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2022-01050199.01 - Rekons..." sheetId="2" r:id="rId2"/>
    <sheet name="2022-01050199.02.1 - Bour..." sheetId="3" r:id="rId3"/>
    <sheet name="2022-01050199.02.2 - Nové..." sheetId="4" r:id="rId4"/>
    <sheet name="EI - Hromosvod, uzemění" sheetId="5" r:id="rId5"/>
    <sheet name="EI - SLB - Slaboproud" sheetId="6" r:id="rId6"/>
    <sheet name="EI - SLN - Silnoproud" sheetId="7" r:id="rId7"/>
    <sheet name="Objekt1 - ZAR.1" sheetId="8" r:id="rId8"/>
    <sheet name="Objekt2 - ZAR.1 chlazení" sheetId="9" r:id="rId9"/>
    <sheet name="Objekt3 - ZAR.2" sheetId="10" r:id="rId10"/>
    <sheet name="Objekt4 - ZAR.3" sheetId="11" r:id="rId11"/>
    <sheet name="Objekt5 - ZAŘ.3 chlazeni" sheetId="12" r:id="rId12"/>
    <sheet name="Objekt6 - ZAŘ.4" sheetId="13" r:id="rId13"/>
    <sheet name="2022-01050199.05 - Vytápění" sheetId="14" r:id="rId14"/>
    <sheet name="2022-01050199.06 - MaR" sheetId="15" r:id="rId15"/>
    <sheet name="2022-01050199.07 - ZTI" sheetId="16" r:id="rId16"/>
    <sheet name="2022-01050199.08 - VRN+ON" sheetId="17" r:id="rId17"/>
  </sheets>
  <definedNames>
    <definedName name="_xlnm.Print_Area" localSheetId="0">'Rekapitulace stavby'!$D$4:$AO$76,'Rekapitulace stavby'!$C$82:$AQ$114</definedName>
    <definedName name="_xlnm.Print_Titles" localSheetId="0">'Rekapitulace stavby'!$92:$92</definedName>
    <definedName name="_xlnm._FilterDatabase" localSheetId="1" hidden="1">'2022-01050199.01 - Rekons...'!$C$132:$K$869</definedName>
    <definedName name="_xlnm.Print_Area" localSheetId="1">'2022-01050199.01 - Rekons...'!$C$4:$J$39,'2022-01050199.01 - Rekons...'!$C$50:$J$76,'2022-01050199.01 - Rekons...'!$C$82:$J$114,'2022-01050199.01 - Rekons...'!$C$120:$K$869</definedName>
    <definedName name="_xlnm.Print_Titles" localSheetId="1">'2022-01050199.01 - Rekons...'!$132:$132</definedName>
    <definedName name="_xlnm._FilterDatabase" localSheetId="2" hidden="1">'2022-01050199.02.1 - Bour...'!$C$129:$K$282</definedName>
    <definedName name="_xlnm.Print_Area" localSheetId="2">'2022-01050199.02.1 - Bour...'!$C$4:$J$41,'2022-01050199.02.1 - Bour...'!$C$50:$J$76,'2022-01050199.02.1 - Bour...'!$C$82:$J$109,'2022-01050199.02.1 - Bour...'!$C$115:$K$282</definedName>
    <definedName name="_xlnm.Print_Titles" localSheetId="2">'2022-01050199.02.1 - Bour...'!$129:$129</definedName>
    <definedName name="_xlnm._FilterDatabase" localSheetId="3" hidden="1">'2022-01050199.02.2 - Nové...'!$C$131:$K$774</definedName>
    <definedName name="_xlnm.Print_Area" localSheetId="3">'2022-01050199.02.2 - Nové...'!$C$4:$J$41,'2022-01050199.02.2 - Nové...'!$C$50:$J$76,'2022-01050199.02.2 - Nové...'!$C$82:$J$111,'2022-01050199.02.2 - Nové...'!$C$117:$K$774</definedName>
    <definedName name="_xlnm.Print_Titles" localSheetId="3">'2022-01050199.02.2 - Nové...'!$131:$131</definedName>
    <definedName name="_xlnm._FilterDatabase" localSheetId="4" hidden="1">'EI - Hromosvod, uzemění'!$C$127:$K$207</definedName>
    <definedName name="_xlnm.Print_Area" localSheetId="4">'EI - Hromosvod, uzemění'!$C$4:$J$41,'EI - Hromosvod, uzemění'!$C$50:$J$76,'EI - Hromosvod, uzemění'!$C$82:$J$107,'EI - Hromosvod, uzemění'!$C$113:$K$207</definedName>
    <definedName name="_xlnm.Print_Titles" localSheetId="4">'EI - Hromosvod, uzemění'!$127:$127</definedName>
    <definedName name="_xlnm._FilterDatabase" localSheetId="5" hidden="1">'EI - SLB - Slaboproud'!$C$147:$K$291</definedName>
    <definedName name="_xlnm.Print_Area" localSheetId="5">'EI - SLB - Slaboproud'!$C$4:$J$41,'EI - SLB - Slaboproud'!$C$50:$J$76,'EI - SLB - Slaboproud'!$C$82:$J$127,'EI - SLB - Slaboproud'!$C$133:$K$291</definedName>
    <definedName name="_xlnm.Print_Titles" localSheetId="5">'EI - SLB - Slaboproud'!$147:$147</definedName>
    <definedName name="_xlnm._FilterDatabase" localSheetId="6" hidden="1">'EI - SLN - Silnoproud'!$C$127:$K$219</definedName>
    <definedName name="_xlnm.Print_Area" localSheetId="6">'EI - SLN - Silnoproud'!$C$4:$J$41,'EI - SLN - Silnoproud'!$C$50:$J$76,'EI - SLN - Silnoproud'!$C$82:$J$107,'EI - SLN - Silnoproud'!$C$113:$K$219</definedName>
    <definedName name="_xlnm.Print_Titles" localSheetId="6">'EI - SLN - Silnoproud'!$127:$127</definedName>
    <definedName name="_xlnm._FilterDatabase" localSheetId="7" hidden="1">'Objekt1 - ZAR.1'!$C$123:$K$259</definedName>
    <definedName name="_xlnm.Print_Area" localSheetId="7">'Objekt1 - ZAR.1'!$C$4:$J$41,'Objekt1 - ZAR.1'!$C$50:$J$76,'Objekt1 - ZAR.1'!$C$82:$J$103,'Objekt1 - ZAR.1'!$C$109:$K$259</definedName>
    <definedName name="_xlnm.Print_Titles" localSheetId="7">'Objekt1 - ZAR.1'!$123:$123</definedName>
    <definedName name="_xlnm._FilterDatabase" localSheetId="8" hidden="1">'Objekt2 - ZAR.1 chlazení'!$C$120:$K$141</definedName>
    <definedName name="_xlnm.Print_Area" localSheetId="8">'Objekt2 - ZAR.1 chlazení'!$C$4:$J$41,'Objekt2 - ZAR.1 chlazení'!$C$50:$J$76,'Objekt2 - ZAR.1 chlazení'!$C$82:$J$100,'Objekt2 - ZAR.1 chlazení'!$C$106:$K$141</definedName>
    <definedName name="_xlnm.Print_Titles" localSheetId="8">'Objekt2 - ZAR.1 chlazení'!$120:$120</definedName>
    <definedName name="_xlnm._FilterDatabase" localSheetId="9" hidden="1">'Objekt3 - ZAR.2'!$C$122:$K$199</definedName>
    <definedName name="_xlnm.Print_Area" localSheetId="9">'Objekt3 - ZAR.2'!$C$4:$J$41,'Objekt3 - ZAR.2'!$C$50:$J$76,'Objekt3 - ZAR.2'!$C$82:$J$102,'Objekt3 - ZAR.2'!$C$108:$K$199</definedName>
    <definedName name="_xlnm.Print_Titles" localSheetId="9">'Objekt3 - ZAR.2'!$122:$122</definedName>
    <definedName name="_xlnm._FilterDatabase" localSheetId="10" hidden="1">'Objekt4 - ZAR.3'!$C$122:$K$222</definedName>
    <definedName name="_xlnm.Print_Area" localSheetId="10">'Objekt4 - ZAR.3'!$C$4:$J$41,'Objekt4 - ZAR.3'!$C$50:$J$76,'Objekt4 - ZAR.3'!$C$82:$J$102,'Objekt4 - ZAR.3'!$C$108:$K$222</definedName>
    <definedName name="_xlnm.Print_Titles" localSheetId="10">'Objekt4 - ZAR.3'!$122:$122</definedName>
    <definedName name="_xlnm._FilterDatabase" localSheetId="11" hidden="1">'Objekt5 - ZAŘ.3 chlazeni'!$C$120:$K$141</definedName>
    <definedName name="_xlnm.Print_Area" localSheetId="11">'Objekt5 - ZAŘ.3 chlazeni'!$C$4:$J$41,'Objekt5 - ZAŘ.3 chlazeni'!$C$50:$J$76,'Objekt5 - ZAŘ.3 chlazeni'!$C$82:$J$100,'Objekt5 - ZAŘ.3 chlazeni'!$C$106:$K$141</definedName>
    <definedName name="_xlnm.Print_Titles" localSheetId="11">'Objekt5 - ZAŘ.3 chlazeni'!$120:$120</definedName>
    <definedName name="_xlnm._FilterDatabase" localSheetId="12" hidden="1">'Objekt6 - ZAŘ.4'!$C$122:$K$222</definedName>
    <definedName name="_xlnm.Print_Area" localSheetId="12">'Objekt6 - ZAŘ.4'!$C$4:$J$41,'Objekt6 - ZAŘ.4'!$C$50:$J$76,'Objekt6 - ZAŘ.4'!$C$82:$J$102,'Objekt6 - ZAŘ.4'!$C$108:$K$222</definedName>
    <definedName name="_xlnm.Print_Titles" localSheetId="12">'Objekt6 - ZAŘ.4'!$122:$122</definedName>
    <definedName name="_xlnm._FilterDatabase" localSheetId="13" hidden="1">'2022-01050199.05 - Vytápění'!$C$120:$K$189</definedName>
    <definedName name="_xlnm.Print_Area" localSheetId="13">'2022-01050199.05 - Vytápění'!$C$4:$J$39,'2022-01050199.05 - Vytápění'!$C$50:$J$76,'2022-01050199.05 - Vytápění'!$C$82:$J$102,'2022-01050199.05 - Vytápění'!$C$108:$K$189</definedName>
    <definedName name="_xlnm.Print_Titles" localSheetId="13">'2022-01050199.05 - Vytápění'!$120:$120</definedName>
    <definedName name="_xlnm._FilterDatabase" localSheetId="14" hidden="1">'2022-01050199.06 - MaR'!$C$119:$K$167</definedName>
    <definedName name="_xlnm.Print_Area" localSheetId="14">'2022-01050199.06 - MaR'!$C$4:$J$39,'2022-01050199.06 - MaR'!$C$50:$J$76,'2022-01050199.06 - MaR'!$C$82:$J$101,'2022-01050199.06 - MaR'!$C$107:$K$167</definedName>
    <definedName name="_xlnm.Print_Titles" localSheetId="14">'2022-01050199.06 - MaR'!$119:$119</definedName>
    <definedName name="_xlnm._FilterDatabase" localSheetId="15" hidden="1">'2022-01050199.07 - ZTI'!$C$130:$K$437</definedName>
    <definedName name="_xlnm.Print_Area" localSheetId="15">'2022-01050199.07 - ZTI'!$C$4:$J$39,'2022-01050199.07 - ZTI'!$C$50:$J$76,'2022-01050199.07 - ZTI'!$C$82:$J$112,'2022-01050199.07 - ZTI'!$C$118:$K$437</definedName>
    <definedName name="_xlnm.Print_Titles" localSheetId="15">'2022-01050199.07 - ZTI'!$130:$130</definedName>
    <definedName name="_xlnm._FilterDatabase" localSheetId="16" hidden="1">'2022-01050199.08 - VRN+ON'!$C$122:$K$189</definedName>
    <definedName name="_xlnm.Print_Area" localSheetId="16">'2022-01050199.08 - VRN+ON'!$C$4:$J$39,'2022-01050199.08 - VRN+ON'!$C$50:$J$76,'2022-01050199.08 - VRN+ON'!$C$82:$J$104,'2022-01050199.08 - VRN+ON'!$C$110:$K$189</definedName>
    <definedName name="_xlnm.Print_Titles" localSheetId="16">'2022-01050199.08 - VRN+ON'!$122:$122</definedName>
  </definedNames>
  <calcPr/>
</workbook>
</file>

<file path=xl/calcChain.xml><?xml version="1.0" encoding="utf-8"?>
<calcChain xmlns="http://schemas.openxmlformats.org/spreadsheetml/2006/main">
  <c i="17" l="1" r="J37"/>
  <c r="J36"/>
  <c i="1" r="AY113"/>
  <c i="17" r="J35"/>
  <c i="1" r="AX113"/>
  <c i="17" r="BI189"/>
  <c r="BH189"/>
  <c r="BG189"/>
  <c r="BF189"/>
  <c r="T189"/>
  <c r="R189"/>
  <c r="P189"/>
  <c r="BI182"/>
  <c r="BH182"/>
  <c r="BG182"/>
  <c r="BF182"/>
  <c r="T182"/>
  <c r="R182"/>
  <c r="P182"/>
  <c r="BI178"/>
  <c r="BH178"/>
  <c r="BG178"/>
  <c r="BF178"/>
  <c r="T178"/>
  <c r="R178"/>
  <c r="P178"/>
  <c r="BI177"/>
  <c r="BH177"/>
  <c r="BG177"/>
  <c r="BF177"/>
  <c r="T177"/>
  <c r="R177"/>
  <c r="P177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T170"/>
  <c r="R171"/>
  <c r="R170"/>
  <c r="P171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0"/>
  <c r="BH160"/>
  <c r="BG160"/>
  <c r="BF160"/>
  <c r="T160"/>
  <c r="R160"/>
  <c r="P160"/>
  <c r="BI155"/>
  <c r="BH155"/>
  <c r="BG155"/>
  <c r="BF155"/>
  <c r="T155"/>
  <c r="R155"/>
  <c r="P155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39"/>
  <c r="BH139"/>
  <c r="BG139"/>
  <c r="BF139"/>
  <c r="T139"/>
  <c r="R139"/>
  <c r="P139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J120"/>
  <c r="F117"/>
  <c r="E115"/>
  <c r="J92"/>
  <c r="F89"/>
  <c r="E87"/>
  <c r="J21"/>
  <c r="E21"/>
  <c r="J91"/>
  <c r="J20"/>
  <c r="J18"/>
  <c r="E18"/>
  <c r="F120"/>
  <c r="J17"/>
  <c r="J15"/>
  <c r="E15"/>
  <c r="F91"/>
  <c r="J14"/>
  <c r="J12"/>
  <c r="J117"/>
  <c r="E7"/>
  <c r="E85"/>
  <c i="16" r="J37"/>
  <c r="J36"/>
  <c i="1" r="AY112"/>
  <c i="16" r="J35"/>
  <c i="1" r="AX112"/>
  <c i="16" r="BI437"/>
  <c r="BH437"/>
  <c r="BG437"/>
  <c r="BF437"/>
  <c r="T437"/>
  <c r="R437"/>
  <c r="P437"/>
  <c r="BI436"/>
  <c r="BH436"/>
  <c r="BG436"/>
  <c r="BF436"/>
  <c r="T436"/>
  <c r="R436"/>
  <c r="P436"/>
  <c r="BI435"/>
  <c r="BH435"/>
  <c r="BG435"/>
  <c r="BF435"/>
  <c r="T435"/>
  <c r="R435"/>
  <c r="P435"/>
  <c r="BI434"/>
  <c r="BH434"/>
  <c r="BG434"/>
  <c r="BF434"/>
  <c r="T434"/>
  <c r="R434"/>
  <c r="P434"/>
  <c r="BI432"/>
  <c r="BH432"/>
  <c r="BG432"/>
  <c r="BF432"/>
  <c r="T432"/>
  <c r="T431"/>
  <c r="R432"/>
  <c r="R431"/>
  <c r="P432"/>
  <c r="P431"/>
  <c r="BI428"/>
  <c r="BH428"/>
  <c r="BG428"/>
  <c r="BF428"/>
  <c r="T428"/>
  <c r="R428"/>
  <c r="P428"/>
  <c r="BI425"/>
  <c r="BH425"/>
  <c r="BG425"/>
  <c r="BF425"/>
  <c r="T425"/>
  <c r="R425"/>
  <c r="P425"/>
  <c r="BI422"/>
  <c r="BH422"/>
  <c r="BG422"/>
  <c r="BF422"/>
  <c r="T422"/>
  <c r="R422"/>
  <c r="P422"/>
  <c r="BI418"/>
  <c r="BH418"/>
  <c r="BG418"/>
  <c r="BF418"/>
  <c r="T418"/>
  <c r="T417"/>
  <c r="R418"/>
  <c r="R417"/>
  <c r="P418"/>
  <c r="P417"/>
  <c r="BI414"/>
  <c r="BH414"/>
  <c r="BG414"/>
  <c r="BF414"/>
  <c r="T414"/>
  <c r="T413"/>
  <c r="R414"/>
  <c r="R413"/>
  <c r="P414"/>
  <c r="P413"/>
  <c r="BI412"/>
  <c r="BH412"/>
  <c r="BG412"/>
  <c r="BF412"/>
  <c r="T412"/>
  <c r="R412"/>
  <c r="P412"/>
  <c r="BI409"/>
  <c r="BH409"/>
  <c r="BG409"/>
  <c r="BF409"/>
  <c r="T409"/>
  <c r="R409"/>
  <c r="P409"/>
  <c r="BI406"/>
  <c r="BH406"/>
  <c r="BG406"/>
  <c r="BF406"/>
  <c r="T406"/>
  <c r="R406"/>
  <c r="P406"/>
  <c r="BI403"/>
  <c r="BH403"/>
  <c r="BG403"/>
  <c r="BF403"/>
  <c r="T403"/>
  <c r="R403"/>
  <c r="P403"/>
  <c r="BI400"/>
  <c r="BH400"/>
  <c r="BG400"/>
  <c r="BF400"/>
  <c r="T400"/>
  <c r="R400"/>
  <c r="P400"/>
  <c r="BI398"/>
  <c r="BH398"/>
  <c r="BG398"/>
  <c r="BF398"/>
  <c r="T398"/>
  <c r="R398"/>
  <c r="P398"/>
  <c r="BI394"/>
  <c r="BH394"/>
  <c r="BG394"/>
  <c r="BF394"/>
  <c r="T394"/>
  <c r="R394"/>
  <c r="P394"/>
  <c r="BI392"/>
  <c r="BH392"/>
  <c r="BG392"/>
  <c r="BF392"/>
  <c r="T392"/>
  <c r="R392"/>
  <c r="P392"/>
  <c r="BI389"/>
  <c r="BH389"/>
  <c r="BG389"/>
  <c r="BF389"/>
  <c r="T389"/>
  <c r="R389"/>
  <c r="P389"/>
  <c r="BI386"/>
  <c r="BH386"/>
  <c r="BG386"/>
  <c r="BF386"/>
  <c r="T386"/>
  <c r="R386"/>
  <c r="P386"/>
  <c r="BI384"/>
  <c r="BH384"/>
  <c r="BG384"/>
  <c r="BF384"/>
  <c r="T384"/>
  <c r="R384"/>
  <c r="P384"/>
  <c r="BI381"/>
  <c r="BH381"/>
  <c r="BG381"/>
  <c r="BF381"/>
  <c r="T381"/>
  <c r="R381"/>
  <c r="P381"/>
  <c r="BI379"/>
  <c r="BH379"/>
  <c r="BG379"/>
  <c r="BF379"/>
  <c r="T379"/>
  <c r="R379"/>
  <c r="P379"/>
  <c r="BI376"/>
  <c r="BH376"/>
  <c r="BG376"/>
  <c r="BF376"/>
  <c r="T376"/>
  <c r="R376"/>
  <c r="P376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5"/>
  <c r="BH355"/>
  <c r="BG355"/>
  <c r="BF355"/>
  <c r="T355"/>
  <c r="R355"/>
  <c r="P355"/>
  <c r="BI352"/>
  <c r="BH352"/>
  <c r="BG352"/>
  <c r="BF352"/>
  <c r="T352"/>
  <c r="R352"/>
  <c r="P352"/>
  <c r="BI349"/>
  <c r="BH349"/>
  <c r="BG349"/>
  <c r="BF349"/>
  <c r="T349"/>
  <c r="R349"/>
  <c r="P349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9"/>
  <c r="BH319"/>
  <c r="BG319"/>
  <c r="BF319"/>
  <c r="T319"/>
  <c r="R319"/>
  <c r="P319"/>
  <c r="BI316"/>
  <c r="BH316"/>
  <c r="BG316"/>
  <c r="BF316"/>
  <c r="T316"/>
  <c r="R316"/>
  <c r="P316"/>
  <c r="BI313"/>
  <c r="BH313"/>
  <c r="BG313"/>
  <c r="BF313"/>
  <c r="T313"/>
  <c r="R313"/>
  <c r="P313"/>
  <c r="BI310"/>
  <c r="BH310"/>
  <c r="BG310"/>
  <c r="BF310"/>
  <c r="T310"/>
  <c r="R310"/>
  <c r="P310"/>
  <c r="BI307"/>
  <c r="BH307"/>
  <c r="BG307"/>
  <c r="BF307"/>
  <c r="T307"/>
  <c r="R307"/>
  <c r="P307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8"/>
  <c r="BH278"/>
  <c r="BG278"/>
  <c r="BF278"/>
  <c r="T278"/>
  <c r="R278"/>
  <c r="P278"/>
  <c r="BI275"/>
  <c r="BH275"/>
  <c r="BG275"/>
  <c r="BF275"/>
  <c r="T275"/>
  <c r="R275"/>
  <c r="P275"/>
  <c r="BI272"/>
  <c r="BH272"/>
  <c r="BG272"/>
  <c r="BF272"/>
  <c r="T272"/>
  <c r="R272"/>
  <c r="P272"/>
  <c r="BI269"/>
  <c r="BH269"/>
  <c r="BG269"/>
  <c r="BF269"/>
  <c r="T269"/>
  <c r="R269"/>
  <c r="P269"/>
  <c r="BI266"/>
  <c r="BH266"/>
  <c r="BG266"/>
  <c r="BF266"/>
  <c r="T266"/>
  <c r="R266"/>
  <c r="P266"/>
  <c r="BI263"/>
  <c r="BH263"/>
  <c r="BG263"/>
  <c r="BF263"/>
  <c r="T263"/>
  <c r="R263"/>
  <c r="P263"/>
  <c r="BI260"/>
  <c r="BH260"/>
  <c r="BG260"/>
  <c r="BF260"/>
  <c r="T260"/>
  <c r="R260"/>
  <c r="P260"/>
  <c r="BI257"/>
  <c r="BH257"/>
  <c r="BG257"/>
  <c r="BF257"/>
  <c r="T257"/>
  <c r="R257"/>
  <c r="P257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7"/>
  <c r="BH227"/>
  <c r="BG227"/>
  <c r="BF227"/>
  <c r="T227"/>
  <c r="R227"/>
  <c r="P227"/>
  <c r="BI224"/>
  <c r="BH224"/>
  <c r="BG224"/>
  <c r="BF224"/>
  <c r="T224"/>
  <c r="R224"/>
  <c r="P224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6"/>
  <c r="BH206"/>
  <c r="BG206"/>
  <c r="BF206"/>
  <c r="T206"/>
  <c r="R206"/>
  <c r="P206"/>
  <c r="BI203"/>
  <c r="BH203"/>
  <c r="BG203"/>
  <c r="BF203"/>
  <c r="T203"/>
  <c r="R203"/>
  <c r="P203"/>
  <c r="BI200"/>
  <c r="BH200"/>
  <c r="BG200"/>
  <c r="BF200"/>
  <c r="T200"/>
  <c r="R200"/>
  <c r="P200"/>
  <c r="BI197"/>
  <c r="BH197"/>
  <c r="BG197"/>
  <c r="BF197"/>
  <c r="T197"/>
  <c r="R197"/>
  <c r="P197"/>
  <c r="BI194"/>
  <c r="BH194"/>
  <c r="BG194"/>
  <c r="BF194"/>
  <c r="T194"/>
  <c r="R194"/>
  <c r="P194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60"/>
  <c r="BH160"/>
  <c r="BG160"/>
  <c r="BF160"/>
  <c r="T160"/>
  <c r="R160"/>
  <c r="P160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8"/>
  <c r="BH148"/>
  <c r="BG148"/>
  <c r="BF148"/>
  <c r="T148"/>
  <c r="R148"/>
  <c r="P148"/>
  <c r="BI145"/>
  <c r="BH145"/>
  <c r="BG145"/>
  <c r="BF145"/>
  <c r="T145"/>
  <c r="R145"/>
  <c r="P145"/>
  <c r="BI141"/>
  <c r="BH141"/>
  <c r="BG141"/>
  <c r="BF141"/>
  <c r="T141"/>
  <c r="T140"/>
  <c r="R141"/>
  <c r="R140"/>
  <c r="P141"/>
  <c r="P140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F125"/>
  <c r="E123"/>
  <c r="F89"/>
  <c r="E87"/>
  <c r="J24"/>
  <c r="E24"/>
  <c r="J128"/>
  <c r="J23"/>
  <c r="J21"/>
  <c r="E21"/>
  <c r="J91"/>
  <c r="J20"/>
  <c r="J18"/>
  <c r="E18"/>
  <c r="F128"/>
  <c r="J17"/>
  <c r="J15"/>
  <c r="E15"/>
  <c r="F91"/>
  <c r="J14"/>
  <c r="J12"/>
  <c r="J125"/>
  <c r="E7"/>
  <c r="E121"/>
  <c i="15" r="J37"/>
  <c r="J36"/>
  <c i="1" r="AY111"/>
  <c i="15" r="J35"/>
  <c i="1" r="AX111"/>
  <c i="15"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J117"/>
  <c r="F114"/>
  <c r="E112"/>
  <c r="J92"/>
  <c r="F89"/>
  <c r="E87"/>
  <c r="J21"/>
  <c r="E21"/>
  <c r="J116"/>
  <c r="J20"/>
  <c r="J18"/>
  <c r="E18"/>
  <c r="F117"/>
  <c r="J17"/>
  <c r="J15"/>
  <c r="E15"/>
  <c r="F116"/>
  <c r="J14"/>
  <c r="J12"/>
  <c r="J114"/>
  <c r="E7"/>
  <c r="E110"/>
  <c i="14" r="J37"/>
  <c r="J36"/>
  <c i="1" r="AY110"/>
  <c i="14" r="J35"/>
  <c i="1" r="AX110"/>
  <c i="14"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J118"/>
  <c r="F115"/>
  <c r="E113"/>
  <c r="J92"/>
  <c r="F89"/>
  <c r="E87"/>
  <c r="J21"/>
  <c r="E21"/>
  <c r="J117"/>
  <c r="J20"/>
  <c r="J18"/>
  <c r="E18"/>
  <c r="F118"/>
  <c r="J17"/>
  <c r="J15"/>
  <c r="E15"/>
  <c r="F91"/>
  <c r="J14"/>
  <c r="J12"/>
  <c r="J115"/>
  <c r="E7"/>
  <c r="E111"/>
  <c i="13" r="J39"/>
  <c r="J38"/>
  <c i="1" r="AY109"/>
  <c i="13" r="J37"/>
  <c i="1" r="AX109"/>
  <c i="13"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J120"/>
  <c r="F117"/>
  <c r="E115"/>
  <c r="J94"/>
  <c r="F91"/>
  <c r="E89"/>
  <c r="J23"/>
  <c r="E23"/>
  <c r="J93"/>
  <c r="J22"/>
  <c r="J20"/>
  <c r="E20"/>
  <c r="F120"/>
  <c r="J19"/>
  <c r="J17"/>
  <c r="E17"/>
  <c r="F93"/>
  <c r="J16"/>
  <c r="J14"/>
  <c r="J117"/>
  <c r="E7"/>
  <c r="E85"/>
  <c i="12" r="J39"/>
  <c r="J38"/>
  <c i="1" r="AY108"/>
  <c i="12" r="J37"/>
  <c i="1" r="AX108"/>
  <c i="12"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J118"/>
  <c r="F115"/>
  <c r="E113"/>
  <c r="J94"/>
  <c r="F91"/>
  <c r="E89"/>
  <c r="J23"/>
  <c r="E23"/>
  <c r="J117"/>
  <c r="J22"/>
  <c r="J20"/>
  <c r="E20"/>
  <c r="F118"/>
  <c r="J19"/>
  <c r="J17"/>
  <c r="E17"/>
  <c r="F117"/>
  <c r="J16"/>
  <c r="J14"/>
  <c r="J91"/>
  <c r="E7"/>
  <c r="E109"/>
  <c i="11" r="J39"/>
  <c r="J38"/>
  <c i="1" r="AY107"/>
  <c i="11" r="J37"/>
  <c i="1" r="AX107"/>
  <c i="11"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5"/>
  <c r="BH125"/>
  <c r="BG125"/>
  <c r="BF125"/>
  <c r="T125"/>
  <c r="R125"/>
  <c r="P125"/>
  <c r="J120"/>
  <c r="F117"/>
  <c r="E115"/>
  <c r="J94"/>
  <c r="F91"/>
  <c r="E89"/>
  <c r="J23"/>
  <c r="E23"/>
  <c r="J119"/>
  <c r="J22"/>
  <c r="J20"/>
  <c r="E20"/>
  <c r="F94"/>
  <c r="J19"/>
  <c r="J17"/>
  <c r="E17"/>
  <c r="F93"/>
  <c r="J16"/>
  <c r="J14"/>
  <c r="J91"/>
  <c r="E7"/>
  <c r="E85"/>
  <c i="10" r="J39"/>
  <c r="J38"/>
  <c i="1" r="AY106"/>
  <c i="10" r="J37"/>
  <c i="1" r="AX106"/>
  <c i="10"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J120"/>
  <c r="F117"/>
  <c r="E115"/>
  <c r="J94"/>
  <c r="F91"/>
  <c r="E89"/>
  <c r="J23"/>
  <c r="E23"/>
  <c r="J119"/>
  <c r="J22"/>
  <c r="J20"/>
  <c r="E20"/>
  <c r="F94"/>
  <c r="J19"/>
  <c r="J17"/>
  <c r="E17"/>
  <c r="F119"/>
  <c r="J16"/>
  <c r="J14"/>
  <c r="J117"/>
  <c r="E7"/>
  <c r="E111"/>
  <c i="9" r="J39"/>
  <c r="J38"/>
  <c i="1" r="AY105"/>
  <c i="9" r="J37"/>
  <c i="1" r="AX105"/>
  <c i="9"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J118"/>
  <c r="F115"/>
  <c r="E113"/>
  <c r="J94"/>
  <c r="F91"/>
  <c r="E89"/>
  <c r="J23"/>
  <c r="E23"/>
  <c r="J93"/>
  <c r="J22"/>
  <c r="J20"/>
  <c r="E20"/>
  <c r="F118"/>
  <c r="J19"/>
  <c r="J17"/>
  <c r="E17"/>
  <c r="F93"/>
  <c r="J16"/>
  <c r="J14"/>
  <c r="J115"/>
  <c r="E7"/>
  <c r="E85"/>
  <c i="8" r="J39"/>
  <c r="J38"/>
  <c i="1" r="AY104"/>
  <c i="8" r="J37"/>
  <c i="1" r="AX104"/>
  <c i="8"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J121"/>
  <c r="F118"/>
  <c r="E116"/>
  <c r="J94"/>
  <c r="F91"/>
  <c r="E89"/>
  <c r="J23"/>
  <c r="E23"/>
  <c r="J120"/>
  <c r="J22"/>
  <c r="J20"/>
  <c r="E20"/>
  <c r="F121"/>
  <c r="J19"/>
  <c r="J17"/>
  <c r="E17"/>
  <c r="F93"/>
  <c r="J16"/>
  <c r="J14"/>
  <c r="J118"/>
  <c r="E7"/>
  <c r="E112"/>
  <c i="7" r="J39"/>
  <c r="J38"/>
  <c i="1" r="AY102"/>
  <c i="7" r="J37"/>
  <c i="1" r="AX102"/>
  <c i="7"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2"/>
  <c r="E120"/>
  <c r="J94"/>
  <c r="F91"/>
  <c r="E89"/>
  <c r="J23"/>
  <c r="E23"/>
  <c r="J93"/>
  <c r="J22"/>
  <c r="J20"/>
  <c r="E20"/>
  <c r="F125"/>
  <c r="J19"/>
  <c r="J17"/>
  <c r="E17"/>
  <c r="F93"/>
  <c r="J16"/>
  <c r="J14"/>
  <c r="J91"/>
  <c r="E7"/>
  <c r="E85"/>
  <c i="6" r="J39"/>
  <c r="J38"/>
  <c i="1" r="AY101"/>
  <c i="6" r="J37"/>
  <c i="1" r="AX101"/>
  <c i="6" r="BI291"/>
  <c r="BH291"/>
  <c r="BG291"/>
  <c r="BF291"/>
  <c r="T291"/>
  <c r="T290"/>
  <c r="R291"/>
  <c r="R290"/>
  <c r="P291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3"/>
  <c r="BH283"/>
  <c r="BG283"/>
  <c r="BF283"/>
  <c r="T283"/>
  <c r="R283"/>
  <c r="P283"/>
  <c r="BI282"/>
  <c r="BH282"/>
  <c r="BG282"/>
  <c r="BF282"/>
  <c r="T282"/>
  <c r="R282"/>
  <c r="P282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5"/>
  <c r="BH275"/>
  <c r="BG275"/>
  <c r="BF275"/>
  <c r="T275"/>
  <c r="R275"/>
  <c r="P275"/>
  <c r="BI274"/>
  <c r="BH274"/>
  <c r="BG274"/>
  <c r="BF274"/>
  <c r="T274"/>
  <c r="R274"/>
  <c r="P274"/>
  <c r="BI272"/>
  <c r="BH272"/>
  <c r="BG272"/>
  <c r="BF272"/>
  <c r="T272"/>
  <c r="T271"/>
  <c r="R272"/>
  <c r="R271"/>
  <c r="P272"/>
  <c r="P271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8"/>
  <c r="BH228"/>
  <c r="BG228"/>
  <c r="BF228"/>
  <c r="T228"/>
  <c r="R228"/>
  <c r="P228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3"/>
  <c r="BH203"/>
  <c r="BG203"/>
  <c r="BF203"/>
  <c r="T203"/>
  <c r="R203"/>
  <c r="P203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1"/>
  <c r="BH171"/>
  <c r="BG171"/>
  <c r="BF171"/>
  <c r="T171"/>
  <c r="T170"/>
  <c r="R171"/>
  <c r="R170"/>
  <c r="P171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T150"/>
  <c r="R151"/>
  <c r="R150"/>
  <c r="P151"/>
  <c r="P150"/>
  <c r="J145"/>
  <c r="F142"/>
  <c r="E140"/>
  <c r="J94"/>
  <c r="F91"/>
  <c r="E89"/>
  <c r="J23"/>
  <c r="E23"/>
  <c r="J93"/>
  <c r="J22"/>
  <c r="J20"/>
  <c r="E20"/>
  <c r="F145"/>
  <c r="J19"/>
  <c r="J17"/>
  <c r="E17"/>
  <c r="F93"/>
  <c r="J16"/>
  <c r="J14"/>
  <c r="J142"/>
  <c r="E7"/>
  <c r="E85"/>
  <c i="5" r="J39"/>
  <c r="J38"/>
  <c i="1" r="AY100"/>
  <c i="5" r="J37"/>
  <c i="1" r="AX100"/>
  <c i="5" r="BI207"/>
  <c r="BH207"/>
  <c r="BG207"/>
  <c r="BF207"/>
  <c r="T207"/>
  <c r="R207"/>
  <c r="P207"/>
  <c r="BI203"/>
  <c r="BH203"/>
  <c r="BG203"/>
  <c r="BF203"/>
  <c r="T203"/>
  <c r="R203"/>
  <c r="P203"/>
  <c r="BI202"/>
  <c r="BH202"/>
  <c r="BG202"/>
  <c r="BF202"/>
  <c r="T202"/>
  <c r="R202"/>
  <c r="P202"/>
  <c r="BI198"/>
  <c r="BH198"/>
  <c r="BG198"/>
  <c r="BF198"/>
  <c r="T198"/>
  <c r="T197"/>
  <c r="R198"/>
  <c r="R197"/>
  <c r="P198"/>
  <c r="P197"/>
  <c r="BI194"/>
  <c r="BH194"/>
  <c r="BG194"/>
  <c r="BF194"/>
  <c r="T194"/>
  <c r="R194"/>
  <c r="P194"/>
  <c r="BI191"/>
  <c r="BH191"/>
  <c r="BG191"/>
  <c r="BF191"/>
  <c r="T191"/>
  <c r="R191"/>
  <c r="P191"/>
  <c r="BI188"/>
  <c r="BH188"/>
  <c r="BG188"/>
  <c r="BF188"/>
  <c r="T188"/>
  <c r="R188"/>
  <c r="P188"/>
  <c r="BI177"/>
  <c r="BH177"/>
  <c r="BG177"/>
  <c r="BF177"/>
  <c r="T177"/>
  <c r="R177"/>
  <c r="P177"/>
  <c r="BI167"/>
  <c r="BH167"/>
  <c r="BG167"/>
  <c r="BF167"/>
  <c r="T167"/>
  <c r="R167"/>
  <c r="P167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2"/>
  <c r="E120"/>
  <c r="J94"/>
  <c r="F91"/>
  <c r="E89"/>
  <c r="J23"/>
  <c r="E23"/>
  <c r="J124"/>
  <c r="J22"/>
  <c r="J20"/>
  <c r="E20"/>
  <c r="F94"/>
  <c r="J19"/>
  <c r="J17"/>
  <c r="E17"/>
  <c r="F93"/>
  <c r="J16"/>
  <c r="J14"/>
  <c r="J91"/>
  <c r="E7"/>
  <c r="E116"/>
  <c i="4" r="J39"/>
  <c r="J38"/>
  <c i="1" r="AY98"/>
  <c i="4" r="J37"/>
  <c i="1" r="AX98"/>
  <c i="4" r="BI773"/>
  <c r="BH773"/>
  <c r="BG773"/>
  <c r="BF773"/>
  <c r="T773"/>
  <c r="R773"/>
  <c r="P773"/>
  <c r="BI772"/>
  <c r="BH772"/>
  <c r="BG772"/>
  <c r="BF772"/>
  <c r="T772"/>
  <c r="R772"/>
  <c r="P772"/>
  <c r="BI768"/>
  <c r="BH768"/>
  <c r="BG768"/>
  <c r="BF768"/>
  <c r="T768"/>
  <c r="R768"/>
  <c r="P768"/>
  <c r="BI763"/>
  <c r="BH763"/>
  <c r="BG763"/>
  <c r="BF763"/>
  <c r="T763"/>
  <c r="R763"/>
  <c r="P763"/>
  <c r="BI758"/>
  <c r="BH758"/>
  <c r="BG758"/>
  <c r="BF758"/>
  <c r="T758"/>
  <c r="R758"/>
  <c r="P758"/>
  <c r="BI754"/>
  <c r="BH754"/>
  <c r="BG754"/>
  <c r="BF754"/>
  <c r="T754"/>
  <c r="R754"/>
  <c r="P754"/>
  <c r="BI748"/>
  <c r="BH748"/>
  <c r="BG748"/>
  <c r="BF748"/>
  <c r="T748"/>
  <c r="R748"/>
  <c r="P748"/>
  <c r="BI746"/>
  <c r="BH746"/>
  <c r="BG746"/>
  <c r="BF746"/>
  <c r="T746"/>
  <c r="R746"/>
  <c r="P746"/>
  <c r="BI740"/>
  <c r="BH740"/>
  <c r="BG740"/>
  <c r="BF740"/>
  <c r="T740"/>
  <c r="R740"/>
  <c r="P740"/>
  <c r="BI704"/>
  <c r="BH704"/>
  <c r="BG704"/>
  <c r="BF704"/>
  <c r="T704"/>
  <c r="R704"/>
  <c r="P704"/>
  <c r="BI699"/>
  <c r="BH699"/>
  <c r="BG699"/>
  <c r="BF699"/>
  <c r="T699"/>
  <c r="R699"/>
  <c r="P699"/>
  <c r="BI697"/>
  <c r="BH697"/>
  <c r="BG697"/>
  <c r="BF697"/>
  <c r="T697"/>
  <c r="R697"/>
  <c r="P697"/>
  <c r="BI692"/>
  <c r="BH692"/>
  <c r="BG692"/>
  <c r="BF692"/>
  <c r="T692"/>
  <c r="R692"/>
  <c r="P692"/>
  <c r="BI689"/>
  <c r="BH689"/>
  <c r="BG689"/>
  <c r="BF689"/>
  <c r="T689"/>
  <c r="R689"/>
  <c r="P689"/>
  <c r="BI686"/>
  <c r="BH686"/>
  <c r="BG686"/>
  <c r="BF686"/>
  <c r="T686"/>
  <c r="R686"/>
  <c r="P686"/>
  <c r="BI684"/>
  <c r="BH684"/>
  <c r="BG684"/>
  <c r="BF684"/>
  <c r="T684"/>
  <c r="R684"/>
  <c r="P684"/>
  <c r="BI682"/>
  <c r="BH682"/>
  <c r="BG682"/>
  <c r="BF682"/>
  <c r="T682"/>
  <c r="R682"/>
  <c r="P682"/>
  <c r="BI680"/>
  <c r="BH680"/>
  <c r="BG680"/>
  <c r="BF680"/>
  <c r="T680"/>
  <c r="R680"/>
  <c r="P680"/>
  <c r="BI675"/>
  <c r="BH675"/>
  <c r="BG675"/>
  <c r="BF675"/>
  <c r="T675"/>
  <c r="R675"/>
  <c r="P675"/>
  <c r="BI673"/>
  <c r="BH673"/>
  <c r="BG673"/>
  <c r="BF673"/>
  <c r="T673"/>
  <c r="R673"/>
  <c r="P673"/>
  <c r="BI672"/>
  <c r="BH672"/>
  <c r="BG672"/>
  <c r="BF672"/>
  <c r="T672"/>
  <c r="R672"/>
  <c r="P672"/>
  <c r="BI667"/>
  <c r="BH667"/>
  <c r="BG667"/>
  <c r="BF667"/>
  <c r="T667"/>
  <c r="R667"/>
  <c r="P667"/>
  <c r="BI663"/>
  <c r="BH663"/>
  <c r="BG663"/>
  <c r="BF663"/>
  <c r="T663"/>
  <c r="R663"/>
  <c r="P663"/>
  <c r="BI636"/>
  <c r="BH636"/>
  <c r="BG636"/>
  <c r="BF636"/>
  <c r="T636"/>
  <c r="R636"/>
  <c r="P636"/>
  <c r="BI634"/>
  <c r="BH634"/>
  <c r="BG634"/>
  <c r="BF634"/>
  <c r="T634"/>
  <c r="R634"/>
  <c r="P634"/>
  <c r="BI629"/>
  <c r="BH629"/>
  <c r="BG629"/>
  <c r="BF629"/>
  <c r="T629"/>
  <c r="R629"/>
  <c r="P629"/>
  <c r="BI618"/>
  <c r="BH618"/>
  <c r="BG618"/>
  <c r="BF618"/>
  <c r="T618"/>
  <c r="R618"/>
  <c r="P618"/>
  <c r="BI617"/>
  <c r="BH617"/>
  <c r="BG617"/>
  <c r="BF617"/>
  <c r="T617"/>
  <c r="R617"/>
  <c r="P617"/>
  <c r="BI611"/>
  <c r="BH611"/>
  <c r="BG611"/>
  <c r="BF611"/>
  <c r="T611"/>
  <c r="R611"/>
  <c r="P611"/>
  <c r="BI609"/>
  <c r="BH609"/>
  <c r="BG609"/>
  <c r="BF609"/>
  <c r="T609"/>
  <c r="R609"/>
  <c r="P609"/>
  <c r="BI605"/>
  <c r="BH605"/>
  <c r="BG605"/>
  <c r="BF605"/>
  <c r="T605"/>
  <c r="R605"/>
  <c r="P605"/>
  <c r="BI603"/>
  <c r="BH603"/>
  <c r="BG603"/>
  <c r="BF603"/>
  <c r="T603"/>
  <c r="R603"/>
  <c r="P603"/>
  <c r="BI601"/>
  <c r="BH601"/>
  <c r="BG601"/>
  <c r="BF601"/>
  <c r="T601"/>
  <c r="R601"/>
  <c r="P601"/>
  <c r="BI599"/>
  <c r="BH599"/>
  <c r="BG599"/>
  <c r="BF599"/>
  <c r="T599"/>
  <c r="R599"/>
  <c r="P599"/>
  <c r="BI597"/>
  <c r="BH597"/>
  <c r="BG597"/>
  <c r="BF597"/>
  <c r="T597"/>
  <c r="R597"/>
  <c r="P597"/>
  <c r="BI595"/>
  <c r="BH595"/>
  <c r="BG595"/>
  <c r="BF595"/>
  <c r="T595"/>
  <c r="R595"/>
  <c r="P595"/>
  <c r="BI594"/>
  <c r="BH594"/>
  <c r="BG594"/>
  <c r="BF594"/>
  <c r="T594"/>
  <c r="R594"/>
  <c r="P594"/>
  <c r="BI591"/>
  <c r="BH591"/>
  <c r="BG591"/>
  <c r="BF591"/>
  <c r="T591"/>
  <c r="R591"/>
  <c r="P591"/>
  <c r="BI587"/>
  <c r="BH587"/>
  <c r="BG587"/>
  <c r="BF587"/>
  <c r="T587"/>
  <c r="R587"/>
  <c r="P587"/>
  <c r="BI581"/>
  <c r="BH581"/>
  <c r="BG581"/>
  <c r="BF581"/>
  <c r="T581"/>
  <c r="R581"/>
  <c r="P581"/>
  <c r="BI577"/>
  <c r="BH577"/>
  <c r="BG577"/>
  <c r="BF577"/>
  <c r="T577"/>
  <c r="R577"/>
  <c r="P577"/>
  <c r="BI573"/>
  <c r="BH573"/>
  <c r="BG573"/>
  <c r="BF573"/>
  <c r="T573"/>
  <c r="R573"/>
  <c r="P573"/>
  <c r="BI569"/>
  <c r="BH569"/>
  <c r="BG569"/>
  <c r="BF569"/>
  <c r="T569"/>
  <c r="R569"/>
  <c r="P569"/>
  <c r="BI565"/>
  <c r="BH565"/>
  <c r="BG565"/>
  <c r="BF565"/>
  <c r="T565"/>
  <c r="R565"/>
  <c r="P565"/>
  <c r="BI561"/>
  <c r="BH561"/>
  <c r="BG561"/>
  <c r="BF561"/>
  <c r="T561"/>
  <c r="R561"/>
  <c r="P561"/>
  <c r="BI557"/>
  <c r="BH557"/>
  <c r="BG557"/>
  <c r="BF557"/>
  <c r="T557"/>
  <c r="R557"/>
  <c r="P557"/>
  <c r="BI553"/>
  <c r="BH553"/>
  <c r="BG553"/>
  <c r="BF553"/>
  <c r="T553"/>
  <c r="R553"/>
  <c r="P553"/>
  <c r="BI549"/>
  <c r="BH549"/>
  <c r="BG549"/>
  <c r="BF549"/>
  <c r="T549"/>
  <c r="R549"/>
  <c r="P549"/>
  <c r="BI545"/>
  <c r="BH545"/>
  <c r="BG545"/>
  <c r="BF545"/>
  <c r="T545"/>
  <c r="R545"/>
  <c r="P545"/>
  <c r="BI541"/>
  <c r="BH541"/>
  <c r="BG541"/>
  <c r="BF541"/>
  <c r="T541"/>
  <c r="R541"/>
  <c r="P541"/>
  <c r="BI537"/>
  <c r="BH537"/>
  <c r="BG537"/>
  <c r="BF537"/>
  <c r="T537"/>
  <c r="R537"/>
  <c r="P537"/>
  <c r="BI533"/>
  <c r="BH533"/>
  <c r="BG533"/>
  <c r="BF533"/>
  <c r="T533"/>
  <c r="R533"/>
  <c r="P533"/>
  <c r="BI530"/>
  <c r="BH530"/>
  <c r="BG530"/>
  <c r="BF530"/>
  <c r="T530"/>
  <c r="R530"/>
  <c r="P530"/>
  <c r="BI527"/>
  <c r="BH527"/>
  <c r="BG527"/>
  <c r="BF527"/>
  <c r="T527"/>
  <c r="R527"/>
  <c r="P527"/>
  <c r="BI524"/>
  <c r="BH524"/>
  <c r="BG524"/>
  <c r="BF524"/>
  <c r="T524"/>
  <c r="R524"/>
  <c r="P524"/>
  <c r="BI521"/>
  <c r="BH521"/>
  <c r="BG521"/>
  <c r="BF521"/>
  <c r="T521"/>
  <c r="R521"/>
  <c r="P521"/>
  <c r="BI518"/>
  <c r="BH518"/>
  <c r="BG518"/>
  <c r="BF518"/>
  <c r="T518"/>
  <c r="R518"/>
  <c r="P518"/>
  <c r="BI515"/>
  <c r="BH515"/>
  <c r="BG515"/>
  <c r="BF515"/>
  <c r="T515"/>
  <c r="R515"/>
  <c r="P515"/>
  <c r="BI512"/>
  <c r="BH512"/>
  <c r="BG512"/>
  <c r="BF512"/>
  <c r="T512"/>
  <c r="R512"/>
  <c r="P512"/>
  <c r="BI509"/>
  <c r="BH509"/>
  <c r="BG509"/>
  <c r="BF509"/>
  <c r="T509"/>
  <c r="R509"/>
  <c r="P509"/>
  <c r="BI506"/>
  <c r="BH506"/>
  <c r="BG506"/>
  <c r="BF506"/>
  <c r="T506"/>
  <c r="R506"/>
  <c r="P506"/>
  <c r="BI503"/>
  <c r="BH503"/>
  <c r="BG503"/>
  <c r="BF503"/>
  <c r="T503"/>
  <c r="R503"/>
  <c r="P503"/>
  <c r="BI500"/>
  <c r="BH500"/>
  <c r="BG500"/>
  <c r="BF500"/>
  <c r="T500"/>
  <c r="R500"/>
  <c r="P500"/>
  <c r="BI496"/>
  <c r="BH496"/>
  <c r="BG496"/>
  <c r="BF496"/>
  <c r="T496"/>
  <c r="R496"/>
  <c r="P496"/>
  <c r="BI492"/>
  <c r="BH492"/>
  <c r="BG492"/>
  <c r="BF492"/>
  <c r="T492"/>
  <c r="R492"/>
  <c r="P492"/>
  <c r="BI490"/>
  <c r="BH490"/>
  <c r="BG490"/>
  <c r="BF490"/>
  <c r="T490"/>
  <c r="R490"/>
  <c r="P490"/>
  <c r="BI483"/>
  <c r="BH483"/>
  <c r="BG483"/>
  <c r="BF483"/>
  <c r="T483"/>
  <c r="R483"/>
  <c r="P483"/>
  <c r="BI480"/>
  <c r="BH480"/>
  <c r="BG480"/>
  <c r="BF480"/>
  <c r="T480"/>
  <c r="R480"/>
  <c r="P480"/>
  <c r="BI476"/>
  <c r="BH476"/>
  <c r="BG476"/>
  <c r="BF476"/>
  <c r="T476"/>
  <c r="R476"/>
  <c r="P476"/>
  <c r="BI465"/>
  <c r="BH465"/>
  <c r="BG465"/>
  <c r="BF465"/>
  <c r="T465"/>
  <c r="R465"/>
  <c r="P465"/>
  <c r="BI460"/>
  <c r="BH460"/>
  <c r="BG460"/>
  <c r="BF460"/>
  <c r="T460"/>
  <c r="R460"/>
  <c r="P460"/>
  <c r="BI418"/>
  <c r="BH418"/>
  <c r="BG418"/>
  <c r="BF418"/>
  <c r="T418"/>
  <c r="R418"/>
  <c r="P418"/>
  <c r="BI408"/>
  <c r="BH408"/>
  <c r="BG408"/>
  <c r="BF408"/>
  <c r="T408"/>
  <c r="R408"/>
  <c r="P408"/>
  <c r="BI398"/>
  <c r="BH398"/>
  <c r="BG398"/>
  <c r="BF398"/>
  <c r="T398"/>
  <c r="R398"/>
  <c r="P398"/>
  <c r="BI384"/>
  <c r="BH384"/>
  <c r="BG384"/>
  <c r="BF384"/>
  <c r="T384"/>
  <c r="R384"/>
  <c r="P384"/>
  <c r="BI370"/>
  <c r="BH370"/>
  <c r="BG370"/>
  <c r="BF370"/>
  <c r="T370"/>
  <c r="R370"/>
  <c r="P370"/>
  <c r="BI354"/>
  <c r="BH354"/>
  <c r="BG354"/>
  <c r="BF354"/>
  <c r="T354"/>
  <c r="R354"/>
  <c r="P354"/>
  <c r="BI338"/>
  <c r="BH338"/>
  <c r="BG338"/>
  <c r="BF338"/>
  <c r="T338"/>
  <c r="R338"/>
  <c r="P338"/>
  <c r="BI328"/>
  <c r="BH328"/>
  <c r="BG328"/>
  <c r="BF328"/>
  <c r="T328"/>
  <c r="R328"/>
  <c r="P328"/>
  <c r="BI317"/>
  <c r="BH317"/>
  <c r="BG317"/>
  <c r="BF317"/>
  <c r="T317"/>
  <c r="R317"/>
  <c r="P317"/>
  <c r="BI301"/>
  <c r="BH301"/>
  <c r="BG301"/>
  <c r="BF301"/>
  <c r="T301"/>
  <c r="R301"/>
  <c r="P301"/>
  <c r="BI285"/>
  <c r="BH285"/>
  <c r="BG285"/>
  <c r="BF285"/>
  <c r="T285"/>
  <c r="R285"/>
  <c r="P285"/>
  <c r="BI283"/>
  <c r="BH283"/>
  <c r="BG283"/>
  <c r="BF283"/>
  <c r="T283"/>
  <c r="R283"/>
  <c r="P283"/>
  <c r="BI276"/>
  <c r="BH276"/>
  <c r="BG276"/>
  <c r="BF276"/>
  <c r="T276"/>
  <c r="R276"/>
  <c r="P276"/>
  <c r="BI269"/>
  <c r="BH269"/>
  <c r="BG269"/>
  <c r="BF269"/>
  <c r="T269"/>
  <c r="R269"/>
  <c r="P269"/>
  <c r="BI263"/>
  <c r="BH263"/>
  <c r="BG263"/>
  <c r="BF263"/>
  <c r="T263"/>
  <c r="R263"/>
  <c r="P263"/>
  <c r="BI260"/>
  <c r="BH260"/>
  <c r="BG260"/>
  <c r="BF260"/>
  <c r="T260"/>
  <c r="T259"/>
  <c r="R260"/>
  <c r="R259"/>
  <c r="P260"/>
  <c r="P259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2"/>
  <c r="BH252"/>
  <c r="BG252"/>
  <c r="BF252"/>
  <c r="T252"/>
  <c r="R252"/>
  <c r="P252"/>
  <c r="BI217"/>
  <c r="BH217"/>
  <c r="BG217"/>
  <c r="BF217"/>
  <c r="T217"/>
  <c r="R217"/>
  <c r="P217"/>
  <c r="BI213"/>
  <c r="BH213"/>
  <c r="BG213"/>
  <c r="BF213"/>
  <c r="T213"/>
  <c r="R213"/>
  <c r="P213"/>
  <c r="BI212"/>
  <c r="BH212"/>
  <c r="BG212"/>
  <c r="BF212"/>
  <c r="T212"/>
  <c r="R212"/>
  <c r="P212"/>
  <c r="BI207"/>
  <c r="BH207"/>
  <c r="BG207"/>
  <c r="BF207"/>
  <c r="T207"/>
  <c r="R207"/>
  <c r="P207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6"/>
  <c r="BH196"/>
  <c r="BG196"/>
  <c r="BF196"/>
  <c r="T196"/>
  <c r="R196"/>
  <c r="P196"/>
  <c r="BI188"/>
  <c r="BH188"/>
  <c r="BG188"/>
  <c r="BF188"/>
  <c r="T188"/>
  <c r="R188"/>
  <c r="P188"/>
  <c r="BI179"/>
  <c r="BH179"/>
  <c r="BG179"/>
  <c r="BF179"/>
  <c r="T179"/>
  <c r="R179"/>
  <c r="P179"/>
  <c r="BI171"/>
  <c r="BH171"/>
  <c r="BG171"/>
  <c r="BF171"/>
  <c r="T171"/>
  <c r="R171"/>
  <c r="P171"/>
  <c r="BI135"/>
  <c r="BH135"/>
  <c r="BG135"/>
  <c r="BF135"/>
  <c r="T135"/>
  <c r="T134"/>
  <c r="R135"/>
  <c r="R134"/>
  <c r="P135"/>
  <c r="P134"/>
  <c r="J129"/>
  <c r="F126"/>
  <c r="E124"/>
  <c r="J94"/>
  <c r="F91"/>
  <c r="E89"/>
  <c r="J23"/>
  <c r="E23"/>
  <c r="J128"/>
  <c r="J22"/>
  <c r="J20"/>
  <c r="E20"/>
  <c r="F129"/>
  <c r="J19"/>
  <c r="J17"/>
  <c r="E17"/>
  <c r="F93"/>
  <c r="J16"/>
  <c r="J14"/>
  <c r="J91"/>
  <c r="E7"/>
  <c r="E120"/>
  <c i="3" r="T264"/>
  <c r="R264"/>
  <c r="P264"/>
  <c r="BK264"/>
  <c r="J264"/>
  <c r="J107"/>
  <c r="J39"/>
  <c r="J38"/>
  <c i="1" r="AY97"/>
  <c i="3" r="J37"/>
  <c i="1" r="AX97"/>
  <c i="3" r="BI278"/>
  <c r="BH278"/>
  <c r="BG278"/>
  <c r="BF278"/>
  <c r="T278"/>
  <c r="R278"/>
  <c r="P278"/>
  <c r="BI274"/>
  <c r="BH274"/>
  <c r="BG274"/>
  <c r="BF274"/>
  <c r="T274"/>
  <c r="R274"/>
  <c r="P274"/>
  <c r="BI265"/>
  <c r="BH265"/>
  <c r="BG265"/>
  <c r="BF265"/>
  <c r="T265"/>
  <c r="R265"/>
  <c r="P265"/>
  <c r="BI263"/>
  <c r="BH263"/>
  <c r="BG263"/>
  <c r="BF263"/>
  <c r="T263"/>
  <c r="R263"/>
  <c r="P263"/>
  <c r="BI260"/>
  <c r="BH260"/>
  <c r="BG260"/>
  <c r="BF260"/>
  <c r="T260"/>
  <c r="R260"/>
  <c r="P260"/>
  <c r="BI259"/>
  <c r="BH259"/>
  <c r="BG259"/>
  <c r="BF259"/>
  <c r="T259"/>
  <c r="R259"/>
  <c r="P259"/>
  <c r="BI255"/>
  <c r="BH255"/>
  <c r="BG255"/>
  <c r="BF255"/>
  <c r="T255"/>
  <c r="R255"/>
  <c r="P255"/>
  <c r="BI251"/>
  <c r="BH251"/>
  <c r="BG251"/>
  <c r="BF251"/>
  <c r="T251"/>
  <c r="R251"/>
  <c r="P251"/>
  <c r="BI250"/>
  <c r="BH250"/>
  <c r="BG250"/>
  <c r="BF250"/>
  <c r="T250"/>
  <c r="R250"/>
  <c r="P250"/>
  <c r="BI246"/>
  <c r="BH246"/>
  <c r="BG246"/>
  <c r="BF246"/>
  <c r="T246"/>
  <c r="R246"/>
  <c r="P246"/>
  <c r="BI239"/>
  <c r="BH239"/>
  <c r="BG239"/>
  <c r="BF239"/>
  <c r="T239"/>
  <c r="R239"/>
  <c r="P239"/>
  <c r="BI235"/>
  <c r="BH235"/>
  <c r="BG235"/>
  <c r="BF235"/>
  <c r="T235"/>
  <c r="R235"/>
  <c r="P235"/>
  <c r="BI207"/>
  <c r="BH207"/>
  <c r="BG207"/>
  <c r="BF207"/>
  <c r="T207"/>
  <c r="R207"/>
  <c r="P207"/>
  <c r="BI204"/>
  <c r="BH204"/>
  <c r="BG204"/>
  <c r="BF204"/>
  <c r="T204"/>
  <c r="R204"/>
  <c r="P204"/>
  <c r="BI202"/>
  <c r="BH202"/>
  <c r="BG202"/>
  <c r="BF202"/>
  <c r="T202"/>
  <c r="R202"/>
  <c r="P202"/>
  <c r="BI197"/>
  <c r="BH197"/>
  <c r="BG197"/>
  <c r="BF197"/>
  <c r="T197"/>
  <c r="R197"/>
  <c r="P197"/>
  <c r="BI192"/>
  <c r="BH192"/>
  <c r="BG192"/>
  <c r="BF192"/>
  <c r="T192"/>
  <c r="R192"/>
  <c r="P192"/>
  <c r="BI190"/>
  <c r="BH190"/>
  <c r="BG190"/>
  <c r="BF190"/>
  <c r="T190"/>
  <c r="T189"/>
  <c r="R190"/>
  <c r="R189"/>
  <c r="P190"/>
  <c r="P189"/>
  <c r="BI187"/>
  <c r="BH187"/>
  <c r="BG187"/>
  <c r="BF187"/>
  <c r="T187"/>
  <c r="R187"/>
  <c r="P187"/>
  <c r="BI186"/>
  <c r="BH186"/>
  <c r="BG186"/>
  <c r="BF186"/>
  <c r="T186"/>
  <c r="R186"/>
  <c r="P186"/>
  <c r="BI182"/>
  <c r="BH182"/>
  <c r="BG182"/>
  <c r="BF182"/>
  <c r="T182"/>
  <c r="R182"/>
  <c r="P182"/>
  <c r="BI181"/>
  <c r="BH181"/>
  <c r="BG181"/>
  <c r="BF181"/>
  <c r="T181"/>
  <c r="R181"/>
  <c r="P181"/>
  <c r="BI176"/>
  <c r="BH176"/>
  <c r="BG176"/>
  <c r="BF176"/>
  <c r="T176"/>
  <c r="R176"/>
  <c r="P176"/>
  <c r="BI172"/>
  <c r="BH172"/>
  <c r="BG172"/>
  <c r="BF172"/>
  <c r="T172"/>
  <c r="R172"/>
  <c r="P172"/>
  <c r="BI171"/>
  <c r="BH171"/>
  <c r="BG171"/>
  <c r="BF171"/>
  <c r="T171"/>
  <c r="R171"/>
  <c r="P171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58"/>
  <c r="BH158"/>
  <c r="BG158"/>
  <c r="BF158"/>
  <c r="T158"/>
  <c r="R158"/>
  <c r="P158"/>
  <c r="BI152"/>
  <c r="BH152"/>
  <c r="BG152"/>
  <c r="BF152"/>
  <c r="T152"/>
  <c r="R152"/>
  <c r="P152"/>
  <c r="BI149"/>
  <c r="BH149"/>
  <c r="BG149"/>
  <c r="BF149"/>
  <c r="T149"/>
  <c r="R149"/>
  <c r="P149"/>
  <c r="BI144"/>
  <c r="BH144"/>
  <c r="BG144"/>
  <c r="BF144"/>
  <c r="T144"/>
  <c r="R144"/>
  <c r="P144"/>
  <c r="BI140"/>
  <c r="BH140"/>
  <c r="BG140"/>
  <c r="BF140"/>
  <c r="T140"/>
  <c r="R140"/>
  <c r="P140"/>
  <c r="BI133"/>
  <c r="BH133"/>
  <c r="BG133"/>
  <c r="BF133"/>
  <c r="T133"/>
  <c r="R133"/>
  <c r="P133"/>
  <c r="J127"/>
  <c r="F124"/>
  <c r="E122"/>
  <c r="J94"/>
  <c r="F91"/>
  <c r="E89"/>
  <c r="J23"/>
  <c r="E23"/>
  <c r="J126"/>
  <c r="J22"/>
  <c r="J20"/>
  <c r="E20"/>
  <c r="F94"/>
  <c r="J19"/>
  <c r="J17"/>
  <c r="E17"/>
  <c r="F126"/>
  <c r="J16"/>
  <c r="J14"/>
  <c r="J91"/>
  <c r="E7"/>
  <c r="E85"/>
  <c i="2" r="J37"/>
  <c r="J36"/>
  <c i="1" r="AY95"/>
  <c i="2" r="J35"/>
  <c i="1" r="AX95"/>
  <c i="2" r="BI869"/>
  <c r="BH869"/>
  <c r="BG869"/>
  <c r="BF869"/>
  <c r="T869"/>
  <c r="R869"/>
  <c r="P869"/>
  <c r="BI868"/>
  <c r="BH868"/>
  <c r="BG868"/>
  <c r="BF868"/>
  <c r="T868"/>
  <c r="R868"/>
  <c r="P868"/>
  <c r="BI833"/>
  <c r="BH833"/>
  <c r="BG833"/>
  <c r="BF833"/>
  <c r="T833"/>
  <c r="R833"/>
  <c r="P833"/>
  <c r="BI828"/>
  <c r="BH828"/>
  <c r="BG828"/>
  <c r="BF828"/>
  <c r="T828"/>
  <c r="R828"/>
  <c r="P828"/>
  <c r="BI827"/>
  <c r="BH827"/>
  <c r="BG827"/>
  <c r="BF827"/>
  <c r="T827"/>
  <c r="R827"/>
  <c r="P827"/>
  <c r="BI826"/>
  <c r="BH826"/>
  <c r="BG826"/>
  <c r="BF826"/>
  <c r="T826"/>
  <c r="R826"/>
  <c r="P826"/>
  <c r="BI825"/>
  <c r="BH825"/>
  <c r="BG825"/>
  <c r="BF825"/>
  <c r="T825"/>
  <c r="R825"/>
  <c r="P825"/>
  <c r="BI814"/>
  <c r="BH814"/>
  <c r="BG814"/>
  <c r="BF814"/>
  <c r="T814"/>
  <c r="R814"/>
  <c r="P814"/>
  <c r="BI807"/>
  <c r="BH807"/>
  <c r="BG807"/>
  <c r="BF807"/>
  <c r="T807"/>
  <c r="R807"/>
  <c r="P807"/>
  <c r="BI795"/>
  <c r="BH795"/>
  <c r="BG795"/>
  <c r="BF795"/>
  <c r="T795"/>
  <c r="R795"/>
  <c r="P795"/>
  <c r="BI785"/>
  <c r="BH785"/>
  <c r="BG785"/>
  <c r="BF785"/>
  <c r="T785"/>
  <c r="R785"/>
  <c r="P785"/>
  <c r="BI784"/>
  <c r="BH784"/>
  <c r="BG784"/>
  <c r="BF784"/>
  <c r="T784"/>
  <c r="R784"/>
  <c r="P784"/>
  <c r="BI782"/>
  <c r="BH782"/>
  <c r="BG782"/>
  <c r="BF782"/>
  <c r="T782"/>
  <c r="R782"/>
  <c r="P782"/>
  <c r="BI761"/>
  <c r="BH761"/>
  <c r="BG761"/>
  <c r="BF761"/>
  <c r="T761"/>
  <c r="R761"/>
  <c r="P761"/>
  <c r="BI739"/>
  <c r="BH739"/>
  <c r="BG739"/>
  <c r="BF739"/>
  <c r="T739"/>
  <c r="R739"/>
  <c r="P739"/>
  <c r="BI720"/>
  <c r="BH720"/>
  <c r="BG720"/>
  <c r="BF720"/>
  <c r="T720"/>
  <c r="R720"/>
  <c r="P720"/>
  <c r="BI697"/>
  <c r="BH697"/>
  <c r="BG697"/>
  <c r="BF697"/>
  <c r="T697"/>
  <c r="R697"/>
  <c r="P697"/>
  <c r="BI675"/>
  <c r="BH675"/>
  <c r="BG675"/>
  <c r="BF675"/>
  <c r="T675"/>
  <c r="R675"/>
  <c r="P675"/>
  <c r="BI670"/>
  <c r="BH670"/>
  <c r="BG670"/>
  <c r="BF670"/>
  <c r="T670"/>
  <c r="R670"/>
  <c r="P670"/>
  <c r="BI665"/>
  <c r="BH665"/>
  <c r="BG665"/>
  <c r="BF665"/>
  <c r="T665"/>
  <c r="R665"/>
  <c r="P665"/>
  <c r="BI657"/>
  <c r="BH657"/>
  <c r="BG657"/>
  <c r="BF657"/>
  <c r="T657"/>
  <c r="R657"/>
  <c r="P657"/>
  <c r="BI656"/>
  <c r="BH656"/>
  <c r="BG656"/>
  <c r="BF656"/>
  <c r="T656"/>
  <c r="R656"/>
  <c r="P656"/>
  <c r="BI654"/>
  <c r="BH654"/>
  <c r="BG654"/>
  <c r="BF654"/>
  <c r="T654"/>
  <c r="R654"/>
  <c r="P654"/>
  <c r="BI652"/>
  <c r="BH652"/>
  <c r="BG652"/>
  <c r="BF652"/>
  <c r="T652"/>
  <c r="R652"/>
  <c r="P652"/>
  <c r="BI608"/>
  <c r="BH608"/>
  <c r="BG608"/>
  <c r="BF608"/>
  <c r="T608"/>
  <c r="R608"/>
  <c r="P608"/>
  <c r="BI600"/>
  <c r="BH600"/>
  <c r="BG600"/>
  <c r="BF600"/>
  <c r="T600"/>
  <c r="R600"/>
  <c r="P600"/>
  <c r="BI596"/>
  <c r="BH596"/>
  <c r="BG596"/>
  <c r="BF596"/>
  <c r="T596"/>
  <c r="R596"/>
  <c r="P596"/>
  <c r="BI595"/>
  <c r="BH595"/>
  <c r="BG595"/>
  <c r="BF595"/>
  <c r="T595"/>
  <c r="R595"/>
  <c r="P595"/>
  <c r="BI594"/>
  <c r="BH594"/>
  <c r="BG594"/>
  <c r="BF594"/>
  <c r="T594"/>
  <c r="R594"/>
  <c r="P594"/>
  <c r="BI592"/>
  <c r="BH592"/>
  <c r="BG592"/>
  <c r="BF592"/>
  <c r="T592"/>
  <c r="R592"/>
  <c r="P592"/>
  <c r="BI587"/>
  <c r="BH587"/>
  <c r="BG587"/>
  <c r="BF587"/>
  <c r="T587"/>
  <c r="R587"/>
  <c r="P587"/>
  <c r="BI585"/>
  <c r="BH585"/>
  <c r="BG585"/>
  <c r="BF585"/>
  <c r="T585"/>
  <c r="R585"/>
  <c r="P585"/>
  <c r="BI580"/>
  <c r="BH580"/>
  <c r="BG580"/>
  <c r="BF580"/>
  <c r="T580"/>
  <c r="R580"/>
  <c r="P580"/>
  <c r="BI576"/>
  <c r="BH576"/>
  <c r="BG576"/>
  <c r="BF576"/>
  <c r="T576"/>
  <c r="R576"/>
  <c r="P576"/>
  <c r="BI567"/>
  <c r="BH567"/>
  <c r="BG567"/>
  <c r="BF567"/>
  <c r="T567"/>
  <c r="R567"/>
  <c r="P567"/>
  <c r="BI562"/>
  <c r="BH562"/>
  <c r="BG562"/>
  <c r="BF562"/>
  <c r="T562"/>
  <c r="R562"/>
  <c r="P562"/>
  <c r="BI556"/>
  <c r="BH556"/>
  <c r="BG556"/>
  <c r="BF556"/>
  <c r="T556"/>
  <c r="R556"/>
  <c r="P556"/>
  <c r="BI550"/>
  <c r="BH550"/>
  <c r="BG550"/>
  <c r="BF550"/>
  <c r="T550"/>
  <c r="R550"/>
  <c r="P550"/>
  <c r="BI544"/>
  <c r="BH544"/>
  <c r="BG544"/>
  <c r="BF544"/>
  <c r="T544"/>
  <c r="R544"/>
  <c r="P544"/>
  <c r="BI543"/>
  <c r="BH543"/>
  <c r="BG543"/>
  <c r="BF543"/>
  <c r="T543"/>
  <c r="R543"/>
  <c r="P543"/>
  <c r="BI542"/>
  <c r="BH542"/>
  <c r="BG542"/>
  <c r="BF542"/>
  <c r="T542"/>
  <c r="R542"/>
  <c r="P542"/>
  <c r="BI540"/>
  <c r="BH540"/>
  <c r="BG540"/>
  <c r="BF540"/>
  <c r="T540"/>
  <c r="R540"/>
  <c r="P540"/>
  <c r="BI532"/>
  <c r="BH532"/>
  <c r="BG532"/>
  <c r="BF532"/>
  <c r="T532"/>
  <c r="R532"/>
  <c r="P532"/>
  <c r="BI530"/>
  <c r="BH530"/>
  <c r="BG530"/>
  <c r="BF530"/>
  <c r="T530"/>
  <c r="R530"/>
  <c r="P530"/>
  <c r="BI525"/>
  <c r="BH525"/>
  <c r="BG525"/>
  <c r="BF525"/>
  <c r="T525"/>
  <c r="R525"/>
  <c r="P525"/>
  <c r="BI518"/>
  <c r="BH518"/>
  <c r="BG518"/>
  <c r="BF518"/>
  <c r="T518"/>
  <c r="R518"/>
  <c r="P518"/>
  <c r="BI513"/>
  <c r="BH513"/>
  <c r="BG513"/>
  <c r="BF513"/>
  <c r="T513"/>
  <c r="R513"/>
  <c r="P513"/>
  <c r="BI508"/>
  <c r="BH508"/>
  <c r="BG508"/>
  <c r="BF508"/>
  <c r="T508"/>
  <c r="R508"/>
  <c r="P508"/>
  <c r="BI503"/>
  <c r="BH503"/>
  <c r="BG503"/>
  <c r="BF503"/>
  <c r="T503"/>
  <c r="R503"/>
  <c r="P503"/>
  <c r="BI498"/>
  <c r="BH498"/>
  <c r="BG498"/>
  <c r="BF498"/>
  <c r="T498"/>
  <c r="R498"/>
  <c r="P498"/>
  <c r="BI493"/>
  <c r="BH493"/>
  <c r="BG493"/>
  <c r="BF493"/>
  <c r="T493"/>
  <c r="R493"/>
  <c r="P493"/>
  <c r="BI488"/>
  <c r="BH488"/>
  <c r="BG488"/>
  <c r="BF488"/>
  <c r="T488"/>
  <c r="R488"/>
  <c r="P488"/>
  <c r="BI486"/>
  <c r="BH486"/>
  <c r="BG486"/>
  <c r="BF486"/>
  <c r="T486"/>
  <c r="R486"/>
  <c r="P486"/>
  <c r="BI480"/>
  <c r="BH480"/>
  <c r="BG480"/>
  <c r="BF480"/>
  <c r="T480"/>
  <c r="R480"/>
  <c r="P480"/>
  <c r="BI474"/>
  <c r="BH474"/>
  <c r="BG474"/>
  <c r="BF474"/>
  <c r="T474"/>
  <c r="R474"/>
  <c r="P474"/>
  <c r="BI468"/>
  <c r="BH468"/>
  <c r="BG468"/>
  <c r="BF468"/>
  <c r="T468"/>
  <c r="R468"/>
  <c r="P468"/>
  <c r="BI462"/>
  <c r="BH462"/>
  <c r="BG462"/>
  <c r="BF462"/>
  <c r="T462"/>
  <c r="R462"/>
  <c r="P462"/>
  <c r="BI456"/>
  <c r="BH456"/>
  <c r="BG456"/>
  <c r="BF456"/>
  <c r="T456"/>
  <c r="R456"/>
  <c r="P456"/>
  <c r="BI450"/>
  <c r="BH450"/>
  <c r="BG450"/>
  <c r="BF450"/>
  <c r="T450"/>
  <c r="R450"/>
  <c r="P450"/>
  <c r="BI444"/>
  <c r="BH444"/>
  <c r="BG444"/>
  <c r="BF444"/>
  <c r="T444"/>
  <c r="R444"/>
  <c r="P444"/>
  <c r="BI442"/>
  <c r="BH442"/>
  <c r="BG442"/>
  <c r="BF442"/>
  <c r="T442"/>
  <c r="R442"/>
  <c r="P442"/>
  <c r="BI438"/>
  <c r="BH438"/>
  <c r="BG438"/>
  <c r="BF438"/>
  <c r="T438"/>
  <c r="R438"/>
  <c r="P438"/>
  <c r="BI430"/>
  <c r="BH430"/>
  <c r="BG430"/>
  <c r="BF430"/>
  <c r="T430"/>
  <c r="R430"/>
  <c r="P430"/>
  <c r="BI422"/>
  <c r="BH422"/>
  <c r="BG422"/>
  <c r="BF422"/>
  <c r="T422"/>
  <c r="R422"/>
  <c r="P422"/>
  <c r="BI402"/>
  <c r="BH402"/>
  <c r="BG402"/>
  <c r="BF402"/>
  <c r="T402"/>
  <c r="R402"/>
  <c r="P402"/>
  <c r="BI387"/>
  <c r="BH387"/>
  <c r="BG387"/>
  <c r="BF387"/>
  <c r="T387"/>
  <c r="R387"/>
  <c r="P387"/>
  <c r="BI386"/>
  <c r="BH386"/>
  <c r="BG386"/>
  <c r="BF386"/>
  <c r="T386"/>
  <c r="R386"/>
  <c r="P386"/>
  <c r="BI369"/>
  <c r="BH369"/>
  <c r="BG369"/>
  <c r="BF369"/>
  <c r="T369"/>
  <c r="R369"/>
  <c r="P369"/>
  <c r="BI360"/>
  <c r="BH360"/>
  <c r="BG360"/>
  <c r="BF360"/>
  <c r="T360"/>
  <c r="R360"/>
  <c r="P360"/>
  <c r="BI356"/>
  <c r="BH356"/>
  <c r="BG356"/>
  <c r="BF356"/>
  <c r="T356"/>
  <c r="R356"/>
  <c r="P356"/>
  <c r="BI350"/>
  <c r="BH350"/>
  <c r="BG350"/>
  <c r="BF350"/>
  <c r="T350"/>
  <c r="R350"/>
  <c r="P350"/>
  <c r="BI342"/>
  <c r="BH342"/>
  <c r="BG342"/>
  <c r="BF342"/>
  <c r="T342"/>
  <c r="R342"/>
  <c r="P342"/>
  <c r="BI335"/>
  <c r="BH335"/>
  <c r="BG335"/>
  <c r="BF335"/>
  <c r="T335"/>
  <c r="R335"/>
  <c r="P335"/>
  <c r="BI328"/>
  <c r="BH328"/>
  <c r="BG328"/>
  <c r="BF328"/>
  <c r="T328"/>
  <c r="R328"/>
  <c r="P328"/>
  <c r="BI318"/>
  <c r="BH318"/>
  <c r="BG318"/>
  <c r="BF318"/>
  <c r="T318"/>
  <c r="R318"/>
  <c r="P318"/>
  <c r="BI306"/>
  <c r="BH306"/>
  <c r="BG306"/>
  <c r="BF306"/>
  <c r="T306"/>
  <c r="R306"/>
  <c r="P306"/>
  <c r="BI281"/>
  <c r="BH281"/>
  <c r="BG281"/>
  <c r="BF281"/>
  <c r="T281"/>
  <c r="R281"/>
  <c r="P281"/>
  <c r="BI276"/>
  <c r="BH276"/>
  <c r="BG276"/>
  <c r="BF276"/>
  <c r="T276"/>
  <c r="R276"/>
  <c r="P276"/>
  <c r="BI271"/>
  <c r="BH271"/>
  <c r="BG271"/>
  <c r="BF271"/>
  <c r="T271"/>
  <c r="R271"/>
  <c r="P271"/>
  <c r="BI266"/>
  <c r="BH266"/>
  <c r="BG266"/>
  <c r="BF266"/>
  <c r="T266"/>
  <c r="R266"/>
  <c r="P266"/>
  <c r="BI264"/>
  <c r="BH264"/>
  <c r="BG264"/>
  <c r="BF264"/>
  <c r="T264"/>
  <c r="R264"/>
  <c r="P264"/>
  <c r="BI259"/>
  <c r="BH259"/>
  <c r="BG259"/>
  <c r="BF259"/>
  <c r="T259"/>
  <c r="R259"/>
  <c r="P259"/>
  <c r="BI248"/>
  <c r="BH248"/>
  <c r="BG248"/>
  <c r="BF248"/>
  <c r="T248"/>
  <c r="R248"/>
  <c r="P248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8"/>
  <c r="BH238"/>
  <c r="BG238"/>
  <c r="BF238"/>
  <c r="T238"/>
  <c r="R238"/>
  <c r="P238"/>
  <c r="BI228"/>
  <c r="BH228"/>
  <c r="BG228"/>
  <c r="BF228"/>
  <c r="T228"/>
  <c r="R228"/>
  <c r="P228"/>
  <c r="BI225"/>
  <c r="BH225"/>
  <c r="BG225"/>
  <c r="BF225"/>
  <c r="T225"/>
  <c r="T224"/>
  <c r="R225"/>
  <c r="R224"/>
  <c r="P225"/>
  <c r="P224"/>
  <c r="BI220"/>
  <c r="BH220"/>
  <c r="BG220"/>
  <c r="BF220"/>
  <c r="T220"/>
  <c r="R220"/>
  <c r="P220"/>
  <c r="BI219"/>
  <c r="BH219"/>
  <c r="BG219"/>
  <c r="BF219"/>
  <c r="T219"/>
  <c r="R219"/>
  <c r="P219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7"/>
  <c r="BH197"/>
  <c r="BG197"/>
  <c r="BF197"/>
  <c r="T197"/>
  <c r="R197"/>
  <c r="P197"/>
  <c r="BI187"/>
  <c r="BH187"/>
  <c r="BG187"/>
  <c r="BF187"/>
  <c r="T187"/>
  <c r="R187"/>
  <c r="P187"/>
  <c r="BI186"/>
  <c r="BH186"/>
  <c r="BG186"/>
  <c r="BF186"/>
  <c r="T186"/>
  <c r="R186"/>
  <c r="P186"/>
  <c r="BI175"/>
  <c r="BH175"/>
  <c r="BG175"/>
  <c r="BF175"/>
  <c r="T175"/>
  <c r="R175"/>
  <c r="P175"/>
  <c r="BI167"/>
  <c r="BH167"/>
  <c r="BG167"/>
  <c r="BF167"/>
  <c r="T167"/>
  <c r="R167"/>
  <c r="P167"/>
  <c r="BI164"/>
  <c r="BH164"/>
  <c r="BG164"/>
  <c r="BF164"/>
  <c r="T164"/>
  <c r="R164"/>
  <c r="P164"/>
  <c r="BI159"/>
  <c r="BH159"/>
  <c r="BG159"/>
  <c r="BF159"/>
  <c r="T159"/>
  <c r="R159"/>
  <c r="P159"/>
  <c r="BI158"/>
  <c r="BH158"/>
  <c r="BG158"/>
  <c r="BF158"/>
  <c r="T158"/>
  <c r="R158"/>
  <c r="P158"/>
  <c r="BI149"/>
  <c r="BH149"/>
  <c r="BG149"/>
  <c r="BF149"/>
  <c r="T149"/>
  <c r="T141"/>
  <c r="R149"/>
  <c r="R141"/>
  <c r="P149"/>
  <c r="P141"/>
  <c r="BI142"/>
  <c r="BH142"/>
  <c r="BG142"/>
  <c r="BF142"/>
  <c r="T142"/>
  <c r="R142"/>
  <c r="P142"/>
  <c r="BI136"/>
  <c r="BH136"/>
  <c r="BG136"/>
  <c r="BF136"/>
  <c r="T136"/>
  <c r="T135"/>
  <c r="R136"/>
  <c r="R135"/>
  <c r="P136"/>
  <c r="P135"/>
  <c r="J130"/>
  <c r="F127"/>
  <c r="E125"/>
  <c r="J92"/>
  <c r="F89"/>
  <c r="E87"/>
  <c r="J21"/>
  <c r="E21"/>
  <c r="J129"/>
  <c r="J20"/>
  <c r="J18"/>
  <c r="E18"/>
  <c r="F130"/>
  <c r="J17"/>
  <c r="J15"/>
  <c r="E15"/>
  <c r="F129"/>
  <c r="J14"/>
  <c r="J12"/>
  <c r="J127"/>
  <c r="E7"/>
  <c r="E123"/>
  <c i="1" r="L90"/>
  <c r="AM90"/>
  <c r="AM89"/>
  <c r="L89"/>
  <c r="AM87"/>
  <c r="L87"/>
  <c r="L85"/>
  <c r="L84"/>
  <c i="2" r="BK868"/>
  <c r="BK827"/>
  <c r="BK814"/>
  <c r="J795"/>
  <c r="BK782"/>
  <c r="J739"/>
  <c r="BK675"/>
  <c r="J665"/>
  <c r="J652"/>
  <c r="BK596"/>
  <c r="BK594"/>
  <c r="BK587"/>
  <c r="J580"/>
  <c r="J562"/>
  <c r="J550"/>
  <c r="BK542"/>
  <c r="J532"/>
  <c r="J525"/>
  <c r="BK513"/>
  <c r="BK498"/>
  <c r="BK488"/>
  <c r="J480"/>
  <c r="BK462"/>
  <c r="J450"/>
  <c r="J442"/>
  <c r="BK422"/>
  <c r="J387"/>
  <c r="BK360"/>
  <c r="J350"/>
  <c r="BK328"/>
  <c r="BK318"/>
  <c r="BK276"/>
  <c r="BK266"/>
  <c r="J259"/>
  <c r="BK245"/>
  <c r="J241"/>
  <c r="BK225"/>
  <c r="J219"/>
  <c r="J210"/>
  <c r="J202"/>
  <c r="BK186"/>
  <c r="BK158"/>
  <c r="J142"/>
  <c i="1" r="AS96"/>
  <c i="3" r="BK197"/>
  <c r="J187"/>
  <c r="BK162"/>
  <c r="J255"/>
  <c r="BK171"/>
  <c r="J265"/>
  <c r="BK250"/>
  <c r="BK192"/>
  <c r="J186"/>
  <c r="BK166"/>
  <c r="J162"/>
  <c r="BK274"/>
  <c r="BK202"/>
  <c r="BK144"/>
  <c r="J190"/>
  <c r="J152"/>
  <c r="J274"/>
  <c r="J250"/>
  <c r="J197"/>
  <c r="J251"/>
  <c r="J172"/>
  <c r="BK149"/>
  <c i="4" r="J692"/>
  <c r="J667"/>
  <c r="J603"/>
  <c r="J557"/>
  <c r="J533"/>
  <c r="BK496"/>
  <c r="J354"/>
  <c r="BK260"/>
  <c r="BK692"/>
  <c r="BK569"/>
  <c r="J530"/>
  <c r="BK418"/>
  <c r="BK269"/>
  <c r="J179"/>
  <c r="J682"/>
  <c r="J629"/>
  <c r="BK597"/>
  <c r="BK518"/>
  <c r="J480"/>
  <c r="J285"/>
  <c r="J212"/>
  <c r="J675"/>
  <c r="J618"/>
  <c r="J561"/>
  <c r="BK509"/>
  <c r="BK354"/>
  <c r="J200"/>
  <c r="BK605"/>
  <c r="BK541"/>
  <c r="J465"/>
  <c r="J276"/>
  <c r="BK135"/>
  <c r="J663"/>
  <c r="BK530"/>
  <c r="BK460"/>
  <c r="J207"/>
  <c r="J773"/>
  <c r="J763"/>
  <c r="BK746"/>
  <c r="BK675"/>
  <c r="J553"/>
  <c r="BK515"/>
  <c r="J317"/>
  <c r="BK213"/>
  <c i="5" r="BK191"/>
  <c r="J155"/>
  <c r="BK146"/>
  <c r="J137"/>
  <c r="J191"/>
  <c r="J203"/>
  <c r="J164"/>
  <c r="J143"/>
  <c r="J177"/>
  <c r="BK140"/>
  <c r="J198"/>
  <c r="J139"/>
  <c i="6" r="J258"/>
  <c r="BK236"/>
  <c r="BK193"/>
  <c r="BK162"/>
  <c r="BK238"/>
  <c r="BK192"/>
  <c r="J166"/>
  <c r="J253"/>
  <c r="J194"/>
  <c r="BK164"/>
  <c r="J283"/>
  <c r="BK261"/>
  <c r="J219"/>
  <c r="BK199"/>
  <c r="J182"/>
  <c r="BK166"/>
  <c r="J286"/>
  <c r="BK266"/>
  <c r="BK233"/>
  <c r="BK182"/>
  <c r="J274"/>
  <c r="J249"/>
  <c r="J223"/>
  <c r="J199"/>
  <c r="J278"/>
  <c r="J231"/>
  <c r="BK190"/>
  <c r="BK174"/>
  <c r="BK291"/>
  <c r="J282"/>
  <c r="J269"/>
  <c i="7" r="BK215"/>
  <c r="J159"/>
  <c r="BK201"/>
  <c r="J172"/>
  <c r="J148"/>
  <c r="BK140"/>
  <c r="J144"/>
  <c r="J196"/>
  <c r="BK183"/>
  <c r="J173"/>
  <c r="J152"/>
  <c i="8" r="J258"/>
  <c r="J220"/>
  <c r="J199"/>
  <c r="BK176"/>
  <c r="BK138"/>
  <c r="BK248"/>
  <c r="J240"/>
  <c r="BK227"/>
  <c r="J200"/>
  <c r="J182"/>
  <c r="J155"/>
  <c r="BK236"/>
  <c r="J209"/>
  <c r="BK184"/>
  <c r="BK133"/>
  <c r="BK226"/>
  <c r="BK206"/>
  <c r="BK156"/>
  <c r="BK259"/>
  <c r="J248"/>
  <c r="J226"/>
  <c r="BK168"/>
  <c r="J142"/>
  <c r="J259"/>
  <c r="BK247"/>
  <c r="J217"/>
  <c r="J188"/>
  <c r="BK150"/>
  <c r="BK250"/>
  <c r="J238"/>
  <c r="J179"/>
  <c r="BK209"/>
  <c r="BK170"/>
  <c i="9" r="J140"/>
  <c r="BK139"/>
  <c r="BK131"/>
  <c r="J123"/>
  <c r="J126"/>
  <c r="BK123"/>
  <c r="BK130"/>
  <c i="10" r="J190"/>
  <c r="J140"/>
  <c r="BK197"/>
  <c r="BK161"/>
  <c r="J195"/>
  <c r="BK174"/>
  <c r="J191"/>
  <c r="BK155"/>
  <c r="J197"/>
  <c r="BK144"/>
  <c r="J189"/>
  <c r="J173"/>
  <c r="BK142"/>
  <c r="J184"/>
  <c r="J148"/>
  <c r="BK193"/>
  <c r="J150"/>
  <c i="11" r="J211"/>
  <c r="BK202"/>
  <c r="BK180"/>
  <c r="J158"/>
  <c r="BK203"/>
  <c r="BK166"/>
  <c r="J222"/>
  <c r="BK205"/>
  <c r="BK184"/>
  <c r="J129"/>
  <c r="J202"/>
  <c r="BK187"/>
  <c r="BK133"/>
  <c r="J206"/>
  <c r="J174"/>
  <c r="J183"/>
  <c r="BK151"/>
  <c r="BK169"/>
  <c r="J144"/>
  <c r="J181"/>
  <c r="BK145"/>
  <c i="12" r="BK141"/>
  <c r="BK138"/>
  <c r="J140"/>
  <c r="J137"/>
  <c r="J126"/>
  <c i="13" r="J212"/>
  <c r="BK173"/>
  <c r="BK131"/>
  <c r="J211"/>
  <c r="J171"/>
  <c r="BK215"/>
  <c r="BK182"/>
  <c r="BK134"/>
  <c r="BK185"/>
  <c r="BK149"/>
  <c r="BK132"/>
  <c r="J210"/>
  <c r="BK188"/>
  <c r="BK140"/>
  <c r="BK206"/>
  <c r="J163"/>
  <c r="J213"/>
  <c r="BK222"/>
  <c r="J203"/>
  <c r="J174"/>
  <c r="J129"/>
  <c i="14" r="BK152"/>
  <c r="BK132"/>
  <c r="BK178"/>
  <c r="J160"/>
  <c r="BK131"/>
  <c r="BK168"/>
  <c r="BK181"/>
  <c r="J159"/>
  <c r="BK133"/>
  <c r="BK180"/>
  <c r="BK161"/>
  <c r="J162"/>
  <c r="J132"/>
  <c r="J182"/>
  <c r="J155"/>
  <c r="BK139"/>
  <c r="J184"/>
  <c r="BK159"/>
  <c i="15" r="J160"/>
  <c r="J130"/>
  <c r="J151"/>
  <c r="BK146"/>
  <c r="J128"/>
  <c r="J146"/>
  <c r="BK122"/>
  <c r="J145"/>
  <c i="16" r="BK406"/>
  <c r="J325"/>
  <c r="J227"/>
  <c r="BK141"/>
  <c r="BK376"/>
  <c r="J313"/>
  <c r="BK269"/>
  <c r="BK200"/>
  <c r="BK437"/>
  <c r="BK389"/>
  <c r="BK313"/>
  <c r="J260"/>
  <c r="J177"/>
  <c r="J133"/>
  <c r="BK384"/>
  <c r="J355"/>
  <c r="J289"/>
  <c r="J224"/>
  <c r="BK152"/>
  <c r="J403"/>
  <c r="BK272"/>
  <c r="J160"/>
  <c r="J414"/>
  <c r="J394"/>
  <c r="J340"/>
  <c r="J278"/>
  <c r="J154"/>
  <c r="BK349"/>
  <c r="BK260"/>
  <c r="BK227"/>
  <c r="BK171"/>
  <c r="BK278"/>
  <c r="BK183"/>
  <c i="17" r="J151"/>
  <c r="J144"/>
  <c r="J150"/>
  <c r="J160"/>
  <c r="BK145"/>
  <c r="J174"/>
  <c r="J136"/>
  <c i="2" r="BK869"/>
  <c r="J833"/>
  <c r="BK825"/>
  <c r="J814"/>
  <c r="BK785"/>
  <c r="J782"/>
  <c r="J697"/>
  <c r="BK665"/>
  <c r="BK657"/>
  <c r="BK654"/>
  <c r="BK608"/>
  <c r="BK595"/>
  <c r="J592"/>
  <c r="J585"/>
  <c r="BK567"/>
  <c r="J556"/>
  <c r="J544"/>
  <c r="BK540"/>
  <c r="J530"/>
  <c r="J513"/>
  <c r="J503"/>
  <c r="J488"/>
  <c r="BK474"/>
  <c r="J462"/>
  <c r="J444"/>
  <c r="BK430"/>
  <c r="BK402"/>
  <c r="BK386"/>
  <c r="BK356"/>
  <c r="BK342"/>
  <c r="BK306"/>
  <c r="J271"/>
  <c r="BK259"/>
  <c r="J245"/>
  <c r="BK238"/>
  <c r="BK220"/>
  <c r="J214"/>
  <c r="BK206"/>
  <c r="J197"/>
  <c r="BK175"/>
  <c r="J164"/>
  <c r="BK149"/>
  <c r="J136"/>
  <c r="F34"/>
  <c i="4" r="BK465"/>
  <c r="BK179"/>
  <c r="BK603"/>
  <c r="BK565"/>
  <c r="J500"/>
  <c r="J263"/>
  <c r="BK689"/>
  <c r="BK609"/>
  <c r="BK524"/>
  <c r="J370"/>
  <c r="J171"/>
  <c r="J768"/>
  <c r="BK754"/>
  <c r="BK684"/>
  <c r="J595"/>
  <c r="J503"/>
  <c r="BK283"/>
  <c r="J197"/>
  <c i="5" r="BK202"/>
  <c r="BK151"/>
  <c r="BK143"/>
  <c r="BK198"/>
  <c r="BK141"/>
  <c r="BK131"/>
  <c r="J151"/>
  <c r="J138"/>
  <c r="BK152"/>
  <c r="BK135"/>
  <c r="BK132"/>
  <c i="6" r="J192"/>
  <c r="J285"/>
  <c r="J205"/>
  <c r="J180"/>
  <c r="BK155"/>
  <c r="J266"/>
  <c r="BK195"/>
  <c r="BK167"/>
  <c r="BK286"/>
  <c r="J260"/>
  <c r="J217"/>
  <c r="J191"/>
  <c r="BK168"/>
  <c r="BK151"/>
  <c r="J234"/>
  <c r="BK205"/>
  <c r="BK160"/>
  <c r="BK264"/>
  <c r="BK219"/>
  <c r="J188"/>
  <c r="J152"/>
  <c r="BK237"/>
  <c r="BK210"/>
  <c r="BK184"/>
  <c r="J164"/>
  <c r="J291"/>
  <c r="BK278"/>
  <c r="J265"/>
  <c i="7" r="J167"/>
  <c r="J214"/>
  <c r="J194"/>
  <c r="J139"/>
  <c r="J197"/>
  <c r="BK162"/>
  <c r="BK142"/>
  <c r="J132"/>
  <c i="8" r="BK245"/>
  <c r="BK205"/>
  <c r="J181"/>
  <c r="BK144"/>
  <c r="J253"/>
  <c r="BK242"/>
  <c r="J230"/>
  <c r="J212"/>
  <c r="BK193"/>
  <c r="BK178"/>
  <c r="BK166"/>
  <c r="J223"/>
  <c r="BK194"/>
  <c r="J154"/>
  <c r="BK140"/>
  <c r="J232"/>
  <c r="J219"/>
  <c r="J184"/>
  <c r="BK135"/>
  <c r="J255"/>
  <c r="BK241"/>
  <c r="BK221"/>
  <c r="J170"/>
  <c r="J151"/>
  <c r="J137"/>
  <c r="J250"/>
  <c r="J231"/>
  <c r="BK197"/>
  <c r="BK181"/>
  <c r="BK157"/>
  <c r="BK257"/>
  <c r="BK244"/>
  <c r="BK240"/>
  <c r="J222"/>
  <c r="J148"/>
  <c r="BK136"/>
  <c r="BK202"/>
  <c r="BK179"/>
  <c r="BK154"/>
  <c i="9" r="BK126"/>
  <c r="BK136"/>
  <c r="J135"/>
  <c r="J124"/>
  <c r="J128"/>
  <c r="BK135"/>
  <c r="J141"/>
  <c i="10" r="J198"/>
  <c r="J182"/>
  <c r="BK173"/>
  <c r="BK171"/>
  <c r="J136"/>
  <c r="BK186"/>
  <c r="J158"/>
  <c r="J196"/>
  <c r="J161"/>
  <c r="J127"/>
  <c r="BK160"/>
  <c r="BK196"/>
  <c r="J174"/>
  <c r="BK150"/>
  <c r="BK136"/>
  <c r="BK156"/>
  <c r="J151"/>
  <c r="BK198"/>
  <c r="J171"/>
  <c r="J131"/>
  <c i="11" r="J216"/>
  <c r="J196"/>
  <c r="J172"/>
  <c r="BK129"/>
  <c r="BK208"/>
  <c r="J171"/>
  <c r="BK146"/>
  <c r="BK216"/>
  <c r="BK201"/>
  <c r="BK174"/>
  <c r="BK150"/>
  <c r="BK135"/>
  <c r="BK222"/>
  <c r="BK200"/>
  <c r="J180"/>
  <c r="J212"/>
  <c r="J199"/>
  <c r="J148"/>
  <c r="BK163"/>
  <c r="BK178"/>
  <c r="J146"/>
  <c r="BK183"/>
  <c r="BK134"/>
  <c i="12" r="BK136"/>
  <c r="J123"/>
  <c r="BK127"/>
  <c r="BK129"/>
  <c i="13" r="BK217"/>
  <c r="BK183"/>
  <c r="J159"/>
  <c r="BK216"/>
  <c r="J149"/>
  <c r="BK200"/>
  <c r="BK179"/>
  <c r="J207"/>
  <c r="J169"/>
  <c r="J222"/>
  <c r="BK207"/>
  <c r="BK168"/>
  <c r="J136"/>
  <c r="J200"/>
  <c r="BK166"/>
  <c r="BK220"/>
  <c r="J148"/>
  <c r="J217"/>
  <c r="BK198"/>
  <c r="BK159"/>
  <c i="14" r="BK149"/>
  <c r="J187"/>
  <c r="BK157"/>
  <c r="J156"/>
  <c r="BK162"/>
  <c r="J146"/>
  <c r="J178"/>
  <c r="BK150"/>
  <c r="J126"/>
  <c r="BK148"/>
  <c r="BK126"/>
  <c r="J174"/>
  <c r="J149"/>
  <c r="BK136"/>
  <c r="BK177"/>
  <c r="J142"/>
  <c i="15" r="BK154"/>
  <c r="J143"/>
  <c r="BK155"/>
  <c r="BK131"/>
  <c r="J150"/>
  <c r="BK128"/>
  <c r="J152"/>
  <c r="BK127"/>
  <c r="J142"/>
  <c r="BK160"/>
  <c r="BK142"/>
  <c r="BK159"/>
  <c r="BK126"/>
  <c i="16" r="J381"/>
  <c r="BK245"/>
  <c r="J183"/>
  <c r="J412"/>
  <c r="BK358"/>
  <c r="J304"/>
  <c r="BK263"/>
  <c r="BK160"/>
  <c r="J432"/>
  <c r="BK379"/>
  <c r="J275"/>
  <c r="BK242"/>
  <c r="BK157"/>
  <c r="BK425"/>
  <c r="J358"/>
  <c r="J286"/>
  <c r="J215"/>
  <c r="J136"/>
  <c r="BK343"/>
  <c r="J269"/>
  <c r="J157"/>
  <c r="BK412"/>
  <c r="BK373"/>
  <c r="J331"/>
  <c r="BK251"/>
  <c r="BK139"/>
  <c r="BK355"/>
  <c r="J251"/>
  <c r="BK203"/>
  <c r="J295"/>
  <c r="J212"/>
  <c r="J145"/>
  <c i="17" r="BK139"/>
  <c r="BK132"/>
  <c r="BK182"/>
  <c r="BK144"/>
  <c r="J165"/>
  <c r="J143"/>
  <c r="BK127"/>
  <c i="2" r="BK833"/>
  <c r="J827"/>
  <c r="J825"/>
  <c r="BK795"/>
  <c r="J784"/>
  <c r="BK739"/>
  <c r="BK697"/>
  <c r="J670"/>
  <c r="J656"/>
  <c r="BK652"/>
  <c r="J600"/>
  <c r="J594"/>
  <c r="BK580"/>
  <c r="J567"/>
  <c r="BK550"/>
  <c r="J543"/>
  <c r="BK532"/>
  <c r="BK525"/>
  <c r="BK508"/>
  <c r="J498"/>
  <c r="BK486"/>
  <c r="J474"/>
  <c r="BK456"/>
  <c r="BK444"/>
  <c r="BK438"/>
  <c r="J422"/>
  <c r="J386"/>
  <c r="J360"/>
  <c r="J342"/>
  <c r="J328"/>
  <c r="BK281"/>
  <c r="J266"/>
  <c r="J248"/>
  <c r="BK241"/>
  <c r="BK228"/>
  <c r="BK219"/>
  <c r="J212"/>
  <c r="BK202"/>
  <c r="J187"/>
  <c r="BK167"/>
  <c r="BK159"/>
  <c r="J149"/>
  <c i="1" r="AS99"/>
  <c i="3" r="BK265"/>
  <c r="J164"/>
  <c r="BK260"/>
  <c r="BK190"/>
  <c r="J149"/>
  <c r="BK259"/>
  <c r="J207"/>
  <c r="J176"/>
  <c r="J163"/>
  <c r="J144"/>
  <c r="J259"/>
  <c r="BK186"/>
  <c r="J140"/>
  <c r="BK182"/>
  <c r="J133"/>
  <c r="BK251"/>
  <c r="J202"/>
  <c r="BK140"/>
  <c r="J182"/>
  <c r="BK158"/>
  <c i="4" r="J697"/>
  <c r="BK629"/>
  <c r="J597"/>
  <c r="BK561"/>
  <c r="BK537"/>
  <c r="J408"/>
  <c r="BK328"/>
  <c r="J135"/>
  <c r="BK599"/>
  <c r="BK557"/>
  <c r="BK483"/>
  <c r="J283"/>
  <c r="BK200"/>
  <c r="J689"/>
  <c r="BK636"/>
  <c r="BK611"/>
  <c r="BK573"/>
  <c r="BK503"/>
  <c r="BK301"/>
  <c r="BK699"/>
  <c r="BK667"/>
  <c r="BK581"/>
  <c r="J541"/>
  <c r="BK500"/>
  <c r="BK257"/>
  <c r="F36"/>
  <c i="6" r="J288"/>
  <c r="J238"/>
  <c r="BK179"/>
  <c r="J153"/>
  <c r="BK251"/>
  <c r="BK217"/>
  <c r="BK171"/>
  <c r="J261"/>
  <c r="J212"/>
  <c r="BK188"/>
  <c r="J156"/>
  <c r="J279"/>
  <c r="BK263"/>
  <c r="BK239"/>
  <c r="BK231"/>
  <c r="J203"/>
  <c r="BK187"/>
  <c r="J160"/>
  <c i="7" r="J218"/>
  <c r="J210"/>
  <c r="BK204"/>
  <c r="J183"/>
  <c r="J181"/>
  <c r="J176"/>
  <c r="BK172"/>
  <c r="J170"/>
  <c r="BK164"/>
  <c r="BK152"/>
  <c r="J143"/>
  <c r="J217"/>
  <c r="BK205"/>
  <c r="J185"/>
  <c r="BK177"/>
  <c r="BK161"/>
  <c r="J145"/>
  <c r="J215"/>
  <c r="J209"/>
  <c r="J195"/>
  <c r="BK175"/>
  <c r="BK157"/>
  <c r="J136"/>
  <c r="BK218"/>
  <c r="J208"/>
  <c r="BK196"/>
  <c r="J187"/>
  <c r="J174"/>
  <c r="J164"/>
  <c r="J212"/>
  <c r="BK199"/>
  <c r="BK163"/>
  <c r="BK135"/>
  <c r="BK185"/>
  <c r="BK149"/>
  <c r="J213"/>
  <c r="BK206"/>
  <c r="J199"/>
  <c r="BK191"/>
  <c r="BK188"/>
  <c r="J177"/>
  <c r="BK170"/>
  <c r="BK165"/>
  <c r="BK159"/>
  <c r="J156"/>
  <c r="J151"/>
  <c r="BK148"/>
  <c r="J138"/>
  <c r="BK213"/>
  <c r="J198"/>
  <c r="BK192"/>
  <c r="J184"/>
  <c r="BK174"/>
  <c r="BK139"/>
  <c i="8" r="J256"/>
  <c r="BK238"/>
  <c r="BK217"/>
  <c r="BK212"/>
  <c r="J193"/>
  <c r="BK162"/>
  <c r="J131"/>
  <c r="J246"/>
  <c r="BK235"/>
  <c r="J224"/>
  <c r="BK208"/>
  <c r="BK187"/>
  <c r="BK160"/>
  <c r="J237"/>
  <c r="J208"/>
  <c r="J173"/>
  <c r="BK151"/>
  <c r="BK126"/>
  <c r="BK222"/>
  <c r="BK188"/>
  <c r="J138"/>
  <c r="BK256"/>
  <c r="J239"/>
  <c r="J178"/>
  <c r="BK158"/>
  <c r="J133"/>
  <c r="J241"/>
  <c r="J203"/>
  <c r="J176"/>
  <c r="J144"/>
  <c r="BK253"/>
  <c r="J242"/>
  <c r="BK220"/>
  <c r="BK214"/>
  <c r="BK199"/>
  <c r="J171"/>
  <c i="10" r="BK192"/>
  <c r="BK138"/>
  <c r="BK180"/>
  <c r="BK135"/>
  <c r="BK191"/>
  <c r="BK129"/>
  <c r="BK170"/>
  <c r="J129"/>
  <c r="BK163"/>
  <c r="BK133"/>
  <c r="BK184"/>
  <c r="BK148"/>
  <c r="J180"/>
  <c r="BK199"/>
  <c r="J176"/>
  <c r="J142"/>
  <c i="11" r="BK212"/>
  <c r="J201"/>
  <c r="J187"/>
  <c r="J163"/>
  <c r="BK196"/>
  <c r="J161"/>
  <c r="J221"/>
  <c r="J204"/>
  <c r="J192"/>
  <c r="BK160"/>
  <c r="BK136"/>
  <c r="BK210"/>
  <c r="BK190"/>
  <c r="J168"/>
  <c r="BK214"/>
  <c r="BK204"/>
  <c r="J169"/>
  <c r="J166"/>
  <c r="J189"/>
  <c r="BK156"/>
  <c r="BK186"/>
  <c r="BK128"/>
  <c i="12" r="BK139"/>
  <c r="J125"/>
  <c r="BK135"/>
  <c r="J131"/>
  <c r="BK123"/>
  <c i="13" r="J209"/>
  <c r="J179"/>
  <c r="BK135"/>
  <c r="J206"/>
  <c r="BK153"/>
  <c r="J205"/>
  <c r="BK176"/>
  <c r="J219"/>
  <c r="J177"/>
  <c r="J135"/>
  <c r="J215"/>
  <c r="J198"/>
  <c r="BK158"/>
  <c r="J176"/>
  <c r="J158"/>
  <c r="J194"/>
  <c r="BK221"/>
  <c r="J189"/>
  <c r="BK142"/>
  <c i="14" r="J151"/>
  <c r="J127"/>
  <c r="J165"/>
  <c r="J137"/>
  <c r="J180"/>
  <c r="J152"/>
  <c r="J173"/>
  <c r="BK154"/>
  <c r="BK123"/>
  <c r="BK165"/>
  <c r="J135"/>
  <c r="BK169"/>
  <c r="J128"/>
  <c r="J179"/>
  <c r="J140"/>
  <c r="BK182"/>
  <c r="BK144"/>
  <c i="15" r="J165"/>
  <c r="BK147"/>
  <c r="J126"/>
  <c r="J139"/>
  <c r="J167"/>
  <c r="J141"/>
  <c r="J123"/>
  <c r="BK132"/>
  <c r="J162"/>
  <c r="BK135"/>
  <c r="BK148"/>
  <c r="J166"/>
  <c r="BK134"/>
  <c i="16" r="BK331"/>
  <c r="J239"/>
  <c r="BK180"/>
  <c r="BK392"/>
  <c r="BK337"/>
  <c r="BK275"/>
  <c r="BK209"/>
  <c r="J141"/>
  <c r="BK394"/>
  <c r="BK298"/>
  <c r="BK174"/>
  <c r="BK418"/>
  <c r="BK266"/>
  <c r="BK186"/>
  <c r="J434"/>
  <c r="J386"/>
  <c r="BK295"/>
  <c r="BK233"/>
  <c r="BK361"/>
  <c r="BK304"/>
  <c r="BK215"/>
  <c r="J301"/>
  <c r="BK230"/>
  <c r="BK136"/>
  <c i="17" r="J148"/>
  <c r="J128"/>
  <c r="J173"/>
  <c r="BK165"/>
  <c r="BK151"/>
  <c r="BK148"/>
  <c r="J166"/>
  <c i="2" r="J868"/>
  <c r="J828"/>
  <c r="J826"/>
  <c r="BK807"/>
  <c r="BK784"/>
  <c r="BK761"/>
  <c r="BK720"/>
  <c r="J675"/>
  <c r="J657"/>
  <c r="J654"/>
  <c r="BK600"/>
  <c r="J595"/>
  <c r="J587"/>
  <c r="BK576"/>
  <c r="BK562"/>
  <c r="BK544"/>
  <c r="J542"/>
  <c r="BK530"/>
  <c r="J518"/>
  <c r="J508"/>
  <c r="J493"/>
  <c r="BK480"/>
  <c r="BK468"/>
  <c r="BK450"/>
  <c r="J438"/>
  <c r="BK387"/>
  <c r="J369"/>
  <c r="J356"/>
  <c r="BK335"/>
  <c r="J306"/>
  <c r="J276"/>
  <c r="BK264"/>
  <c r="BK248"/>
  <c r="J243"/>
  <c r="J228"/>
  <c r="J220"/>
  <c r="BK212"/>
  <c r="J206"/>
  <c r="BK187"/>
  <c r="J175"/>
  <c r="BK164"/>
  <c r="J158"/>
  <c r="BK136"/>
  <c r="F35"/>
  <c i="4" r="J577"/>
  <c r="J524"/>
  <c r="J384"/>
  <c r="BK255"/>
  <c r="J609"/>
  <c r="J509"/>
  <c r="J301"/>
  <c r="BK196"/>
  <c r="J684"/>
  <c r="J594"/>
  <c r="BK506"/>
  <c r="BK338"/>
  <c r="BK773"/>
  <c r="BK763"/>
  <c r="J748"/>
  <c r="BK672"/>
  <c r="J587"/>
  <c r="BK490"/>
  <c r="J255"/>
  <c r="J188"/>
  <c i="5" r="BK161"/>
  <c r="J150"/>
  <c r="BK139"/>
  <c r="BK158"/>
  <c r="J136"/>
  <c r="J188"/>
  <c r="J146"/>
  <c r="BK188"/>
  <c r="J144"/>
  <c r="J134"/>
  <c r="BK137"/>
  <c i="6" r="J251"/>
  <c r="BK234"/>
  <c r="J176"/>
  <c r="J154"/>
  <c r="BK225"/>
  <c r="BK185"/>
  <c r="J159"/>
  <c r="BK280"/>
  <c r="J214"/>
  <c r="J193"/>
  <c r="BK275"/>
  <c r="J256"/>
  <c r="J228"/>
  <c r="BK206"/>
  <c r="J174"/>
  <c r="J280"/>
  <c r="J263"/>
  <c r="J221"/>
  <c r="BK158"/>
  <c r="BK262"/>
  <c r="BK228"/>
  <c r="BK256"/>
  <c r="J169"/>
  <c r="J151"/>
  <c i="7" r="J219"/>
  <c r="J150"/>
  <c r="BK134"/>
  <c r="BK214"/>
  <c r="J200"/>
  <c r="BK179"/>
  <c r="BK176"/>
  <c r="BK158"/>
  <c r="J135"/>
  <c r="J211"/>
  <c r="BK200"/>
  <c r="BK180"/>
  <c r="J160"/>
  <c r="BK133"/>
  <c r="BK209"/>
  <c r="J201"/>
  <c r="J189"/>
  <c r="J179"/>
  <c r="J166"/>
  <c r="BK136"/>
  <c r="J204"/>
  <c r="J182"/>
  <c r="BK211"/>
  <c r="J188"/>
  <c r="BK150"/>
  <c r="J141"/>
  <c i="11" r="BK221"/>
  <c r="BK138"/>
  <c r="J209"/>
  <c r="BK181"/>
  <c r="BK149"/>
  <c r="BK172"/>
  <c r="J127"/>
  <c r="J150"/>
  <c r="J128"/>
  <c r="J131"/>
  <c i="12" r="J138"/>
  <c r="J129"/>
  <c r="J141"/>
  <c r="BK131"/>
  <c r="BK133"/>
  <c i="13" r="BK205"/>
  <c r="BK164"/>
  <c r="BK127"/>
  <c r="BK192"/>
  <c r="BK144"/>
  <c r="BK203"/>
  <c r="BK180"/>
  <c r="J140"/>
  <c r="J182"/>
  <c r="J142"/>
  <c r="J221"/>
  <c r="J192"/>
  <c r="J166"/>
  <c r="J134"/>
  <c r="J186"/>
  <c r="J146"/>
  <c r="BK186"/>
  <c r="J216"/>
  <c r="BK195"/>
  <c r="BK136"/>
  <c i="14" r="J166"/>
  <c r="BK146"/>
  <c r="J181"/>
  <c r="J161"/>
  <c r="J136"/>
  <c r="J169"/>
  <c r="J147"/>
  <c r="BK156"/>
  <c r="J188"/>
  <c r="J143"/>
  <c r="BK175"/>
  <c r="J141"/>
  <c r="BK170"/>
  <c r="BK153"/>
  <c r="BK135"/>
  <c r="J168"/>
  <c r="BK140"/>
  <c i="15" r="J159"/>
  <c r="BK145"/>
  <c r="J161"/>
  <c r="J133"/>
  <c r="BK163"/>
  <c r="J138"/>
  <c r="J156"/>
  <c r="J122"/>
  <c r="BK141"/>
  <c r="J125"/>
  <c r="BK143"/>
  <c r="BK167"/>
  <c r="BK136"/>
  <c i="16" r="J392"/>
  <c r="BK254"/>
  <c r="BK167"/>
  <c r="J389"/>
  <c r="J319"/>
  <c r="J254"/>
  <c r="J192"/>
  <c r="J436"/>
  <c r="J361"/>
  <c r="J266"/>
  <c r="J186"/>
  <c r="J437"/>
  <c r="J376"/>
  <c r="BK340"/>
  <c r="BK239"/>
  <c r="J167"/>
  <c r="J425"/>
  <c r="J328"/>
  <c r="BK221"/>
  <c r="J171"/>
  <c r="J422"/>
  <c r="BK364"/>
  <c r="BK292"/>
  <c r="J206"/>
  <c r="BK370"/>
  <c r="J322"/>
  <c r="J242"/>
  <c r="BK133"/>
  <c r="BK283"/>
  <c i="17" r="BK178"/>
  <c r="BK143"/>
  <c r="BK166"/>
  <c r="BK177"/>
  <c r="J132"/>
  <c r="J168"/>
  <c r="BK169"/>
  <c i="2" r="F37"/>
  <c r="J34"/>
  <c i="4" r="BK408"/>
  <c r="BK188"/>
  <c r="BK594"/>
  <c r="BK549"/>
  <c r="J418"/>
  <c r="J213"/>
  <c r="J672"/>
  <c r="J537"/>
  <c r="BK384"/>
  <c r="J196"/>
  <c r="J772"/>
  <c r="J758"/>
  <c r="BK686"/>
  <c r="BK617"/>
  <c r="J521"/>
  <c r="J398"/>
  <c r="J217"/>
  <c i="5" r="J207"/>
  <c r="J158"/>
  <c r="J147"/>
  <c r="BK136"/>
  <c r="BK138"/>
  <c r="BK194"/>
  <c r="BK149"/>
  <c r="J135"/>
  <c r="J167"/>
  <c r="J133"/>
  <c r="J141"/>
  <c i="6" r="J272"/>
  <c r="J242"/>
  <c r="BK214"/>
  <c r="J168"/>
  <c r="J239"/>
  <c r="J187"/>
  <c r="BK161"/>
  <c r="BK283"/>
  <c r="BK212"/>
  <c r="BK169"/>
  <c r="BK287"/>
  <c r="J262"/>
  <c r="BK244"/>
  <c r="BK200"/>
  <c r="J185"/>
  <c r="J161"/>
  <c r="J270"/>
  <c r="J257"/>
  <c r="J206"/>
  <c r="BK152"/>
  <c r="BK258"/>
  <c r="BK229"/>
  <c r="J210"/>
  <c r="BK157"/>
  <c r="BK242"/>
  <c r="J200"/>
  <c r="J183"/>
  <c r="BK163"/>
  <c r="J289"/>
  <c r="J264"/>
  <c i="7" r="J168"/>
  <c r="BK151"/>
  <c r="J190"/>
  <c r="BK145"/>
  <c r="BK194"/>
  <c r="J163"/>
  <c r="BK137"/>
  <c r="BK193"/>
  <c r="J175"/>
  <c r="BK153"/>
  <c r="J137"/>
  <c i="8" r="J254"/>
  <c r="J233"/>
  <c r="J206"/>
  <c r="BK190"/>
  <c r="BK152"/>
  <c r="BK255"/>
  <c r="J245"/>
  <c r="BK233"/>
  <c r="J221"/>
  <c r="J196"/>
  <c r="BK175"/>
  <c r="J146"/>
  <c r="BK230"/>
  <c r="J202"/>
  <c r="BK171"/>
  <c r="BK148"/>
  <c r="BK239"/>
  <c r="J214"/>
  <c r="BK155"/>
  <c r="J257"/>
  <c r="J244"/>
  <c r="BK223"/>
  <c r="J164"/>
  <c r="BK254"/>
  <c r="J243"/>
  <c r="BK219"/>
  <c r="J190"/>
  <c r="BK173"/>
  <c r="J128"/>
  <c r="BK243"/>
  <c r="BK225"/>
  <c r="J191"/>
  <c r="J211"/>
  <c r="BK185"/>
  <c r="BK164"/>
  <c i="9" r="J139"/>
  <c r="BK133"/>
  <c r="J127"/>
  <c r="BK129"/>
  <c r="BK127"/>
  <c r="J133"/>
  <c i="10" r="J193"/>
  <c r="BK176"/>
  <c r="BK127"/>
  <c r="J163"/>
  <c r="BK132"/>
  <c r="BK182"/>
  <c r="J144"/>
  <c r="J179"/>
  <c r="J133"/>
  <c r="BK166"/>
  <c r="J199"/>
  <c r="J177"/>
  <c r="J146"/>
  <c r="J168"/>
  <c r="BK153"/>
  <c r="J194"/>
  <c r="J156"/>
  <c i="11" r="J214"/>
  <c r="BK206"/>
  <c r="J195"/>
  <c r="BK165"/>
  <c r="J125"/>
  <c r="BK192"/>
  <c r="BK144"/>
  <c r="J207"/>
  <c r="J186"/>
  <c r="BK152"/>
  <c r="J133"/>
  <c r="BK209"/>
  <c r="BK189"/>
  <c r="J140"/>
  <c r="J208"/>
  <c r="J177"/>
  <c r="J190"/>
  <c r="J142"/>
  <c r="BK171"/>
  <c r="J145"/>
  <c r="J154"/>
  <c r="BK127"/>
  <c i="12" r="BK140"/>
  <c r="BK128"/>
  <c r="J139"/>
  <c r="J127"/>
  <c i="13" r="BK218"/>
  <c r="J197"/>
  <c r="BK163"/>
  <c r="J220"/>
  <c r="BK189"/>
  <c r="J132"/>
  <c r="J188"/>
  <c r="BK148"/>
  <c r="J191"/>
  <c r="J144"/>
  <c r="BK125"/>
  <c r="J208"/>
  <c r="J164"/>
  <c r="J130"/>
  <c r="BK171"/>
  <c r="J153"/>
  <c r="J154"/>
  <c r="BK214"/>
  <c r="J161"/>
  <c i="14" r="BK188"/>
  <c r="J130"/>
  <c r="J175"/>
  <c r="BK138"/>
  <c r="J183"/>
  <c r="J154"/>
  <c r="BK176"/>
  <c r="J158"/>
  <c r="BK127"/>
  <c r="BK166"/>
  <c r="J139"/>
  <c r="J170"/>
  <c r="J134"/>
  <c r="J123"/>
  <c r="J157"/>
  <c r="BK141"/>
  <c r="J125"/>
  <c r="J164"/>
  <c r="BK125"/>
  <c i="15" r="BK151"/>
  <c r="J144"/>
  <c r="J129"/>
  <c r="J154"/>
  <c r="BK124"/>
  <c r="J147"/>
  <c r="BK161"/>
  <c r="BK139"/>
  <c r="BK165"/>
  <c r="J140"/>
  <c r="J155"/>
  <c r="BK140"/>
  <c r="BK152"/>
  <c i="16" r="J418"/>
  <c r="BK319"/>
  <c r="BK192"/>
  <c r="BK434"/>
  <c r="J349"/>
  <c r="J280"/>
  <c r="J221"/>
  <c r="J149"/>
  <c r="BK414"/>
  <c r="J337"/>
  <c r="BK257"/>
  <c r="BK163"/>
  <c r="BK428"/>
  <c r="J379"/>
  <c r="J316"/>
  <c r="J197"/>
  <c r="J435"/>
  <c r="J370"/>
  <c r="BK286"/>
  <c r="BK189"/>
  <c r="J428"/>
  <c r="J398"/>
  <c r="J334"/>
  <c r="J272"/>
  <c r="J163"/>
  <c r="BK367"/>
  <c r="BK334"/>
  <c r="BK218"/>
  <c r="BK145"/>
  <c r="J263"/>
  <c r="BK206"/>
  <c i="17" r="J169"/>
  <c r="J182"/>
  <c r="BK168"/>
  <c r="J127"/>
  <c r="J178"/>
  <c r="BK136"/>
  <c r="J126"/>
  <c i="7" r="BK131"/>
  <c r="J207"/>
  <c r="J203"/>
  <c r="J193"/>
  <c r="BK190"/>
  <c r="J178"/>
  <c r="BK173"/>
  <c r="BK167"/>
  <c r="BK160"/>
  <c r="J157"/>
  <c r="J154"/>
  <c r="J149"/>
  <c r="BK146"/>
  <c r="BK141"/>
  <c r="BK132"/>
  <c r="BK208"/>
  <c r="BK197"/>
  <c r="BK189"/>
  <c r="BK181"/>
  <c r="J161"/>
  <c r="J146"/>
  <c r="J131"/>
  <c i="8" r="BK251"/>
  <c r="BK224"/>
  <c r="J215"/>
  <c r="BK191"/>
  <c r="J160"/>
  <c r="J126"/>
  <c r="J247"/>
  <c r="BK231"/>
  <c r="BK215"/>
  <c r="J194"/>
  <c r="J168"/>
  <c r="J130"/>
  <c r="J227"/>
  <c r="J197"/>
  <c r="J156"/>
  <c r="J136"/>
  <c r="J225"/>
  <c r="J162"/>
  <c r="BK130"/>
  <c r="J251"/>
  <c r="J235"/>
  <c r="J175"/>
  <c r="J157"/>
  <c r="J140"/>
  <c r="J252"/>
  <c r="J236"/>
  <c r="BK200"/>
  <c r="J166"/>
  <c r="BK131"/>
  <c r="BK249"/>
  <c r="BK237"/>
  <c r="BK211"/>
  <c r="BK137"/>
  <c r="J187"/>
  <c r="J158"/>
  <c i="9" r="J131"/>
  <c r="BK138"/>
  <c r="BK137"/>
  <c r="J130"/>
  <c r="BK141"/>
  <c r="J125"/>
  <c r="BK140"/>
  <c r="BK125"/>
  <c i="10" r="BK189"/>
  <c r="BK168"/>
  <c r="BK125"/>
  <c r="BK151"/>
  <c r="J192"/>
  <c r="J166"/>
  <c r="BK190"/>
  <c r="J135"/>
  <c r="BK194"/>
  <c r="J134"/>
  <c r="J185"/>
  <c r="J155"/>
  <c r="J187"/>
  <c r="J160"/>
  <c r="BK130"/>
  <c r="J165"/>
  <c r="J125"/>
  <c i="11" r="J210"/>
  <c r="J200"/>
  <c r="J175"/>
  <c r="BK131"/>
  <c r="BK194"/>
  <c r="J151"/>
  <c r="BK218"/>
  <c r="J203"/>
  <c r="BK168"/>
  <c r="BK140"/>
  <c r="BK213"/>
  <c r="BK195"/>
  <c r="J165"/>
  <c r="BK211"/>
  <c r="BK197"/>
  <c r="J156"/>
  <c r="BK175"/>
  <c r="J135"/>
  <c r="BK158"/>
  <c r="J136"/>
  <c r="J149"/>
  <c i="12" r="BK125"/>
  <c r="J135"/>
  <c r="BK126"/>
  <c r="J128"/>
  <c r="J124"/>
  <c i="13" r="J214"/>
  <c r="BK194"/>
  <c r="BK146"/>
  <c r="BK209"/>
  <c r="BK161"/>
  <c r="BK210"/>
  <c r="BK154"/>
  <c r="BK202"/>
  <c r="BK151"/>
  <c r="J218"/>
  <c r="BK191"/>
  <c r="J151"/>
  <c r="BK129"/>
  <c r="BK174"/>
  <c r="BK130"/>
  <c r="BK138"/>
  <c r="BK211"/>
  <c r="J168"/>
  <c i="14" r="BK184"/>
  <c r="J148"/>
  <c r="BK183"/>
  <c r="J150"/>
  <c r="BK185"/>
  <c r="BK155"/>
  <c r="J177"/>
  <c r="J172"/>
  <c r="BK151"/>
  <c r="BK189"/>
  <c r="J163"/>
  <c r="BK134"/>
  <c r="BK164"/>
  <c r="BK130"/>
  <c r="J185"/>
  <c r="BK158"/>
  <c r="BK142"/>
  <c r="J124"/>
  <c r="BK167"/>
  <c r="BK128"/>
  <c i="15" r="J157"/>
  <c r="J132"/>
  <c r="BK166"/>
  <c r="J135"/>
  <c r="BK123"/>
  <c r="J148"/>
  <c r="J127"/>
  <c r="J136"/>
  <c r="BK157"/>
  <c r="J153"/>
  <c r="J131"/>
  <c r="BK150"/>
  <c r="BK125"/>
  <c i="16" r="BK280"/>
  <c r="J209"/>
  <c r="BK436"/>
  <c r="J373"/>
  <c r="J298"/>
  <c r="J230"/>
  <c r="J152"/>
  <c r="BK422"/>
  <c r="BK316"/>
  <c r="J194"/>
  <c r="BK148"/>
  <c r="BK386"/>
  <c r="J364"/>
  <c r="J307"/>
  <c r="J248"/>
  <c r="J189"/>
  <c r="BK432"/>
  <c r="BK322"/>
  <c r="BK212"/>
  <c r="BK154"/>
  <c r="J400"/>
  <c r="BK310"/>
  <c r="J245"/>
  <c r="J384"/>
  <c r="J352"/>
  <c r="BK301"/>
  <c r="J236"/>
  <c r="BK194"/>
  <c r="J292"/>
  <c r="BK197"/>
  <c i="17" r="BK160"/>
  <c r="BK150"/>
  <c r="BK174"/>
  <c r="J171"/>
  <c r="BK171"/>
  <c r="BK128"/>
  <c r="J145"/>
  <c r="BK155"/>
  <c i="2" r="F36"/>
  <c i="3" r="J263"/>
  <c r="BK163"/>
  <c r="J239"/>
  <c r="BK164"/>
  <c r="BK263"/>
  <c r="BK239"/>
  <c r="BK176"/>
  <c r="BK207"/>
  <c r="J171"/>
  <c i="4" r="BK748"/>
  <c r="BK682"/>
  <c r="BK618"/>
  <c r="BK587"/>
  <c r="BK553"/>
  <c r="BK512"/>
  <c r="BK398"/>
  <c r="J256"/>
  <c r="J611"/>
  <c r="J565"/>
  <c r="BK521"/>
  <c r="BK317"/>
  <c r="BK263"/>
  <c r="J746"/>
  <c r="J617"/>
  <c r="J581"/>
  <c r="J512"/>
  <c r="J476"/>
  <c r="BK217"/>
  <c r="BK680"/>
  <c r="J636"/>
  <c r="J569"/>
  <c r="BK527"/>
  <c r="J490"/>
  <c r="J260"/>
  <c r="BK697"/>
  <c r="J573"/>
  <c r="J483"/>
  <c r="J257"/>
  <c r="J740"/>
  <c r="BK601"/>
  <c r="J496"/>
  <c r="BK197"/>
  <c r="BK772"/>
  <c r="BK758"/>
  <c r="BK740"/>
  <c r="BK663"/>
  <c r="BK545"/>
  <c r="BK476"/>
  <c r="BK252"/>
  <c r="BK171"/>
  <c i="5" r="BK177"/>
  <c r="J149"/>
  <c r="BK142"/>
  <c r="BK134"/>
  <c r="J148"/>
  <c r="BK207"/>
  <c r="BK155"/>
  <c r="J140"/>
  <c r="J161"/>
  <c r="J202"/>
  <c r="J142"/>
  <c i="6" r="BK285"/>
  <c r="J246"/>
  <c r="BK221"/>
  <c r="BK165"/>
  <c r="BK279"/>
  <c r="J195"/>
  <c r="J165"/>
  <c r="BK289"/>
  <c r="J225"/>
  <c r="J175"/>
  <c r="BK156"/>
  <c r="BK267"/>
  <c r="BK249"/>
  <c r="J198"/>
  <c r="J171"/>
  <c r="BK282"/>
  <c r="BK265"/>
  <c r="BK215"/>
  <c r="J167"/>
  <c r="BK269"/>
  <c r="J233"/>
  <c r="BK203"/>
  <c r="BK153"/>
  <c r="BK257"/>
  <c r="BK194"/>
  <c r="BK176"/>
  <c r="BK159"/>
  <c r="BK246"/>
  <c r="BK223"/>
  <c r="BK198"/>
  <c r="BK183"/>
  <c r="BK154"/>
  <c i="7" r="J162"/>
  <c r="BK144"/>
  <c r="J133"/>
  <c r="BK210"/>
  <c r="BK195"/>
  <c r="BK178"/>
  <c r="BK169"/>
  <c r="BK154"/>
  <c r="J140"/>
  <c r="BK212"/>
  <c r="J206"/>
  <c r="BK187"/>
  <c r="J169"/>
  <c r="J153"/>
  <c r="BK219"/>
  <c r="BK217"/>
  <c r="BK207"/>
  <c r="J191"/>
  <c r="BK182"/>
  <c r="J165"/>
  <c r="J205"/>
  <c r="BK184"/>
  <c r="J158"/>
  <c r="BK198"/>
  <c r="BK166"/>
  <c r="BK143"/>
  <c r="J134"/>
  <c i="2" r="J869"/>
  <c r="BK828"/>
  <c r="BK826"/>
  <c r="J807"/>
  <c r="J785"/>
  <c r="J761"/>
  <c r="J720"/>
  <c r="BK670"/>
  <c r="BK656"/>
  <c r="J608"/>
  <c r="J596"/>
  <c r="BK592"/>
  <c r="BK585"/>
  <c r="J576"/>
  <c r="BK556"/>
  <c r="BK543"/>
  <c r="J540"/>
  <c r="BK518"/>
  <c r="BK503"/>
  <c r="BK493"/>
  <c r="J486"/>
  <c r="J468"/>
  <c r="J456"/>
  <c r="BK442"/>
  <c r="J430"/>
  <c r="J402"/>
  <c r="BK369"/>
  <c r="BK350"/>
  <c r="J335"/>
  <c r="J318"/>
  <c r="J281"/>
  <c r="BK271"/>
  <c r="J264"/>
  <c r="BK243"/>
  <c r="J238"/>
  <c r="J225"/>
  <c r="BK214"/>
  <c r="BK210"/>
  <c r="BK197"/>
  <c r="J186"/>
  <c r="J167"/>
  <c r="J159"/>
  <c r="BK142"/>
  <c i="1" r="AS103"/>
  <c i="3" r="J235"/>
  <c r="J192"/>
  <c r="BK278"/>
  <c r="BK235"/>
  <c r="J158"/>
  <c r="BK255"/>
  <c r="J246"/>
  <c r="BK187"/>
  <c r="BK172"/>
  <c r="BK133"/>
  <c r="BK246"/>
  <c r="BK181"/>
  <c r="J260"/>
  <c r="J181"/>
  <c r="J278"/>
  <c r="BK204"/>
  <c r="BK152"/>
  <c r="J204"/>
  <c r="J166"/>
  <c i="4" r="J686"/>
  <c r="J634"/>
  <c r="J599"/>
  <c r="BK577"/>
  <c r="J515"/>
  <c r="BK370"/>
  <c r="J269"/>
  <c r="J704"/>
  <c r="BK595"/>
  <c r="J545"/>
  <c r="J460"/>
  <c r="BK212"/>
  <c r="J699"/>
  <c r="BK673"/>
  <c r="J605"/>
  <c r="J527"/>
  <c r="J492"/>
  <c r="BK276"/>
  <c r="BK199"/>
  <c r="J673"/>
  <c r="BK591"/>
  <c r="BK533"/>
  <c r="BK480"/>
  <c r="J328"/>
  <c r="J199"/>
  <c r="BK634"/>
  <c r="J591"/>
  <c r="J506"/>
  <c r="BK285"/>
  <c r="BK256"/>
  <c r="J680"/>
  <c r="J549"/>
  <c r="BK492"/>
  <c r="J252"/>
  <c r="BK768"/>
  <c r="J754"/>
  <c r="BK704"/>
  <c r="J601"/>
  <c r="J518"/>
  <c r="J338"/>
  <c r="BK207"/>
  <c i="5" r="BK203"/>
  <c r="J152"/>
  <c r="BK144"/>
  <c r="J131"/>
  <c r="BK150"/>
  <c r="BK133"/>
  <c r="BK167"/>
  <c r="BK147"/>
  <c r="J194"/>
  <c r="BK164"/>
  <c r="J132"/>
  <c r="BK148"/>
  <c i="6" r="J275"/>
  <c r="J237"/>
  <c r="BK180"/>
  <c r="J158"/>
  <c r="J229"/>
  <c r="J184"/>
  <c r="J287"/>
  <c r="J215"/>
  <c r="J178"/>
  <c r="J163"/>
  <c r="BK274"/>
  <c r="BK253"/>
  <c r="J208"/>
  <c r="J190"/>
  <c r="J179"/>
  <c r="J157"/>
  <c r="J267"/>
  <c r="J244"/>
  <c r="BK175"/>
  <c r="BK272"/>
  <c r="J236"/>
  <c r="BK208"/>
  <c r="J155"/>
  <c r="BK260"/>
  <c r="BK191"/>
  <c r="BK178"/>
  <c r="J162"/>
  <c r="BK288"/>
  <c r="BK270"/>
  <c i="7" r="J180"/>
  <c r="J142"/>
  <c r="BK203"/>
  <c r="BK168"/>
  <c r="BK138"/>
  <c r="J192"/>
  <c r="BK156"/>
  <c i="8" r="BK142"/>
  <c r="J150"/>
  <c r="BK258"/>
  <c r="BK246"/>
  <c r="BK232"/>
  <c r="J205"/>
  <c r="J135"/>
  <c r="J249"/>
  <c r="J228"/>
  <c r="J185"/>
  <c r="J152"/>
  <c r="BK252"/>
  <c r="BK228"/>
  <c r="BK196"/>
  <c r="BK146"/>
  <c r="BK203"/>
  <c r="BK182"/>
  <c r="BK128"/>
  <c i="9" r="BK124"/>
  <c r="J138"/>
  <c r="BK128"/>
  <c r="J137"/>
  <c r="J129"/>
  <c r="J136"/>
  <c i="10" r="BK195"/>
  <c r="BK179"/>
  <c r="BK131"/>
  <c r="J170"/>
  <c r="BK134"/>
  <c r="BK185"/>
  <c r="J130"/>
  <c r="BK146"/>
  <c r="BK177"/>
  <c r="J138"/>
  <c r="BK187"/>
  <c r="BK158"/>
  <c r="J132"/>
  <c r="BK165"/>
  <c r="BK140"/>
  <c r="J186"/>
  <c r="J153"/>
  <c i="11" r="J218"/>
  <c r="J205"/>
  <c r="J194"/>
  <c r="J152"/>
  <c r="BK220"/>
  <c r="BK148"/>
  <c r="J213"/>
  <c r="BK199"/>
  <c r="BK161"/>
  <c r="J134"/>
  <c r="J220"/>
  <c r="J197"/>
  <c r="BK177"/>
  <c r="BK125"/>
  <c r="BK207"/>
  <c r="J178"/>
  <c r="BK142"/>
  <c r="BK154"/>
  <c r="J184"/>
  <c r="J138"/>
  <c r="J160"/>
  <c i="12" r="J136"/>
  <c r="J133"/>
  <c r="BK137"/>
  <c r="J130"/>
  <c r="BK130"/>
  <c r="BK124"/>
  <c i="13" r="BK208"/>
  <c r="J180"/>
  <c r="J138"/>
  <c r="BK219"/>
  <c r="J185"/>
  <c r="BK133"/>
  <c r="BK197"/>
  <c r="J156"/>
  <c r="J127"/>
  <c r="J173"/>
  <c r="J133"/>
  <c r="BK213"/>
  <c r="J183"/>
  <c r="BK156"/>
  <c r="BK212"/>
  <c r="BK169"/>
  <c r="J195"/>
  <c r="J125"/>
  <c r="J202"/>
  <c r="BK177"/>
  <c r="J131"/>
  <c i="14" r="BK160"/>
  <c r="J138"/>
  <c r="J176"/>
  <c r="J144"/>
  <c r="BK187"/>
  <c r="BK163"/>
  <c r="J189"/>
  <c r="BK174"/>
  <c r="J131"/>
  <c r="BK173"/>
  <c r="J153"/>
  <c r="BK179"/>
  <c r="BK143"/>
  <c r="BK124"/>
  <c r="J167"/>
  <c r="BK147"/>
  <c r="J133"/>
  <c r="BK172"/>
  <c r="BK137"/>
  <c i="15" r="BK162"/>
  <c r="J149"/>
  <c r="BK130"/>
  <c r="BK144"/>
  <c r="BK129"/>
  <c r="BK156"/>
  <c r="J163"/>
  <c r="J134"/>
  <c r="BK153"/>
  <c r="BK133"/>
  <c r="BK149"/>
  <c r="J124"/>
  <c r="BK138"/>
  <c i="16" r="BK398"/>
  <c r="BK328"/>
  <c r="J233"/>
  <c r="J174"/>
  <c r="BK400"/>
  <c r="BK346"/>
  <c r="BK289"/>
  <c r="J203"/>
  <c r="J139"/>
  <c r="BK403"/>
  <c r="J346"/>
  <c r="BK236"/>
  <c r="BK149"/>
  <c r="J406"/>
  <c r="J367"/>
  <c r="J310"/>
  <c r="J257"/>
  <c r="J180"/>
  <c r="J148"/>
  <c r="BK409"/>
  <c r="BK307"/>
  <c r="J200"/>
  <c r="BK435"/>
  <c r="J409"/>
  <c r="BK352"/>
  <c r="J283"/>
  <c r="J218"/>
  <c r="BK381"/>
  <c r="J343"/>
  <c r="BK248"/>
  <c r="BK325"/>
  <c r="BK224"/>
  <c r="BK177"/>
  <c i="17" r="BK126"/>
  <c r="J189"/>
  <c r="J177"/>
  <c r="BK189"/>
  <c r="J139"/>
  <c r="J155"/>
  <c r="BK173"/>
  <c i="2" l="1" r="T265"/>
  <c r="BK487"/>
  <c r="J487"/>
  <c r="J108"/>
  <c r="P655"/>
  <c r="P783"/>
  <c i="3" r="P165"/>
  <c r="R191"/>
  <c r="R188"/>
  <c r="T245"/>
  <c r="R273"/>
  <c i="4" r="BK284"/>
  <c r="J284"/>
  <c r="J105"/>
  <c r="P491"/>
  <c r="BK674"/>
  <c r="J674"/>
  <c r="J108"/>
  <c r="T698"/>
  <c i="5" r="BK145"/>
  <c r="J145"/>
  <c r="J101"/>
  <c r="T145"/>
  <c r="BK187"/>
  <c r="J187"/>
  <c r="J104"/>
  <c i="6" r="P177"/>
  <c r="R181"/>
  <c r="T186"/>
  <c r="BK197"/>
  <c r="J197"/>
  <c r="J109"/>
  <c r="T197"/>
  <c r="BK227"/>
  <c r="J227"/>
  <c r="J111"/>
  <c r="T230"/>
  <c r="R241"/>
  <c r="R248"/>
  <c r="R255"/>
  <c r="P273"/>
  <c r="P268"/>
  <c r="T281"/>
  <c i="7" r="T130"/>
  <c r="P155"/>
  <c r="T171"/>
  <c r="T186"/>
  <c r="P216"/>
  <c i="8" r="T218"/>
  <c r="T125"/>
  <c r="T124"/>
  <c r="BK234"/>
  <c r="J234"/>
  <c r="J102"/>
  <c i="9" r="P122"/>
  <c r="P121"/>
  <c i="1" r="AU105"/>
  <c i="10" r="P188"/>
  <c i="11" r="T198"/>
  <c i="12" r="R122"/>
  <c r="R121"/>
  <c i="13" r="R204"/>
  <c i="14" r="BK129"/>
  <c r="R145"/>
  <c r="BK186"/>
  <c r="J186"/>
  <c r="J101"/>
  <c i="15" r="T121"/>
  <c r="P137"/>
  <c r="BK158"/>
  <c r="J158"/>
  <c r="J99"/>
  <c r="T158"/>
  <c r="T164"/>
  <c i="2" r="P265"/>
  <c r="P487"/>
  <c r="T655"/>
  <c r="T832"/>
  <c i="3" r="BK132"/>
  <c r="J132"/>
  <c r="J100"/>
  <c r="T165"/>
  <c r="P191"/>
  <c r="P188"/>
  <c r="BK245"/>
  <c r="J245"/>
  <c r="J106"/>
  <c i="4" r="BK170"/>
  <c r="J170"/>
  <c r="J101"/>
  <c r="R284"/>
  <c r="BK610"/>
  <c r="J610"/>
  <c r="J107"/>
  <c r="P674"/>
  <c r="P698"/>
  <c i="5" r="R130"/>
  <c r="R154"/>
  <c r="R187"/>
  <c r="T201"/>
  <c i="6" r="P173"/>
  <c r="BK177"/>
  <c r="J177"/>
  <c r="J104"/>
  <c r="BK186"/>
  <c r="J186"/>
  <c r="J106"/>
  <c r="R189"/>
  <c r="R202"/>
  <c r="R227"/>
  <c r="T235"/>
  <c r="T241"/>
  <c r="BK255"/>
  <c r="J255"/>
  <c r="J117"/>
  <c r="T255"/>
  <c r="R273"/>
  <c r="R268"/>
  <c r="T277"/>
  <c r="BK284"/>
  <c r="J284"/>
  <c r="J125"/>
  <c i="7" r="BK130"/>
  <c r="BK147"/>
  <c r="J147"/>
  <c r="J101"/>
  <c r="T155"/>
  <c r="P186"/>
  <c r="R202"/>
  <c i="8" r="R234"/>
  <c i="9" r="BK122"/>
  <c r="BK121"/>
  <c r="J121"/>
  <c r="J98"/>
  <c i="10" r="R183"/>
  <c r="R124"/>
  <c r="R123"/>
  <c i="11" r="P198"/>
  <c i="13" r="BK204"/>
  <c r="J204"/>
  <c r="J101"/>
  <c i="14" r="T122"/>
  <c r="T129"/>
  <c r="R171"/>
  <c i="15" r="P121"/>
  <c r="BK137"/>
  <c r="J137"/>
  <c r="J98"/>
  <c r="R137"/>
  <c r="P158"/>
  <c r="BK164"/>
  <c r="J164"/>
  <c r="J100"/>
  <c r="P164"/>
  <c i="16" r="R153"/>
  <c r="R279"/>
  <c r="BK385"/>
  <c r="J385"/>
  <c r="J104"/>
  <c r="BK393"/>
  <c r="J393"/>
  <c r="J105"/>
  <c r="P399"/>
  <c r="BK421"/>
  <c r="J421"/>
  <c r="J109"/>
  <c r="BK433"/>
  <c r="J433"/>
  <c r="J111"/>
  <c r="R132"/>
  <c r="P144"/>
  <c r="BK193"/>
  <c r="J193"/>
  <c r="J101"/>
  <c r="BK279"/>
  <c r="J279"/>
  <c r="J102"/>
  <c r="BK380"/>
  <c r="J380"/>
  <c r="J103"/>
  <c r="T380"/>
  <c r="P385"/>
  <c r="P393"/>
  <c r="BK399"/>
  <c r="J399"/>
  <c r="J106"/>
  <c r="T421"/>
  <c r="P433"/>
  <c i="2" r="P157"/>
  <c r="P134"/>
  <c r="BK213"/>
  <c r="J213"/>
  <c r="J101"/>
  <c r="P213"/>
  <c r="R227"/>
  <c r="P244"/>
  <c r="BK443"/>
  <c r="J443"/>
  <c r="J107"/>
  <c r="R487"/>
  <c r="R655"/>
  <c r="R832"/>
  <c i="3" r="R132"/>
  <c r="P206"/>
  <c r="T273"/>
  <c i="4" r="P284"/>
  <c r="P610"/>
  <c r="T674"/>
  <c r="R747"/>
  <c i="5" r="T130"/>
  <c r="T129"/>
  <c r="T154"/>
  <c r="R201"/>
  <c i="6" r="T173"/>
  <c r="P181"/>
  <c r="R186"/>
  <c r="P202"/>
  <c r="T227"/>
  <c r="P235"/>
  <c r="T248"/>
  <c r="T259"/>
  <c r="BK277"/>
  <c r="J277"/>
  <c r="J123"/>
  <c r="R284"/>
  <c i="7" r="BK155"/>
  <c r="J155"/>
  <c r="J102"/>
  <c r="R171"/>
  <c r="P202"/>
  <c r="T216"/>
  <c i="8" r="BK218"/>
  <c r="J218"/>
  <c r="J100"/>
  <c r="P229"/>
  <c r="T229"/>
  <c i="10" r="T188"/>
  <c i="11" r="P193"/>
  <c r="P124"/>
  <c r="P123"/>
  <c i="1" r="AU107"/>
  <c i="11" r="T193"/>
  <c r="T124"/>
  <c r="T123"/>
  <c i="13" r="P201"/>
  <c r="P124"/>
  <c r="P123"/>
  <c i="1" r="AU109"/>
  <c i="13" r="T201"/>
  <c r="T124"/>
  <c r="T123"/>
  <c i="14" r="R122"/>
  <c r="P129"/>
  <c r="T145"/>
  <c r="P186"/>
  <c i="15" r="BK121"/>
  <c r="BK120"/>
  <c r="J120"/>
  <c r="J96"/>
  <c r="R121"/>
  <c r="R120"/>
  <c r="T137"/>
  <c r="R158"/>
  <c r="R164"/>
  <c i="16" r="T153"/>
  <c r="P193"/>
  <c i="17" r="P138"/>
  <c r="R149"/>
  <c r="R172"/>
  <c i="2" r="BK157"/>
  <c r="J157"/>
  <c r="J100"/>
  <c r="BK265"/>
  <c r="J265"/>
  <c r="J106"/>
  <c r="P443"/>
  <c r="BK541"/>
  <c r="J541"/>
  <c r="J109"/>
  <c r="BK593"/>
  <c r="J593"/>
  <c r="J110"/>
  <c r="T593"/>
  <c r="R783"/>
  <c i="3" r="T132"/>
  <c r="T131"/>
  <c r="BK206"/>
  <c r="J206"/>
  <c r="J105"/>
  <c r="R245"/>
  <c r="P273"/>
  <c i="4" r="T284"/>
  <c r="R610"/>
  <c r="R674"/>
  <c r="BK747"/>
  <c r="J747"/>
  <c r="J110"/>
  <c i="5" r="P130"/>
  <c r="BK154"/>
  <c r="J154"/>
  <c r="J103"/>
  <c r="BK201"/>
  <c r="J201"/>
  <c r="J106"/>
  <c i="6" r="BK181"/>
  <c r="J181"/>
  <c r="J105"/>
  <c r="P186"/>
  <c r="T189"/>
  <c r="P197"/>
  <c r="R197"/>
  <c r="BK230"/>
  <c r="J230"/>
  <c r="J112"/>
  <c r="BK235"/>
  <c r="J235"/>
  <c r="J113"/>
  <c r="BK241"/>
  <c r="J241"/>
  <c r="J115"/>
  <c r="BK248"/>
  <c r="J248"/>
  <c r="J116"/>
  <c r="R259"/>
  <c r="T273"/>
  <c r="T268"/>
  <c r="BK281"/>
  <c r="J281"/>
  <c r="J124"/>
  <c r="R281"/>
  <c i="7" r="R147"/>
  <c r="P171"/>
  <c r="R186"/>
  <c r="T202"/>
  <c i="8" r="P234"/>
  <c i="10" r="BK188"/>
  <c r="J188"/>
  <c r="J101"/>
  <c i="11" r="BK198"/>
  <c r="J198"/>
  <c r="J101"/>
  <c i="12" r="BK122"/>
  <c r="BK121"/>
  <c r="J121"/>
  <c i="13" r="BK201"/>
  <c r="J201"/>
  <c r="J100"/>
  <c r="R201"/>
  <c r="R124"/>
  <c r="R123"/>
  <c i="14" r="P122"/>
  <c r="R129"/>
  <c r="BK171"/>
  <c r="J171"/>
  <c r="J100"/>
  <c r="R186"/>
  <c i="16" r="BK132"/>
  <c r="J132"/>
  <c r="J97"/>
  <c r="BK144"/>
  <c r="J144"/>
  <c r="J99"/>
  <c r="T144"/>
  <c r="P279"/>
  <c r="P380"/>
  <c r="T385"/>
  <c r="R393"/>
  <c r="R399"/>
  <c r="R421"/>
  <c r="T433"/>
  <c i="17" r="R125"/>
  <c r="T138"/>
  <c r="P172"/>
  <c i="2" r="R157"/>
  <c r="R134"/>
  <c r="T213"/>
  <c r="P227"/>
  <c r="T227"/>
  <c r="R244"/>
  <c r="T443"/>
  <c r="R541"/>
  <c r="P593"/>
  <c r="BK783"/>
  <c r="J783"/>
  <c r="J112"/>
  <c r="P832"/>
  <c i="3" r="P132"/>
  <c r="P131"/>
  <c r="BK191"/>
  <c r="T191"/>
  <c r="T188"/>
  <c r="P245"/>
  <c r="BK273"/>
  <c r="J273"/>
  <c r="J108"/>
  <c i="4" r="R170"/>
  <c r="R133"/>
  <c r="R262"/>
  <c r="BK491"/>
  <c r="J491"/>
  <c r="J106"/>
  <c r="T610"/>
  <c r="R698"/>
  <c i="5" r="BK130"/>
  <c r="BK129"/>
  <c r="P145"/>
  <c r="R145"/>
  <c r="P187"/>
  <c r="P201"/>
  <c i="6" r="BK173"/>
  <c r="J173"/>
  <c r="J103"/>
  <c r="R177"/>
  <c r="T181"/>
  <c r="P189"/>
  <c r="T202"/>
  <c r="T196"/>
  <c r="P230"/>
  <c r="R235"/>
  <c r="P248"/>
  <c r="BK259"/>
  <c r="J259"/>
  <c r="J118"/>
  <c r="BK273"/>
  <c r="J273"/>
  <c r="J121"/>
  <c r="R277"/>
  <c r="R276"/>
  <c r="T284"/>
  <c i="7" r="P130"/>
  <c r="P129"/>
  <c r="P128"/>
  <c i="1" r="AU102"/>
  <c i="7" r="P147"/>
  <c r="R155"/>
  <c r="BK186"/>
  <c r="J186"/>
  <c r="J104"/>
  <c r="R216"/>
  <c i="8" r="P218"/>
  <c r="P125"/>
  <c r="P124"/>
  <c i="1" r="AU104"/>
  <c i="8" r="T234"/>
  <c i="9" r="T122"/>
  <c r="T121"/>
  <c i="10" r="BK183"/>
  <c r="J183"/>
  <c r="J100"/>
  <c r="R188"/>
  <c i="11" r="R198"/>
  <c i="12" r="T122"/>
  <c r="T121"/>
  <c i="13" r="P204"/>
  <c i="14" r="BK122"/>
  <c r="J122"/>
  <c r="J97"/>
  <c r="BK145"/>
  <c r="J145"/>
  <c r="J99"/>
  <c r="P171"/>
  <c r="T186"/>
  <c i="16" r="T132"/>
  <c r="BK153"/>
  <c r="J153"/>
  <c r="J100"/>
  <c r="R193"/>
  <c i="17" r="BK125"/>
  <c r="J125"/>
  <c r="J98"/>
  <c r="R138"/>
  <c r="T149"/>
  <c r="R176"/>
  <c i="2" r="T157"/>
  <c r="T134"/>
  <c r="R213"/>
  <c r="BK227"/>
  <c r="BK244"/>
  <c r="J244"/>
  <c r="J105"/>
  <c r="T244"/>
  <c r="R443"/>
  <c r="P541"/>
  <c r="BK655"/>
  <c r="J655"/>
  <c r="J111"/>
  <c r="T783"/>
  <c i="3" r="BK165"/>
  <c r="J165"/>
  <c r="J101"/>
  <c r="T206"/>
  <c i="4" r="P170"/>
  <c r="P133"/>
  <c r="BK262"/>
  <c r="J262"/>
  <c r="J104"/>
  <c r="T262"/>
  <c r="R491"/>
  <c r="BK698"/>
  <c r="J698"/>
  <c r="J109"/>
  <c r="T747"/>
  <c i="16" r="P132"/>
  <c r="R144"/>
  <c r="T193"/>
  <c i="17" r="P125"/>
  <c r="BK138"/>
  <c r="J138"/>
  <c r="J99"/>
  <c r="P149"/>
  <c r="BK172"/>
  <c r="J172"/>
  <c r="J102"/>
  <c r="T172"/>
  <c r="P176"/>
  <c i="2" r="R265"/>
  <c r="T487"/>
  <c r="T541"/>
  <c r="R593"/>
  <c r="BK832"/>
  <c r="J832"/>
  <c r="J113"/>
  <c i="3" r="R165"/>
  <c r="R206"/>
  <c i="4" r="T170"/>
  <c r="T133"/>
  <c r="P262"/>
  <c r="T491"/>
  <c r="P747"/>
  <c i="5" r="P154"/>
  <c r="P153"/>
  <c r="T187"/>
  <c i="6" r="R173"/>
  <c r="R172"/>
  <c r="R149"/>
  <c r="T177"/>
  <c r="BK189"/>
  <c r="J189"/>
  <c r="J107"/>
  <c r="BK202"/>
  <c r="J202"/>
  <c r="J110"/>
  <c r="P227"/>
  <c r="R230"/>
  <c r="P241"/>
  <c r="P240"/>
  <c r="P255"/>
  <c r="P259"/>
  <c r="P277"/>
  <c r="P276"/>
  <c r="P281"/>
  <c r="P284"/>
  <c i="7" r="R130"/>
  <c r="R129"/>
  <c r="R128"/>
  <c r="T147"/>
  <c r="BK171"/>
  <c r="J171"/>
  <c r="J103"/>
  <c r="BK202"/>
  <c r="J202"/>
  <c r="J105"/>
  <c r="BK216"/>
  <c r="J216"/>
  <c r="J106"/>
  <c i="8" r="R218"/>
  <c r="R125"/>
  <c r="R124"/>
  <c r="BK229"/>
  <c r="J229"/>
  <c r="J101"/>
  <c r="R229"/>
  <c i="9" r="R122"/>
  <c r="R121"/>
  <c i="10" r="P183"/>
  <c r="P124"/>
  <c r="P123"/>
  <c i="1" r="AU106"/>
  <c i="10" r="T183"/>
  <c r="T124"/>
  <c r="T123"/>
  <c i="11" r="BK193"/>
  <c r="J193"/>
  <c r="J100"/>
  <c r="R193"/>
  <c r="R124"/>
  <c r="R123"/>
  <c i="12" r="P122"/>
  <c r="P121"/>
  <c i="1" r="AU108"/>
  <c i="13" r="T204"/>
  <c i="14" r="P145"/>
  <c r="T171"/>
  <c i="16" r="P153"/>
  <c r="T279"/>
  <c r="R380"/>
  <c r="R385"/>
  <c r="T393"/>
  <c r="T399"/>
  <c r="P421"/>
  <c r="R433"/>
  <c i="17" r="T125"/>
  <c r="BK149"/>
  <c r="J149"/>
  <c r="J100"/>
  <c r="BK176"/>
  <c r="J176"/>
  <c r="J103"/>
  <c r="T176"/>
  <c i="6" r="BK150"/>
  <c r="J150"/>
  <c r="J100"/>
  <c r="BK290"/>
  <c r="J290"/>
  <c r="J126"/>
  <c i="11" r="BK124"/>
  <c r="J124"/>
  <c r="J99"/>
  <c i="2" r="BK135"/>
  <c i="16" r="BK413"/>
  <c r="J413"/>
  <c r="J107"/>
  <c i="2" r="BK224"/>
  <c r="J224"/>
  <c r="J102"/>
  <c i="6" r="BK170"/>
  <c r="J170"/>
  <c r="J101"/>
  <c i="4" r="BK134"/>
  <c r="J134"/>
  <c r="J100"/>
  <c r="BK259"/>
  <c r="J259"/>
  <c r="J102"/>
  <c i="5" r="BK197"/>
  <c r="J197"/>
  <c r="J105"/>
  <c i="6" r="BK271"/>
  <c r="J271"/>
  <c r="J120"/>
  <c i="8" r="BK125"/>
  <c r="BK124"/>
  <c r="J124"/>
  <c r="J98"/>
  <c i="6" r="BK268"/>
  <c r="J268"/>
  <c r="J119"/>
  <c i="2" r="BK141"/>
  <c r="J141"/>
  <c r="J99"/>
  <c i="3" r="BK189"/>
  <c r="J189"/>
  <c r="J103"/>
  <c i="10" r="BK124"/>
  <c r="BK123"/>
  <c r="J123"/>
  <c r="J98"/>
  <c i="13" r="BK124"/>
  <c r="J124"/>
  <c r="J99"/>
  <c i="16" r="BK140"/>
  <c r="J140"/>
  <c r="J98"/>
  <c r="BK417"/>
  <c r="J417"/>
  <c r="J108"/>
  <c r="BK431"/>
  <c r="J431"/>
  <c r="J110"/>
  <c i="17" r="BK170"/>
  <c r="J170"/>
  <c r="J101"/>
  <c r="BE151"/>
  <c r="BE177"/>
  <c r="BE178"/>
  <c i="16" r="BK131"/>
  <c r="J131"/>
  <c i="17" r="J89"/>
  <c r="F92"/>
  <c r="BE127"/>
  <c r="BE132"/>
  <c r="BE171"/>
  <c r="E113"/>
  <c r="BE143"/>
  <c r="BE150"/>
  <c r="BE182"/>
  <c r="BE139"/>
  <c r="BE166"/>
  <c r="BE168"/>
  <c r="F119"/>
  <c r="BE128"/>
  <c r="BE145"/>
  <c r="BE160"/>
  <c r="BE189"/>
  <c r="J119"/>
  <c r="BE126"/>
  <c r="BE136"/>
  <c r="BE148"/>
  <c r="BE169"/>
  <c r="BE174"/>
  <c r="BE144"/>
  <c r="BE165"/>
  <c r="BE173"/>
  <c r="BE155"/>
  <c i="16" r="E85"/>
  <c r="J89"/>
  <c r="F127"/>
  <c r="BE148"/>
  <c r="BE189"/>
  <c r="BE192"/>
  <c r="BE200"/>
  <c r="BE269"/>
  <c r="BE280"/>
  <c r="BE316"/>
  <c i="15" r="J121"/>
  <c r="J97"/>
  <c i="16" r="BE139"/>
  <c r="BE149"/>
  <c r="BE157"/>
  <c r="BE163"/>
  <c r="BE221"/>
  <c r="BE272"/>
  <c r="BE283"/>
  <c r="BE307"/>
  <c r="BE340"/>
  <c r="BE346"/>
  <c r="BE358"/>
  <c r="BE379"/>
  <c r="J127"/>
  <c r="BE152"/>
  <c r="BE174"/>
  <c r="BE183"/>
  <c r="BE197"/>
  <c r="BE212"/>
  <c r="BE257"/>
  <c r="BE260"/>
  <c r="BE319"/>
  <c r="BE361"/>
  <c r="BE381"/>
  <c r="BE384"/>
  <c r="BE432"/>
  <c r="BE141"/>
  <c r="BE145"/>
  <c r="BE218"/>
  <c r="BE227"/>
  <c r="BE233"/>
  <c r="BE236"/>
  <c r="BE239"/>
  <c r="BE245"/>
  <c r="BE251"/>
  <c r="BE254"/>
  <c r="BE295"/>
  <c r="BE298"/>
  <c r="BE301"/>
  <c r="BE304"/>
  <c r="BE331"/>
  <c r="BE334"/>
  <c r="BE337"/>
  <c r="BE355"/>
  <c r="BE398"/>
  <c r="BE406"/>
  <c r="BE412"/>
  <c r="BE414"/>
  <c r="BE422"/>
  <c r="BE434"/>
  <c r="J92"/>
  <c r="BE160"/>
  <c r="BE230"/>
  <c r="BE325"/>
  <c r="BE349"/>
  <c r="BE392"/>
  <c r="BE394"/>
  <c r="BE206"/>
  <c r="BE209"/>
  <c r="BE215"/>
  <c r="BE224"/>
  <c r="BE263"/>
  <c r="BE275"/>
  <c r="BE278"/>
  <c r="BE310"/>
  <c r="BE328"/>
  <c r="BE370"/>
  <c r="BE373"/>
  <c r="BE376"/>
  <c r="BE400"/>
  <c r="BE418"/>
  <c r="BE428"/>
  <c r="BE133"/>
  <c r="BE167"/>
  <c r="BE171"/>
  <c r="BE177"/>
  <c r="BE180"/>
  <c r="BE186"/>
  <c r="BE194"/>
  <c r="BE242"/>
  <c r="BE322"/>
  <c r="BE343"/>
  <c r="BE386"/>
  <c r="BE435"/>
  <c r="BE436"/>
  <c r="BE437"/>
  <c r="F92"/>
  <c r="BE136"/>
  <c r="BE154"/>
  <c r="BE203"/>
  <c r="BE248"/>
  <c r="BE266"/>
  <c r="BE286"/>
  <c r="BE289"/>
  <c r="BE292"/>
  <c r="BE313"/>
  <c r="BE352"/>
  <c r="BE364"/>
  <c r="BE367"/>
  <c r="BE389"/>
  <c r="BE403"/>
  <c r="BE409"/>
  <c r="BE425"/>
  <c i="15" r="J89"/>
  <c r="BE143"/>
  <c r="BE155"/>
  <c r="BE156"/>
  <c r="BE161"/>
  <c r="BE162"/>
  <c r="BE163"/>
  <c r="BE165"/>
  <c i="14" r="J129"/>
  <c r="J98"/>
  <c i="15" r="BE127"/>
  <c r="BE128"/>
  <c r="BE129"/>
  <c r="BE133"/>
  <c r="BE134"/>
  <c r="BE135"/>
  <c r="BE136"/>
  <c r="BE157"/>
  <c r="BE159"/>
  <c r="J91"/>
  <c r="BE123"/>
  <c r="BE124"/>
  <c r="BE130"/>
  <c r="BE131"/>
  <c r="BE132"/>
  <c r="BE152"/>
  <c r="BE167"/>
  <c r="F92"/>
  <c r="BE125"/>
  <c r="BE126"/>
  <c r="BE149"/>
  <c r="BE150"/>
  <c r="BE153"/>
  <c r="BE160"/>
  <c r="E85"/>
  <c r="BE142"/>
  <c r="BE144"/>
  <c r="BE145"/>
  <c r="BE146"/>
  <c r="BE154"/>
  <c r="BE122"/>
  <c r="BE140"/>
  <c r="BE141"/>
  <c r="BE147"/>
  <c r="BE148"/>
  <c r="BE151"/>
  <c r="F91"/>
  <c r="BE138"/>
  <c r="BE139"/>
  <c r="BE166"/>
  <c i="14" r="E85"/>
  <c r="F92"/>
  <c r="F117"/>
  <c r="BE123"/>
  <c r="BE134"/>
  <c r="BE138"/>
  <c r="BE154"/>
  <c r="BE156"/>
  <c r="BE161"/>
  <c r="BE162"/>
  <c r="BE173"/>
  <c r="J89"/>
  <c r="BE130"/>
  <c r="BE165"/>
  <c i="13" r="BK123"/>
  <c r="J123"/>
  <c r="J98"/>
  <c i="14" r="J91"/>
  <c r="BE135"/>
  <c r="BE136"/>
  <c r="BE137"/>
  <c r="BE139"/>
  <c r="BE146"/>
  <c r="BE150"/>
  <c r="BE167"/>
  <c r="BE177"/>
  <c r="BE128"/>
  <c r="BE131"/>
  <c r="BE132"/>
  <c r="BE133"/>
  <c r="BE148"/>
  <c r="BE155"/>
  <c r="BE159"/>
  <c r="BE168"/>
  <c r="BE169"/>
  <c r="BE187"/>
  <c r="BE124"/>
  <c r="BE140"/>
  <c r="BE141"/>
  <c r="BE147"/>
  <c r="BE149"/>
  <c r="BE152"/>
  <c r="BE178"/>
  <c r="BE183"/>
  <c r="BE184"/>
  <c r="BE185"/>
  <c r="BE188"/>
  <c r="BE158"/>
  <c r="BE160"/>
  <c r="BE166"/>
  <c r="BE172"/>
  <c r="BE174"/>
  <c r="BE176"/>
  <c r="BE125"/>
  <c r="BE126"/>
  <c r="BE127"/>
  <c r="BE151"/>
  <c r="BE153"/>
  <c r="BE163"/>
  <c r="BE142"/>
  <c r="BE143"/>
  <c r="BE144"/>
  <c r="BE157"/>
  <c r="BE164"/>
  <c r="BE170"/>
  <c r="BE175"/>
  <c r="BE179"/>
  <c r="BE180"/>
  <c r="BE181"/>
  <c r="BE182"/>
  <c r="BE189"/>
  <c i="13" r="E111"/>
  <c r="J119"/>
  <c r="BE125"/>
  <c r="BE154"/>
  <c r="BE156"/>
  <c r="BE185"/>
  <c r="BE186"/>
  <c r="BE192"/>
  <c r="BE206"/>
  <c r="BE219"/>
  <c r="BE220"/>
  <c r="BE222"/>
  <c i="12" r="J98"/>
  <c i="13" r="F94"/>
  <c r="BE133"/>
  <c r="BE151"/>
  <c r="BE158"/>
  <c r="BE169"/>
  <c r="BE171"/>
  <c r="BE182"/>
  <c r="BE211"/>
  <c r="J91"/>
  <c r="BE127"/>
  <c r="BE134"/>
  <c r="BE135"/>
  <c r="BE138"/>
  <c r="BE142"/>
  <c r="BE149"/>
  <c r="BE183"/>
  <c r="BE188"/>
  <c r="BE194"/>
  <c r="BE195"/>
  <c r="BE210"/>
  <c r="BE215"/>
  <c r="BE217"/>
  <c r="F119"/>
  <c r="BE132"/>
  <c r="BE179"/>
  <c r="BE180"/>
  <c r="BE202"/>
  <c r="BE203"/>
  <c i="12" r="J122"/>
  <c r="J99"/>
  <c i="13" r="BE129"/>
  <c r="BE131"/>
  <c r="BE146"/>
  <c r="BE148"/>
  <c r="BE153"/>
  <c r="BE163"/>
  <c r="BE205"/>
  <c r="BE209"/>
  <c r="BE214"/>
  <c r="BE144"/>
  <c r="BE159"/>
  <c r="BE161"/>
  <c r="BE164"/>
  <c r="BE173"/>
  <c r="BE189"/>
  <c r="BE207"/>
  <c r="BE212"/>
  <c r="BE213"/>
  <c r="BE218"/>
  <c r="BE221"/>
  <c r="BE130"/>
  <c r="BE136"/>
  <c r="BE140"/>
  <c r="BE174"/>
  <c r="BE176"/>
  <c r="BE177"/>
  <c r="BE197"/>
  <c r="BE198"/>
  <c r="BE208"/>
  <c r="BE166"/>
  <c r="BE168"/>
  <c r="BE191"/>
  <c r="BE200"/>
  <c r="BE216"/>
  <c i="11" r="BK123"/>
  <c r="J123"/>
  <c r="J98"/>
  <c i="12" r="J115"/>
  <c r="BE136"/>
  <c r="BE125"/>
  <c r="BE126"/>
  <c r="BE127"/>
  <c r="BE137"/>
  <c r="E85"/>
  <c r="F94"/>
  <c r="J93"/>
  <c r="F93"/>
  <c r="BE123"/>
  <c r="BE128"/>
  <c r="BE135"/>
  <c r="BE141"/>
  <c r="BE124"/>
  <c r="BE131"/>
  <c r="BE133"/>
  <c r="BE129"/>
  <c r="BE130"/>
  <c r="BE138"/>
  <c r="BE139"/>
  <c r="BE140"/>
  <c i="11" r="J93"/>
  <c r="F120"/>
  <c r="BE140"/>
  <c r="BE165"/>
  <c r="BE172"/>
  <c r="E111"/>
  <c r="BE125"/>
  <c r="BE133"/>
  <c r="BE168"/>
  <c i="10" r="J124"/>
  <c r="J99"/>
  <c i="11" r="F119"/>
  <c r="BE180"/>
  <c r="BE138"/>
  <c r="BE152"/>
  <c r="BE158"/>
  <c r="BE160"/>
  <c r="BE161"/>
  <c r="BE163"/>
  <c r="BE166"/>
  <c r="BE192"/>
  <c r="BE210"/>
  <c r="BE213"/>
  <c r="BE216"/>
  <c r="BE221"/>
  <c r="BE131"/>
  <c r="BE145"/>
  <c r="BE146"/>
  <c r="BE148"/>
  <c r="BE149"/>
  <c r="BE150"/>
  <c r="BE151"/>
  <c r="BE169"/>
  <c r="BE171"/>
  <c r="BE174"/>
  <c r="BE184"/>
  <c r="BE186"/>
  <c r="BE194"/>
  <c r="BE196"/>
  <c r="BE201"/>
  <c r="BE208"/>
  <c r="BE212"/>
  <c r="BE218"/>
  <c r="J117"/>
  <c r="BE128"/>
  <c r="BE142"/>
  <c r="BE144"/>
  <c r="BE175"/>
  <c r="BE177"/>
  <c r="BE187"/>
  <c r="BE195"/>
  <c r="BE197"/>
  <c r="BE200"/>
  <c r="BE202"/>
  <c r="BE206"/>
  <c r="BE214"/>
  <c r="BE220"/>
  <c r="BE129"/>
  <c r="BE134"/>
  <c r="BE156"/>
  <c r="BE178"/>
  <c r="BE189"/>
  <c r="BE190"/>
  <c r="BE205"/>
  <c r="BE207"/>
  <c r="BE209"/>
  <c r="BE211"/>
  <c r="BE222"/>
  <c r="BE127"/>
  <c r="BE135"/>
  <c r="BE136"/>
  <c r="BE154"/>
  <c r="BE181"/>
  <c r="BE183"/>
  <c r="BE199"/>
  <c r="BE203"/>
  <c r="BE204"/>
  <c i="10" r="J91"/>
  <c r="BE129"/>
  <c r="BE166"/>
  <c r="BE168"/>
  <c r="BE179"/>
  <c r="BE187"/>
  <c r="BE197"/>
  <c r="BE199"/>
  <c i="9" r="J122"/>
  <c r="J99"/>
  <c i="10" r="J93"/>
  <c r="BE132"/>
  <c r="BE133"/>
  <c r="BE134"/>
  <c r="BE135"/>
  <c r="BE144"/>
  <c r="BE171"/>
  <c r="BE196"/>
  <c r="BE198"/>
  <c r="E85"/>
  <c r="BE127"/>
  <c r="BE163"/>
  <c r="BE191"/>
  <c r="BE193"/>
  <c r="BE125"/>
  <c r="BE130"/>
  <c r="BE131"/>
  <c r="BE140"/>
  <c r="BE150"/>
  <c r="BE151"/>
  <c r="BE153"/>
  <c r="BE156"/>
  <c r="BE173"/>
  <c r="BE174"/>
  <c r="BE180"/>
  <c r="BE185"/>
  <c r="BE186"/>
  <c r="F93"/>
  <c r="F120"/>
  <c r="BE138"/>
  <c r="BE142"/>
  <c r="BE165"/>
  <c r="BE192"/>
  <c r="BE194"/>
  <c r="BE136"/>
  <c r="BE148"/>
  <c r="BE155"/>
  <c r="BE170"/>
  <c r="BE158"/>
  <c r="BE176"/>
  <c r="BE177"/>
  <c r="BE182"/>
  <c r="BE184"/>
  <c r="BE189"/>
  <c r="BE190"/>
  <c r="BE195"/>
  <c r="BE146"/>
  <c r="BE160"/>
  <c r="BE161"/>
  <c i="9" r="E109"/>
  <c r="J117"/>
  <c r="BE126"/>
  <c r="BE131"/>
  <c r="BE135"/>
  <c r="BE138"/>
  <c r="BE139"/>
  <c r="J91"/>
  <c i="8" r="J125"/>
  <c r="J99"/>
  <c i="9" r="BE127"/>
  <c r="BE130"/>
  <c r="BE141"/>
  <c r="F117"/>
  <c r="BE129"/>
  <c r="BE133"/>
  <c r="BE136"/>
  <c r="BE140"/>
  <c r="F94"/>
  <c r="BE123"/>
  <c r="BE124"/>
  <c r="BE125"/>
  <c r="BE128"/>
  <c r="BE137"/>
  <c i="8" r="J93"/>
  <c r="BE144"/>
  <c r="E85"/>
  <c r="BE130"/>
  <c r="BE142"/>
  <c r="BE150"/>
  <c r="BE151"/>
  <c r="BE158"/>
  <c r="BE160"/>
  <c r="BE175"/>
  <c r="BE187"/>
  <c r="BE188"/>
  <c r="BE206"/>
  <c r="BE215"/>
  <c r="BE233"/>
  <c r="BE239"/>
  <c r="BE241"/>
  <c r="BE245"/>
  <c r="BE251"/>
  <c r="BE254"/>
  <c r="BE256"/>
  <c r="F94"/>
  <c r="F120"/>
  <c r="BE135"/>
  <c r="BE137"/>
  <c r="BE140"/>
  <c r="BE155"/>
  <c r="BE162"/>
  <c r="BE170"/>
  <c r="BE208"/>
  <c r="BE209"/>
  <c r="BE224"/>
  <c r="BE240"/>
  <c r="BE242"/>
  <c r="BE248"/>
  <c r="BE253"/>
  <c r="BE258"/>
  <c r="BE148"/>
  <c r="BE154"/>
  <c r="BE171"/>
  <c r="BE179"/>
  <c r="BE182"/>
  <c r="BE185"/>
  <c r="BE190"/>
  <c r="BE194"/>
  <c r="BE196"/>
  <c r="BE202"/>
  <c r="BE211"/>
  <c r="BE212"/>
  <c r="BE214"/>
  <c r="BE217"/>
  <c r="BE227"/>
  <c r="BE228"/>
  <c r="BE231"/>
  <c r="BE247"/>
  <c r="BE250"/>
  <c i="7" r="J130"/>
  <c r="J100"/>
  <c i="8" r="BE126"/>
  <c r="BE146"/>
  <c r="BE168"/>
  <c r="BE173"/>
  <c r="BE178"/>
  <c r="BE193"/>
  <c r="BE197"/>
  <c r="BE199"/>
  <c r="BE200"/>
  <c r="BE230"/>
  <c r="BE236"/>
  <c r="BE128"/>
  <c r="BE181"/>
  <c r="BE203"/>
  <c r="BE205"/>
  <c r="BE221"/>
  <c r="BE222"/>
  <c r="BE225"/>
  <c r="BE235"/>
  <c r="BE238"/>
  <c r="J91"/>
  <c r="BE131"/>
  <c r="BE133"/>
  <c r="BE138"/>
  <c r="BE152"/>
  <c r="BE157"/>
  <c r="BE164"/>
  <c r="BE176"/>
  <c r="BE191"/>
  <c r="BE219"/>
  <c r="BE220"/>
  <c r="BE226"/>
  <c r="BE232"/>
  <c r="BE237"/>
  <c r="BE243"/>
  <c r="BE246"/>
  <c r="BE249"/>
  <c r="BE252"/>
  <c r="BE136"/>
  <c r="BE156"/>
  <c r="BE166"/>
  <c r="BE184"/>
  <c r="BE223"/>
  <c r="BE244"/>
  <c r="BE255"/>
  <c r="BE257"/>
  <c r="BE259"/>
  <c i="6" r="BK240"/>
  <c r="J240"/>
  <c r="J114"/>
  <c i="7" r="J122"/>
  <c r="BE135"/>
  <c r="BE149"/>
  <c r="BE150"/>
  <c r="BE162"/>
  <c r="BE163"/>
  <c r="BE165"/>
  <c r="BE178"/>
  <c r="BE179"/>
  <c r="BE187"/>
  <c r="BE215"/>
  <c r="F94"/>
  <c r="J124"/>
  <c r="BE134"/>
  <c r="BE161"/>
  <c r="BE168"/>
  <c r="BE208"/>
  <c i="6" r="BK172"/>
  <c r="J172"/>
  <c r="J102"/>
  <c i="7" r="E116"/>
  <c r="BE137"/>
  <c r="BE139"/>
  <c r="BE159"/>
  <c r="BE176"/>
  <c r="BE206"/>
  <c i="6" r="BK276"/>
  <c r="J276"/>
  <c r="J122"/>
  <c i="7" r="F124"/>
  <c r="BE151"/>
  <c r="BE152"/>
  <c r="BE153"/>
  <c r="BE164"/>
  <c r="BE173"/>
  <c r="BE175"/>
  <c r="BE177"/>
  <c r="BE180"/>
  <c r="BE197"/>
  <c r="BE210"/>
  <c r="BE131"/>
  <c r="BE132"/>
  <c r="BE140"/>
  <c r="BE145"/>
  <c r="BE146"/>
  <c r="BE154"/>
  <c r="BE156"/>
  <c r="BE157"/>
  <c r="BE160"/>
  <c r="BE169"/>
  <c r="BE170"/>
  <c r="BE172"/>
  <c r="BE194"/>
  <c r="BE196"/>
  <c r="BE204"/>
  <c r="BE205"/>
  <c r="BE141"/>
  <c r="BE143"/>
  <c r="BE144"/>
  <c r="BE166"/>
  <c r="BE167"/>
  <c r="BE184"/>
  <c r="BE185"/>
  <c r="BE199"/>
  <c r="BE203"/>
  <c r="BE214"/>
  <c r="BE133"/>
  <c r="BE136"/>
  <c r="BE142"/>
  <c r="BE181"/>
  <c r="BE182"/>
  <c r="BE183"/>
  <c r="BE191"/>
  <c r="BE192"/>
  <c r="BE198"/>
  <c r="BE201"/>
  <c r="BE209"/>
  <c r="BE211"/>
  <c r="BE212"/>
  <c r="BE213"/>
  <c r="BE218"/>
  <c r="BE219"/>
  <c i="6" r="BK196"/>
  <c r="J196"/>
  <c r="J108"/>
  <c i="7" r="BE138"/>
  <c r="BE148"/>
  <c r="BE158"/>
  <c r="BE174"/>
  <c r="BE188"/>
  <c r="BE189"/>
  <c r="BE190"/>
  <c r="BE193"/>
  <c r="BE195"/>
  <c r="BE200"/>
  <c r="BE207"/>
  <c r="BE217"/>
  <c i="6" r="J91"/>
  <c r="BE155"/>
  <c r="BE162"/>
  <c r="BE167"/>
  <c r="BE175"/>
  <c r="BE185"/>
  <c r="BE188"/>
  <c r="BE191"/>
  <c r="BE260"/>
  <c r="BE272"/>
  <c r="BE291"/>
  <c i="5" r="J129"/>
  <c r="J99"/>
  <c i="6" r="F144"/>
  <c r="BE214"/>
  <c r="BE228"/>
  <c r="BE234"/>
  <c r="BE263"/>
  <c r="BE264"/>
  <c r="BE265"/>
  <c r="BE266"/>
  <c r="BE267"/>
  <c r="BE274"/>
  <c r="BE285"/>
  <c r="BE286"/>
  <c r="BE287"/>
  <c r="BE289"/>
  <c i="5" r="J130"/>
  <c r="J100"/>
  <c i="6" r="F94"/>
  <c r="J144"/>
  <c r="BE159"/>
  <c r="BE160"/>
  <c r="BE161"/>
  <c r="BE166"/>
  <c r="BE168"/>
  <c r="BE169"/>
  <c r="BE176"/>
  <c r="BE178"/>
  <c r="BE179"/>
  <c r="BE182"/>
  <c r="BE184"/>
  <c r="BE187"/>
  <c r="BE215"/>
  <c r="BE225"/>
  <c r="BE238"/>
  <c r="BE239"/>
  <c r="BE242"/>
  <c r="BE244"/>
  <c r="BE253"/>
  <c r="BE261"/>
  <c r="BE279"/>
  <c r="BE283"/>
  <c i="5" r="BK153"/>
  <c r="J153"/>
  <c r="J102"/>
  <c i="6" r="BE163"/>
  <c r="BE165"/>
  <c r="BE193"/>
  <c r="BE194"/>
  <c r="BE195"/>
  <c r="BE198"/>
  <c r="BE208"/>
  <c r="BE210"/>
  <c r="BE217"/>
  <c r="BE223"/>
  <c r="BE251"/>
  <c r="BE256"/>
  <c r="BE275"/>
  <c r="BE278"/>
  <c r="BE154"/>
  <c r="BE164"/>
  <c r="BE192"/>
  <c r="BE212"/>
  <c r="BE233"/>
  <c r="BE257"/>
  <c r="BE151"/>
  <c r="BE158"/>
  <c r="BE180"/>
  <c r="BE203"/>
  <c r="BE205"/>
  <c r="BE221"/>
  <c r="BE236"/>
  <c r="BE262"/>
  <c r="E136"/>
  <c r="BE153"/>
  <c r="BE157"/>
  <c r="BE171"/>
  <c r="BE199"/>
  <c r="BE219"/>
  <c r="BE237"/>
  <c r="BE246"/>
  <c r="BE249"/>
  <c r="BE258"/>
  <c r="BE269"/>
  <c r="BE270"/>
  <c r="BE282"/>
  <c r="BE152"/>
  <c r="BE156"/>
  <c r="BE174"/>
  <c r="BE183"/>
  <c r="BE190"/>
  <c r="BE200"/>
  <c r="BE206"/>
  <c r="BE229"/>
  <c r="BE231"/>
  <c r="BE280"/>
  <c r="BE288"/>
  <c i="5" r="J93"/>
  <c r="F125"/>
  <c r="BE136"/>
  <c r="BE138"/>
  <c r="BE140"/>
  <c r="BE143"/>
  <c r="BE150"/>
  <c r="BE151"/>
  <c r="E85"/>
  <c r="BE139"/>
  <c r="J122"/>
  <c r="F124"/>
  <c r="BE131"/>
  <c r="BE137"/>
  <c r="BE141"/>
  <c r="BE147"/>
  <c r="BE152"/>
  <c r="BE155"/>
  <c r="BE191"/>
  <c r="BE198"/>
  <c r="BE203"/>
  <c r="BE133"/>
  <c r="BE142"/>
  <c r="BE158"/>
  <c r="BE167"/>
  <c r="BE188"/>
  <c r="BE207"/>
  <c i="4" r="BK133"/>
  <c i="5" r="BE134"/>
  <c r="BE149"/>
  <c r="BE161"/>
  <c r="BE194"/>
  <c i="4" r="BK261"/>
  <c r="J261"/>
  <c r="J103"/>
  <c i="5" r="BE132"/>
  <c r="BE135"/>
  <c r="BE144"/>
  <c r="BE146"/>
  <c r="BE148"/>
  <c r="BE164"/>
  <c r="BE177"/>
  <c r="BE202"/>
  <c i="3" r="J191"/>
  <c r="J104"/>
  <c i="4" r="F128"/>
  <c r="BE301"/>
  <c r="BE530"/>
  <c r="BE533"/>
  <c r="BE537"/>
  <c r="BE541"/>
  <c r="BE561"/>
  <c r="BE565"/>
  <c r="BE569"/>
  <c r="BE591"/>
  <c r="BE636"/>
  <c r="BE682"/>
  <c r="BE746"/>
  <c r="BE748"/>
  <c r="BE754"/>
  <c r="BE758"/>
  <c r="BE763"/>
  <c r="BE768"/>
  <c r="BE772"/>
  <c r="BE773"/>
  <c r="J126"/>
  <c r="BE135"/>
  <c r="BE217"/>
  <c r="BE276"/>
  <c r="BE283"/>
  <c r="BE285"/>
  <c r="BE408"/>
  <c r="BE503"/>
  <c r="BE515"/>
  <c r="BE545"/>
  <c r="BE557"/>
  <c r="BE573"/>
  <c r="BE577"/>
  <c r="BE597"/>
  <c r="BE605"/>
  <c r="BE686"/>
  <c r="E85"/>
  <c r="BE255"/>
  <c r="BE317"/>
  <c r="BE328"/>
  <c r="BE338"/>
  <c r="BE354"/>
  <c r="BE370"/>
  <c r="BE518"/>
  <c r="BE524"/>
  <c r="BE527"/>
  <c r="BE599"/>
  <c r="BE601"/>
  <c r="BE611"/>
  <c r="BE617"/>
  <c r="BE672"/>
  <c r="BE673"/>
  <c r="BE675"/>
  <c r="BE680"/>
  <c r="BE699"/>
  <c r="BE704"/>
  <c i="3" r="BK131"/>
  <c r="J131"/>
  <c r="J99"/>
  <c i="4" r="BE171"/>
  <c r="BE492"/>
  <c r="BE496"/>
  <c r="BE506"/>
  <c r="BE521"/>
  <c r="BE549"/>
  <c r="BE553"/>
  <c r="BE618"/>
  <c r="BE629"/>
  <c r="BE634"/>
  <c r="BE663"/>
  <c r="F94"/>
  <c r="BE263"/>
  <c r="BE269"/>
  <c r="BE398"/>
  <c r="BE500"/>
  <c r="BE595"/>
  <c r="BE603"/>
  <c r="BE692"/>
  <c r="J93"/>
  <c r="BE252"/>
  <c r="BE256"/>
  <c r="BE257"/>
  <c r="BE260"/>
  <c r="BE384"/>
  <c r="BE512"/>
  <c r="BE581"/>
  <c r="BE587"/>
  <c r="BE609"/>
  <c r="BE667"/>
  <c r="BE689"/>
  <c r="BE697"/>
  <c r="BE740"/>
  <c r="BE179"/>
  <c r="BE188"/>
  <c r="BE196"/>
  <c r="BE197"/>
  <c r="BE199"/>
  <c r="BE200"/>
  <c r="BE207"/>
  <c r="BE212"/>
  <c r="BE213"/>
  <c r="BE418"/>
  <c r="BE460"/>
  <c r="BE465"/>
  <c r="BE476"/>
  <c r="BE480"/>
  <c r="BE483"/>
  <c r="BE490"/>
  <c r="BE509"/>
  <c r="BE594"/>
  <c r="BE684"/>
  <c i="1" r="BA98"/>
  <c i="2" r="J135"/>
  <c r="J98"/>
  <c i="3" r="F93"/>
  <c r="F127"/>
  <c r="BE133"/>
  <c r="BE144"/>
  <c r="BE246"/>
  <c i="2" r="J227"/>
  <c r="J104"/>
  <c i="3" r="E118"/>
  <c r="BE163"/>
  <c r="BE171"/>
  <c r="BE172"/>
  <c r="BE186"/>
  <c r="BE187"/>
  <c r="BE190"/>
  <c r="BE235"/>
  <c r="BE260"/>
  <c r="BE250"/>
  <c r="BE251"/>
  <c r="BE255"/>
  <c r="BE274"/>
  <c r="J124"/>
  <c r="BE176"/>
  <c r="BE207"/>
  <c r="BE239"/>
  <c r="BE265"/>
  <c r="BE278"/>
  <c r="J93"/>
  <c r="BE140"/>
  <c r="BE164"/>
  <c r="BE202"/>
  <c r="BE204"/>
  <c r="BE263"/>
  <c r="BE162"/>
  <c r="BE192"/>
  <c r="BE197"/>
  <c r="BE259"/>
  <c r="BE149"/>
  <c r="BE152"/>
  <c r="BE158"/>
  <c r="BE166"/>
  <c r="BE181"/>
  <c r="BE182"/>
  <c i="1" r="BA95"/>
  <c r="BC95"/>
  <c i="2" r="E85"/>
  <c r="J89"/>
  <c r="F91"/>
  <c r="J91"/>
  <c r="F92"/>
  <c r="BE136"/>
  <c r="BE142"/>
  <c r="BE149"/>
  <c r="BE158"/>
  <c r="BE159"/>
  <c r="BE164"/>
  <c r="BE167"/>
  <c r="BE175"/>
  <c r="BE186"/>
  <c r="BE187"/>
  <c r="BE197"/>
  <c r="BE202"/>
  <c r="BE206"/>
  <c r="BE210"/>
  <c r="BE212"/>
  <c r="BE214"/>
  <c r="BE219"/>
  <c r="BE220"/>
  <c r="BE225"/>
  <c r="BE228"/>
  <c r="BE238"/>
  <c r="BE241"/>
  <c r="BE243"/>
  <c r="BE245"/>
  <c r="BE248"/>
  <c r="BE259"/>
  <c r="BE264"/>
  <c r="BE266"/>
  <c r="BE271"/>
  <c r="BE276"/>
  <c r="BE281"/>
  <c r="BE306"/>
  <c r="BE318"/>
  <c r="BE328"/>
  <c r="BE335"/>
  <c r="BE342"/>
  <c r="BE350"/>
  <c r="BE356"/>
  <c r="BE360"/>
  <c r="BE369"/>
  <c r="BE386"/>
  <c r="BE387"/>
  <c r="BE402"/>
  <c r="BE422"/>
  <c r="BE430"/>
  <c r="BE438"/>
  <c r="BE442"/>
  <c r="BE444"/>
  <c r="BE450"/>
  <c r="BE456"/>
  <c r="BE462"/>
  <c r="BE468"/>
  <c r="BE474"/>
  <c r="BE480"/>
  <c r="BE486"/>
  <c r="BE488"/>
  <c r="BE493"/>
  <c r="BE498"/>
  <c r="BE503"/>
  <c r="BE508"/>
  <c r="BE513"/>
  <c r="BE518"/>
  <c r="BE525"/>
  <c r="BE530"/>
  <c r="BE532"/>
  <c r="BE540"/>
  <c r="BE542"/>
  <c r="BE543"/>
  <c r="BE544"/>
  <c r="BE550"/>
  <c r="BE556"/>
  <c r="BE562"/>
  <c r="BE567"/>
  <c r="BE576"/>
  <c r="BE580"/>
  <c r="BE585"/>
  <c r="BE587"/>
  <c r="BE592"/>
  <c r="BE594"/>
  <c r="BE595"/>
  <c r="BE596"/>
  <c r="BE600"/>
  <c r="BE608"/>
  <c r="BE652"/>
  <c r="BE654"/>
  <c r="BE656"/>
  <c r="BE657"/>
  <c r="BE665"/>
  <c r="BE670"/>
  <c r="BE675"/>
  <c r="BE697"/>
  <c r="BE720"/>
  <c r="BE739"/>
  <c r="BE761"/>
  <c r="BE782"/>
  <c r="BE784"/>
  <c r="BE785"/>
  <c r="BE795"/>
  <c r="BE807"/>
  <c r="BE814"/>
  <c r="BE825"/>
  <c r="BE826"/>
  <c r="BE827"/>
  <c r="BE828"/>
  <c r="BE833"/>
  <c r="BE868"/>
  <c r="BE869"/>
  <c i="1" r="BD95"/>
  <c r="AW95"/>
  <c r="BB95"/>
  <c i="12" r="J32"/>
  <c i="3" r="J36"/>
  <c i="1" r="AW97"/>
  <c i="5" r="F37"/>
  <c i="1" r="BB100"/>
  <c i="6" r="F38"/>
  <c i="1" r="BC101"/>
  <c i="7" r="J36"/>
  <c i="1" r="AW102"/>
  <c i="8" r="J32"/>
  <c i="9" r="J36"/>
  <c i="1" r="AW105"/>
  <c i="10" r="F37"/>
  <c i="1" r="BB106"/>
  <c i="10" r="F39"/>
  <c i="1" r="BD106"/>
  <c i="12" r="F38"/>
  <c i="1" r="BC108"/>
  <c i="13" r="F38"/>
  <c i="1" r="BC109"/>
  <c i="14" r="F37"/>
  <c i="1" r="BD110"/>
  <c i="16" r="F37"/>
  <c i="1" r="BD112"/>
  <c i="3" r="F39"/>
  <c i="1" r="BD97"/>
  <c i="5" r="F39"/>
  <c i="1" r="BD100"/>
  <c i="6" r="F37"/>
  <c i="1" r="BB101"/>
  <c i="7" r="F38"/>
  <c i="1" r="BC102"/>
  <c i="8" r="F38"/>
  <c i="1" r="BC104"/>
  <c i="12" r="F36"/>
  <c i="1" r="BA108"/>
  <c i="12" r="F39"/>
  <c i="1" r="BD108"/>
  <c i="13" r="F36"/>
  <c i="1" r="BA109"/>
  <c i="14" r="F36"/>
  <c i="1" r="BC110"/>
  <c i="16" r="J30"/>
  <c i="17" r="F36"/>
  <c i="1" r="BC113"/>
  <c i="17" r="F37"/>
  <c i="1" r="BD113"/>
  <c i="4" r="F39"/>
  <c i="1" r="BD98"/>
  <c i="8" r="J36"/>
  <c i="1" r="AW104"/>
  <c i="12" r="F37"/>
  <c i="1" r="BB108"/>
  <c i="12" r="J36"/>
  <c i="1" r="AW108"/>
  <c i="13" r="J36"/>
  <c i="1" r="AW109"/>
  <c i="15" r="F35"/>
  <c i="1" r="BB111"/>
  <c i="16" r="J34"/>
  <c i="1" r="AW112"/>
  <c i="4" r="J36"/>
  <c i="1" r="AW98"/>
  <c i="4" r="F38"/>
  <c i="1" r="BC98"/>
  <c i="8" r="F36"/>
  <c i="1" r="BA104"/>
  <c i="11" r="J36"/>
  <c i="1" r="AW107"/>
  <c i="13" r="F39"/>
  <c i="1" r="BD109"/>
  <c i="15" r="F37"/>
  <c i="1" r="BD111"/>
  <c i="15" r="J30"/>
  <c i="17" r="F34"/>
  <c i="1" r="BA113"/>
  <c r="AS94"/>
  <c i="4" r="F37"/>
  <c i="1" r="BB98"/>
  <c i="8" r="F37"/>
  <c i="1" r="BB104"/>
  <c i="11" r="F36"/>
  <c i="1" r="BA107"/>
  <c i="13" r="F37"/>
  <c i="1" r="BB109"/>
  <c i="15" r="F34"/>
  <c i="1" r="BA111"/>
  <c i="16" r="F35"/>
  <c i="1" r="BB112"/>
  <c i="3" r="F38"/>
  <c i="1" r="BC97"/>
  <c i="5" r="F38"/>
  <c i="1" r="BC100"/>
  <c i="6" r="J36"/>
  <c i="1" r="AW101"/>
  <c i="7" r="F36"/>
  <c i="1" r="BA102"/>
  <c i="8" r="F39"/>
  <c i="1" r="BD104"/>
  <c i="11" r="F38"/>
  <c i="1" r="BC107"/>
  <c i="14" r="F35"/>
  <c i="1" r="BB110"/>
  <c i="15" r="F36"/>
  <c i="1" r="BC111"/>
  <c i="17" r="J34"/>
  <c i="1" r="AW113"/>
  <c i="17" r="F35"/>
  <c i="1" r="BB113"/>
  <c i="3" r="F36"/>
  <c i="1" r="BA97"/>
  <c r="BA96"/>
  <c r="AW96"/>
  <c i="5" r="F36"/>
  <c i="1" r="BA100"/>
  <c i="6" r="F39"/>
  <c i="1" r="BD101"/>
  <c i="7" r="F39"/>
  <c i="1" r="BD102"/>
  <c i="9" r="F38"/>
  <c i="1" r="BC105"/>
  <c i="9" r="F37"/>
  <c i="1" r="BB105"/>
  <c i="10" r="F36"/>
  <c i="1" r="BA106"/>
  <c i="11" r="F37"/>
  <c i="1" r="BB107"/>
  <c i="14" r="F34"/>
  <c i="1" r="BA110"/>
  <c i="16" r="F34"/>
  <c i="1" r="BA112"/>
  <c i="3" r="F37"/>
  <c i="1" r="BB97"/>
  <c i="5" r="J36"/>
  <c i="1" r="AW100"/>
  <c i="6" r="F36"/>
  <c i="1" r="BA101"/>
  <c i="7" r="F37"/>
  <c i="1" r="BB102"/>
  <c i="9" r="F39"/>
  <c i="1" r="BD105"/>
  <c i="9" r="F36"/>
  <c i="1" r="BA105"/>
  <c i="9" r="J32"/>
  <c i="10" r="F38"/>
  <c i="1" r="BC106"/>
  <c i="10" r="J36"/>
  <c i="1" r="AW106"/>
  <c i="10" r="J32"/>
  <c i="11" r="F39"/>
  <c i="1" r="BD107"/>
  <c i="14" r="J34"/>
  <c i="1" r="AW110"/>
  <c i="15" r="J34"/>
  <c i="1" r="AW111"/>
  <c i="16" r="F36"/>
  <c i="1" r="BC112"/>
  <c i="14" l="1" r="P121"/>
  <c i="1" r="AU110"/>
  <c i="14" r="R121"/>
  <c i="6" r="T240"/>
  <c i="5" r="R153"/>
  <c i="3" r="BK188"/>
  <c r="J188"/>
  <c r="J102"/>
  <c i="5" r="P129"/>
  <c r="P128"/>
  <c i="1" r="AU100"/>
  <c i="14" r="T121"/>
  <c i="7" r="BK129"/>
  <c r="J129"/>
  <c r="J99"/>
  <c i="15" r="T120"/>
  <c i="16" r="P131"/>
  <c i="1" r="AU112"/>
  <c i="3" r="P130"/>
  <c i="1" r="AU97"/>
  <c i="2" r="R226"/>
  <c r="R133"/>
  <c i="5" r="T153"/>
  <c r="T128"/>
  <c i="3" r="R131"/>
  <c r="R130"/>
  <c i="6" r="T276"/>
  <c i="5" r="R129"/>
  <c r="R128"/>
  <c i="17" r="T124"/>
  <c r="T123"/>
  <c i="2" r="BK226"/>
  <c r="J226"/>
  <c r="J103"/>
  <c i="17" r="R124"/>
  <c r="R123"/>
  <c i="4" r="P261"/>
  <c r="P132"/>
  <c i="1" r="AU98"/>
  <c i="16" r="R131"/>
  <c i="6" r="R196"/>
  <c r="P172"/>
  <c r="P149"/>
  <c i="17" r="P124"/>
  <c r="P123"/>
  <c i="1" r="AU113"/>
  <c i="2" r="T226"/>
  <c r="T133"/>
  <c i="3" r="T130"/>
  <c i="4" r="R261"/>
  <c r="R132"/>
  <c i="15" r="P120"/>
  <c i="1" r="AU111"/>
  <c i="14" r="BK121"/>
  <c r="J121"/>
  <c r="J96"/>
  <c i="2" r="BK134"/>
  <c r="J134"/>
  <c r="J97"/>
  <c i="4" r="T261"/>
  <c r="T132"/>
  <c i="6" r="T172"/>
  <c r="T149"/>
  <c r="T148"/>
  <c i="2" r="P226"/>
  <c r="P133"/>
  <c i="1" r="AU95"/>
  <c i="6" r="P196"/>
  <c i="16" r="T131"/>
  <c i="7" r="T129"/>
  <c r="T128"/>
  <c i="6" r="R240"/>
  <c r="BK149"/>
  <c i="1" r="AG108"/>
  <c i="17" r="BK124"/>
  <c r="J124"/>
  <c r="J97"/>
  <c i="1" r="AG112"/>
  <c i="16" r="J96"/>
  <c i="1" r="AG111"/>
  <c r="AG106"/>
  <c r="AG105"/>
  <c r="AG104"/>
  <c i="6" r="BK148"/>
  <c r="J148"/>
  <c r="J98"/>
  <c r="J149"/>
  <c r="J99"/>
  <c i="5" r="BK128"/>
  <c r="J128"/>
  <c i="4" r="BK132"/>
  <c r="J132"/>
  <c r="J98"/>
  <c r="J133"/>
  <c r="J99"/>
  <c i="3" r="BK130"/>
  <c r="J130"/>
  <c i="1" r="BB96"/>
  <c r="AX96"/>
  <c i="4" r="J35"/>
  <c i="1" r="AV98"/>
  <c r="AT98"/>
  <c i="11" r="F35"/>
  <c i="1" r="AZ107"/>
  <c r="BD103"/>
  <c i="15" r="F33"/>
  <c i="1" r="AZ111"/>
  <c i="17" r="J33"/>
  <c i="1" r="AV113"/>
  <c r="AT113"/>
  <c i="2" r="J33"/>
  <c i="1" r="AV95"/>
  <c r="AT95"/>
  <c i="16" r="J33"/>
  <c i="1" r="AV112"/>
  <c r="AT112"/>
  <c r="AN112"/>
  <c i="3" r="J35"/>
  <c i="1" r="AV97"/>
  <c r="AT97"/>
  <c i="7" r="J35"/>
  <c i="1" r="AV102"/>
  <c r="AT102"/>
  <c r="BC99"/>
  <c r="AY99"/>
  <c r="BA99"/>
  <c r="AW99"/>
  <c i="9" r="J35"/>
  <c i="1" r="AV105"/>
  <c r="AT105"/>
  <c r="AN105"/>
  <c i="10" r="J35"/>
  <c i="1" r="AV106"/>
  <c r="AT106"/>
  <c r="AN106"/>
  <c i="12" r="F35"/>
  <c i="1" r="AZ108"/>
  <c i="13" r="J32"/>
  <c i="1" r="AG109"/>
  <c i="15" r="J33"/>
  <c i="1" r="AV111"/>
  <c r="AT111"/>
  <c r="AN111"/>
  <c r="AU103"/>
  <c i="4" r="F35"/>
  <c i="1" r="AZ98"/>
  <c i="11" r="J35"/>
  <c i="1" r="AV107"/>
  <c r="AT107"/>
  <c i="12" r="J35"/>
  <c i="1" r="AV108"/>
  <c r="AT108"/>
  <c r="AN108"/>
  <c i="14" r="F33"/>
  <c i="1" r="AZ110"/>
  <c r="BD96"/>
  <c i="3" r="J32"/>
  <c i="1" r="AG97"/>
  <c i="5" r="J35"/>
  <c i="1" r="AV100"/>
  <c r="AT100"/>
  <c i="5" r="J32"/>
  <c i="1" r="AG100"/>
  <c i="6" r="F35"/>
  <c i="1" r="AZ101"/>
  <c i="9" r="F35"/>
  <c i="1" r="AZ105"/>
  <c i="10" r="F35"/>
  <c i="1" r="AZ106"/>
  <c i="11" r="J32"/>
  <c i="1" r="AG107"/>
  <c r="BA103"/>
  <c r="AW103"/>
  <c r="BC103"/>
  <c r="AY103"/>
  <c r="BB103"/>
  <c r="AX103"/>
  <c i="14" r="J33"/>
  <c i="1" r="AV110"/>
  <c r="AT110"/>
  <c r="BC96"/>
  <c i="5" r="F35"/>
  <c i="1" r="AZ100"/>
  <c i="6" r="J35"/>
  <c i="1" r="AV101"/>
  <c r="AT101"/>
  <c i="8" r="J35"/>
  <c i="1" r="AV104"/>
  <c r="AT104"/>
  <c r="AN104"/>
  <c i="13" r="F35"/>
  <c i="1" r="AZ109"/>
  <c i="16" r="F33"/>
  <c i="1" r="AZ112"/>
  <c i="3" r="F35"/>
  <c i="1" r="AZ97"/>
  <c i="7" r="F35"/>
  <c i="1" r="AZ102"/>
  <c r="BD99"/>
  <c r="BB99"/>
  <c r="AX99"/>
  <c i="8" r="F35"/>
  <c i="1" r="AZ104"/>
  <c i="13" r="J35"/>
  <c i="1" r="AV109"/>
  <c r="AT109"/>
  <c i="17" r="F33"/>
  <c i="1" r="AZ113"/>
  <c i="2" r="F33"/>
  <c i="1" r="AZ95"/>
  <c i="6" l="1" r="P148"/>
  <c i="1" r="AU101"/>
  <c i="6" r="R148"/>
  <c i="2" r="BK133"/>
  <c r="J133"/>
  <c i="7" r="BK128"/>
  <c r="J128"/>
  <c r="J98"/>
  <c i="17" r="BK123"/>
  <c r="J123"/>
  <c i="16" r="J39"/>
  <c i="15" r="J39"/>
  <c i="1" r="AN109"/>
  <c i="13" r="J41"/>
  <c i="1" r="AN107"/>
  <c i="12" r="J41"/>
  <c i="11" r="J41"/>
  <c i="10" r="J41"/>
  <c i="9" r="J41"/>
  <c i="8" r="J41"/>
  <c i="1" r="AN100"/>
  <c i="5" r="J98"/>
  <c r="J41"/>
  <c i="1" r="AN97"/>
  <c i="3" r="J98"/>
  <c r="J41"/>
  <c i="1" r="AG103"/>
  <c r="AU99"/>
  <c i="2" r="J30"/>
  <c i="1" r="AG95"/>
  <c r="AZ96"/>
  <c r="AV96"/>
  <c r="AT96"/>
  <c r="BC94"/>
  <c r="W32"/>
  <c i="14" r="J30"/>
  <c i="1" r="AG110"/>
  <c i="6" r="J32"/>
  <c i="1" r="AG101"/>
  <c r="AZ103"/>
  <c r="AV103"/>
  <c r="AT103"/>
  <c r="AN103"/>
  <c r="AU96"/>
  <c r="AZ99"/>
  <c r="AV99"/>
  <c r="AT99"/>
  <c r="BD94"/>
  <c r="W33"/>
  <c i="17" r="J30"/>
  <c i="1" r="AG113"/>
  <c r="AY96"/>
  <c r="BB94"/>
  <c r="W31"/>
  <c i="4" r="J32"/>
  <c i="1" r="AG98"/>
  <c r="AN98"/>
  <c r="BA94"/>
  <c r="W30"/>
  <c i="2" l="1" r="J39"/>
  <c i="17" r="J39"/>
  <c i="14" r="J39"/>
  <c i="17" r="J96"/>
  <c i="2" r="J96"/>
  <c i="6" r="J41"/>
  <c i="1" r="AN101"/>
  <c i="4" r="J41"/>
  <c i="1" r="AN113"/>
  <c r="AN95"/>
  <c r="AN110"/>
  <c r="AU94"/>
  <c r="AG96"/>
  <c r="AX94"/>
  <c i="7" r="J32"/>
  <c i="1" r="AG102"/>
  <c r="AN102"/>
  <c r="AZ94"/>
  <c r="W29"/>
  <c r="AW94"/>
  <c r="AK30"/>
  <c r="AY94"/>
  <c i="7" l="1" r="J41"/>
  <c i="1" r="AN96"/>
  <c r="AG99"/>
  <c r="AN99"/>
  <c r="AV94"/>
  <c r="AK29"/>
  <c l="1" r="AG94"/>
  <c r="AK26"/>
  <c r="AT94"/>
  <c r="AN94"/>
  <c l="1"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<sst xmlns="http://schemas.openxmlformats.org/spreadsheetml/2006/main">
  <si>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</si>
  <si>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</si>
  <si>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</si>
  <si>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</si>
  <si>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</si>
  <si>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{bcb687f6-52b7-4ffe-a873-6439470f840b}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</si>
  <si>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</si>
  <si>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</si>
  <si>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</si>
  <si>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</si>
  <si>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</si>
  <si>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</si>
  <si>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</si>
  <si>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</si>
  <si>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2022-01050199_rev6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</si>
  <si>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</si>
  <si>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</si>
  <si>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ZŠ NA SMETÁNCE - oprava střešního pláště a rekonstrukce podkroví</t>
  </si>
  <si>
    <t>KSO:</t>
  </si>
  <si>
    <t>CC-CZ:</t>
  </si>
  <si>
    <t>Místo:</t>
  </si>
  <si>
    <t xml:space="preserve"> </t>
  </si>
  <si>
    <t>Datum:</t>
  </si>
  <si>
    <t>24. 5. 2023</t>
  </si>
  <si>
    <t>Zadavatel:</t>
  </si>
  <si>
    <t>IČ:</t>
  </si>
  <si>
    <t>DIČ:</t>
  </si>
  <si>
    <t>Uchazeč:</t>
  </si>
  <si>
    <t>Vyplň údaj</t>
  </si>
  <si>
    <t>Projektant:</t>
  </si>
  <si>
    <t>True</t>
  </si>
  <si>
    <t>Zpracovatel:</t>
  </si>
  <si>
    <t>KAVRO - Ing. Veronika Kloudová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</si>
  <si>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</si>
  <si>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</si>
  <si>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</si>
  <si>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</si>
  <si>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</si>
  <si>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</si>
  <si>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</si>
  <si>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</si>
  <si>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</si>
  <si>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</si>
  <si>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</si>
  <si>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</si>
  <si>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</si>
  <si>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</si>
  <si>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</si>
  <si>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</si>
  <si>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</si>
  <si>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</si>
  <si>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</si>
  <si>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</si>
  <si>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</si>
  <si>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</si>
  <si>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</si>
  <si>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</si>
  <si>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</si>
  <si>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</si>
  <si>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</si>
  <si>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</si>
  <si>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</si>
  <si>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</si>
  <si>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</si>
  <si>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</si>
  <si>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</si>
  <si>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</si>
  <si>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</si>
  <si>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</si>
  <si>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</si>
  <si>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</si>
  <si>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</si>
  <si>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</si>
  <si>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</si>
  <si>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</si>
  <si>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</si>
  <si>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</si>
  <si>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</si>
  <si>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</si>
  <si>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2022-01050199.01</t>
  </si>
  <si>
    <t>Rekonstrukce podkroví</t>
  </si>
  <si>
    <t>STA</t>
  </si>
  <si>
    <t>1</t>
  </si>
  <si>
    <t>{fc0e1464-9248-4bc8-8bfd-573e46ac3a00}</t>
  </si>
  <si>
    <t>2</t>
  </si>
  <si>
    <t>2022-01050199.02</t>
  </si>
  <si>
    <t>Oprava střešního pláště</t>
  </si>
  <si>
    <t>{08cb5af1-3586-44e9-ba32-f822a453f4ae}</t>
  </si>
  <si>
    <t>2022-01050199.02.1</t>
  </si>
  <si>
    <t>Bourací práce</t>
  </si>
  <si>
    <t>Soupis</t>
  </si>
  <si>
    <t>{77f131db-ac67-45f7-a333-78e51cc76c0c}</t>
  </si>
  <si>
    <t>2022-01050199.02.2</t>
  </si>
  <si>
    <t>Nové konstrukce</t>
  </si>
  <si>
    <t>{c17868ee-2b4a-4543-9490-c53fbbf8ea06}</t>
  </si>
  <si>
    <t>2022-01050199.03</t>
  </si>
  <si>
    <t>Elektroinstalace - SLP, SLN, hromosvod</t>
  </si>
  <si>
    <t>{c4f07abe-f619-47d5-821a-1021f156db62}</t>
  </si>
  <si>
    <t>EI</t>
  </si>
  <si>
    <t>Hromosvod, uzemění</t>
  </si>
  <si>
    <t>{8e283302-ee15-4c88-b845-61e66e1e6d9e}</t>
  </si>
  <si>
    <t>EI - SLB</t>
  </si>
  <si>
    <t>Slaboproud</t>
  </si>
  <si>
    <t>{8d0e4dec-ccfa-4734-b5c7-447b83a95fd5}</t>
  </si>
  <si>
    <t>EI - SLN</t>
  </si>
  <si>
    <t>Silnoproud</t>
  </si>
  <si>
    <t>{5ff6cc9d-51fc-4023-a301-27bfcdadbb9c}</t>
  </si>
  <si>
    <t>2022-01050199.04</t>
  </si>
  <si>
    <t>VZT</t>
  </si>
  <si>
    <t>{72e5a796-8127-4130-981d-f39bfa3def09}</t>
  </si>
  <si>
    <t>Objekt1</t>
  </si>
  <si>
    <t>ZAR.1</t>
  </si>
  <si>
    <t>{99331ed9-3b42-4bf4-91a7-51c3f0502948}</t>
  </si>
  <si>
    <t>Objekt2</t>
  </si>
  <si>
    <t>ZAR.1 chlazení</t>
  </si>
  <si>
    <t>{5e8f28c1-38da-4a3b-b1ac-ae335c67b145}</t>
  </si>
  <si>
    <t>Objekt3</t>
  </si>
  <si>
    <t>ZAR.2</t>
  </si>
  <si>
    <t>{922760ff-4525-4c78-99b8-e9ec43dd35a8}</t>
  </si>
  <si>
    <t>Objekt4</t>
  </si>
  <si>
    <t>ZAR.3</t>
  </si>
  <si>
    <t>{405652ae-0093-4aab-badf-7d81b2e97828}</t>
  </si>
  <si>
    <t>Objekt5</t>
  </si>
  <si>
    <t>ZAŘ.3 chlazeni</t>
  </si>
  <si>
    <t>{81cda7cf-d57e-489b-83ae-a378d5c4df93}</t>
  </si>
  <si>
    <t>Objekt6</t>
  </si>
  <si>
    <t>ZAŘ.4</t>
  </si>
  <si>
    <t>{e9312e07-7450-4325-8258-c567a4f618b8}</t>
  </si>
  <si>
    <t>2022-01050199.05</t>
  </si>
  <si>
    <t>Vytápění</t>
  </si>
  <si>
    <t>{6f29271b-775f-4e3f-bb4d-dce1f215ea31}</t>
  </si>
  <si>
    <t>2022-01050199.06</t>
  </si>
  <si>
    <t>MaR</t>
  </si>
  <si>
    <t>{08534564-954a-49e2-a5bd-d76742fb459e}</t>
  </si>
  <si>
    <t>2022-01050199.07</t>
  </si>
  <si>
    <t>ZTI</t>
  </si>
  <si>
    <t>{71e32490-538e-4119-b8bc-2e8142fcc9a7}</t>
  </si>
  <si>
    <t>2022-01050199.08</t>
  </si>
  <si>
    <t>VRN+ON</t>
  </si>
  <si>
    <t>{d08720e1-6a58-4ed2-bffb-353cb9481e2e}</t>
  </si>
  <si>
    <t>KRYCÍ LIST SOUPISU PRACÍ</t>
  </si>
  <si>
    <t>Objekt:</t>
  </si>
  <si>
    <t>2022-01050199.01 - Rekonstrukce podkroví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</si>
  <si>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</si>
  <si>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</si>
  <si>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</si>
  <si>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</si>
  <si>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</si>
  <si>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</si>
  <si>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</si>
  <si>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</si>
  <si>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</si>
  <si>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</si>
  <si>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</si>
  <si>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</si>
  <si>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</si>
  <si>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</si>
  <si>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</si>
  <si>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</si>
  <si>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</si>
  <si>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</si>
  <si>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</si>
  <si>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</si>
  <si>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</si>
  <si>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</si>
  <si>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</si>
  <si>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</si>
  <si>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</si>
  <si>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</si>
  <si>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</si>
  <si>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</si>
  <si>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</si>
  <si>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</si>
  <si>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</si>
  <si>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</si>
  <si>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</si>
  <si>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</si>
  <si>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</si>
  <si>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</si>
  <si>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</si>
  <si>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</si>
  <si>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</si>
  <si>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</si>
  <si>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</si>
  <si>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311231297</t>
  </si>
  <si>
    <t>Zdivo nosné z cihel děrovaných CDm P10 až 25 na SMS 10 MPa</t>
  </si>
  <si>
    <t>m3</t>
  </si>
  <si>
    <t>CS ÚRS 2023 01</t>
  </si>
  <si>
    <t>4</t>
  </si>
  <si>
    <t>545882232</t>
  </si>
  <si>
    <t>VV</t>
  </si>
  <si>
    <t>Zdivo z keramických tvárnic</t>
  </si>
  <si>
    <t>schodiště do prostoru půdy středové kopule</t>
  </si>
  <si>
    <t>1,1*1,2*2</t>
  </si>
  <si>
    <t>Součet</t>
  </si>
  <si>
    <t>Vodorovné konstrukce</t>
  </si>
  <si>
    <t>411354219-R</t>
  </si>
  <si>
    <t>Dodávka a montáž bednění stropů ztracené z hraněných trapézových vln v 50 mm plech lesklý tl 1,0 mm</t>
  </si>
  <si>
    <t>m2</t>
  </si>
  <si>
    <t>Vlastní</t>
  </si>
  <si>
    <t>-1017379482</t>
  </si>
  <si>
    <t>výkresy "č. 07-12_PŮDORYS KLADENÍ VLOŽENÉHO STROPU"</t>
  </si>
  <si>
    <t>Trapézový plech tl. 1 mm s výškou vlny 50 mm, pomocí spřahovacích nastřelovacích kotev s výškou kotvy 95 mm při výšce vlny trapézové plechu 50 mm.</t>
  </si>
  <si>
    <t>Kotvy budou umisťovány po jedné do každé vlny trapez. plechu, tj. na každém ocelovém nosníku po 250mm. Celkový počet kotev je 3320 ks.</t>
  </si>
  <si>
    <t>Nová vložená podlaha do prostor podkroví - plech s výškou vlny 50 mm + beton tl. 50 mm nad vlnu</t>
  </si>
  <si>
    <t>(490+492,2)*1,2</t>
  </si>
  <si>
    <t>430361821</t>
  </si>
  <si>
    <t>Výztuž schodišťové konstrukce a rampy betonářskou ocelí 10 505</t>
  </si>
  <si>
    <t>t</t>
  </si>
  <si>
    <t>1136840144</t>
  </si>
  <si>
    <t>Schodiště do prostoru půdy středové kopule</t>
  </si>
  <si>
    <t>Výztuž z z oceli R10505</t>
  </si>
  <si>
    <t>v místě vybudování schodiště do prostoru půdy středové kopule</t>
  </si>
  <si>
    <t>DET 9</t>
  </si>
  <si>
    <t>tyč R10</t>
  </si>
  <si>
    <t>2*30/1000</t>
  </si>
  <si>
    <t>6</t>
  </si>
  <si>
    <t>Úpravy povrchů, podlahy a osazování výplní</t>
  </si>
  <si>
    <t>611131125</t>
  </si>
  <si>
    <t>Penetrační disperzní nátěr vnitřních schodišťových konstrukcí nanášený ručně</t>
  </si>
  <si>
    <t>-1911315465</t>
  </si>
  <si>
    <t>5</t>
  </si>
  <si>
    <t>611321145</t>
  </si>
  <si>
    <t>Vápenocementová omítka štuková dvouvrstvá vnitřních schodišťových konstrukcí nanášená ručně</t>
  </si>
  <si>
    <t>1647837976</t>
  </si>
  <si>
    <t>Oprava omítky v prostoru schodiště do 100 % + štuková vrstva</t>
  </si>
  <si>
    <t>schodiště M409, M430</t>
  </si>
  <si>
    <t>16*5,24*2</t>
  </si>
  <si>
    <t>612131121</t>
  </si>
  <si>
    <t>Penetrační disperzní nátěr vnitřních stěn nanášený ručně</t>
  </si>
  <si>
    <t>-1671052157</t>
  </si>
  <si>
    <t>938,42</t>
  </si>
  <si>
    <t>7</t>
  </si>
  <si>
    <t>612321121</t>
  </si>
  <si>
    <t>Vápenocementová omítka hladká jednovrstvá vnitřních stěn nanášená ručně</t>
  </si>
  <si>
    <t>-175349044</t>
  </si>
  <si>
    <t>Nová vnitřní omítka tl. 20 mm</t>
  </si>
  <si>
    <t>S05 - Jednostranné opláštění pozednicové stěny</t>
  </si>
  <si>
    <t>(1,5+1,4+1,4+10,5+2,4+2,17+7,45+11,25+7,215+8,95+2,4+2,17+10,5+1,4+1,4+1,5)*2</t>
  </si>
  <si>
    <t>(1,5+1,5+0,9+2,3+3,35+3,3+0,6+2,895+1,7+3,55+3,9+7,25+7,215+3,5+3,55+3,4+0,79+0,595+1,6+1,6+3,25+2,3+0,9+1,4+1,5)*2</t>
  </si>
  <si>
    <t>komíny</t>
  </si>
  <si>
    <t>662,52</t>
  </si>
  <si>
    <t>8</t>
  </si>
  <si>
    <t>631311115</t>
  </si>
  <si>
    <t>Mazanina tl do 80 mm z betonu prostého bez zvýšených nároků na prostředí tř. C 20/25</t>
  </si>
  <si>
    <t>1978494153</t>
  </si>
  <si>
    <t>Betonová směs tl. 50 mm</t>
  </si>
  <si>
    <t>F07 - Podlaha strojoven VZT a v místnosti 417 pod pecí na keramiku</t>
  </si>
  <si>
    <t>(29,5+11,61+29,8+22,6)*0,05</t>
  </si>
  <si>
    <t>Mezisoučet</t>
  </si>
  <si>
    <t>(490+492,2)*0,05</t>
  </si>
  <si>
    <t>(490+492,2)*0,05*0,65</t>
  </si>
  <si>
    <t>9</t>
  </si>
  <si>
    <t>631319011</t>
  </si>
  <si>
    <t>Příplatek k mazanině tl do 80 mm za přehlazení povrchu</t>
  </si>
  <si>
    <t>1379517258</t>
  </si>
  <si>
    <t>10</t>
  </si>
  <si>
    <t>631362021</t>
  </si>
  <si>
    <t>Výztuž mazanin svařovanými sítěmi Kari</t>
  </si>
  <si>
    <t>1438652398</t>
  </si>
  <si>
    <t>Svařovaná ocelová síť 100x100x8</t>
  </si>
  <si>
    <t>93,51*7,9*1,2*0,001</t>
  </si>
  <si>
    <t>F05, F06, F07</t>
  </si>
  <si>
    <t>(490+492,2)*1,2*7,9*0,001</t>
  </si>
  <si>
    <t>11</t>
  </si>
  <si>
    <t>632481213</t>
  </si>
  <si>
    <t>Separační vrstva z PE fólie</t>
  </si>
  <si>
    <t>893265412</t>
  </si>
  <si>
    <t>PE oddělovací fólie</t>
  </si>
  <si>
    <t>29,5+11,61+29,8+22,6</t>
  </si>
  <si>
    <t>12</t>
  </si>
  <si>
    <t>632682111</t>
  </si>
  <si>
    <t>Vyspravení betonových schodišťových stupňů a podest rychletuhnoucím polymerem tl 10 mm</t>
  </si>
  <si>
    <t>1514718915</t>
  </si>
  <si>
    <t xml:space="preserve">Povrch schodišťových stupňů betonového ramene bude opraven cementovou stěrkou a opatřen penetračním nátěrem (plocha 1kpl schod. stupňů cca 16m2) </t>
  </si>
  <si>
    <t>2*16</t>
  </si>
  <si>
    <t>13</t>
  </si>
  <si>
    <t>634-R901</t>
  </si>
  <si>
    <t>Dodávka a montáž obvodová dilatace betonové mazaniny vložené podlahy - pás minerální vlny tl. 20 mm výšky 100 mm</t>
  </si>
  <si>
    <t>m</t>
  </si>
  <si>
    <t>1311815030</t>
  </si>
  <si>
    <t>Obvodová dilatace betonové směsi vložené podlahy - pás minerální vlny tl. 20 mm výšky100 mm</t>
  </si>
  <si>
    <t>156,5+157,25</t>
  </si>
  <si>
    <t>14</t>
  </si>
  <si>
    <t>R</t>
  </si>
  <si>
    <t>640A1001</t>
  </si>
  <si>
    <t>Dodávka a montáž dveřní zárubně nebo rámy kovové pro jednokřídlové dveře</t>
  </si>
  <si>
    <t>kus</t>
  </si>
  <si>
    <t>1890120509</t>
  </si>
  <si>
    <t>1+9+19+17</t>
  </si>
  <si>
    <t>640A1002</t>
  </si>
  <si>
    <t>Dodávka a montáž dveřní zárubně nebo rámy kovové pro dvoukřídlové dveře</t>
  </si>
  <si>
    <t>1732436231</t>
  </si>
  <si>
    <t>Ostatní konstrukce a práce, bourání</t>
  </si>
  <si>
    <t>16</t>
  </si>
  <si>
    <t>949101111</t>
  </si>
  <si>
    <t>Lešení pomocné pro objekty pozemních staveb s lešeňovou podlahou v do 1,9 m zatížení do 150 kg/m2</t>
  </si>
  <si>
    <t>-1232950728</t>
  </si>
  <si>
    <t>Vyčištění budov s výškou podlaží do 4 m</t>
  </si>
  <si>
    <t>98+14,45+5,84+56,41+14,84+6,76+9,02+4,44+14,79+12,37+29,5+83,68+9,97+9,8+10,82+22,6+40,97+77,92+317,77+11,61+9,8+4,7+76,45+48,86+97,65+29,8+12,37</t>
  </si>
  <si>
    <t>14,79+56,85+5,28+11,22+102,42+15,65+10,3+9,3+9,16+13,37</t>
  </si>
  <si>
    <t>17</t>
  </si>
  <si>
    <t>952901111</t>
  </si>
  <si>
    <t>Vyčištění budov bytové a občanské výstavby při výšce podlaží do 4 m</t>
  </si>
  <si>
    <t>645114399</t>
  </si>
  <si>
    <t>18</t>
  </si>
  <si>
    <t>9-Rx103</t>
  </si>
  <si>
    <t>Dodávka, montáž a demontáž ochrana dřevěného madla na schodišti ve 3.NP v průběhu výstavby (madlo zůstane v původním stavu bez opravy a jakéhokoliv zásahu)</t>
  </si>
  <si>
    <t>1425977565</t>
  </si>
  <si>
    <t>M409 a M431 - Ochrana dřevěných madel na schodištích ve 3.NP v průběhu výstavby (madla zůstanou v původním stavu bez opravy a jakéhokoliv zásahu)</t>
  </si>
  <si>
    <t>998</t>
  </si>
  <si>
    <t>Přesun hmot</t>
  </si>
  <si>
    <t>19</t>
  </si>
  <si>
    <t>998011003</t>
  </si>
  <si>
    <t>Přesun hmot pro budovy zděné v do 24 m</t>
  </si>
  <si>
    <t>-284209745</t>
  </si>
  <si>
    <t>PSV</t>
  </si>
  <si>
    <t>Práce a dodávky PSV</t>
  </si>
  <si>
    <t>713</t>
  </si>
  <si>
    <t>Izolace tepelné</t>
  </si>
  <si>
    <t>20</t>
  </si>
  <si>
    <t>713121111</t>
  </si>
  <si>
    <t>Montáž izolace tepelné podlah volně kladenými rohožemi, pásy, dílci, deskami 1 vrstva</t>
  </si>
  <si>
    <t>1494012079</t>
  </si>
  <si>
    <t>Akustická izolace - minerální vata tl. 20 mm</t>
  </si>
  <si>
    <t>F05 - Podlaha podkroví</t>
  </si>
  <si>
    <t>56,41+9,02+4,44+12,37+83,68+9,97+9,8+10,82+40,97+77,92+9,8+4,7+76,45+48,86+97,65+12,37+56,85+9,3+9,16+13,37</t>
  </si>
  <si>
    <t>Extrudovaný polystyren tl. 50 mm</t>
  </si>
  <si>
    <t>M</t>
  </si>
  <si>
    <t>63231200</t>
  </si>
  <si>
    <t>deska čedičová minerální pro snížení kročejového hluku (max. zatížení 5 kN/m2) tl 20mm</t>
  </si>
  <si>
    <t>32</t>
  </si>
  <si>
    <t>-2081241509</t>
  </si>
  <si>
    <t>653,910</t>
  </si>
  <si>
    <t>653,91*1,1 'Přepočtené koeficientem množství</t>
  </si>
  <si>
    <t>22</t>
  </si>
  <si>
    <t>28376417</t>
  </si>
  <si>
    <t>deska z polystyrénu XPS, hrana polodrážková a hladký povrch 300kPA tl 50mm</t>
  </si>
  <si>
    <t>1058421169</t>
  </si>
  <si>
    <t>93,51*1,1 'Přepočtené koeficientem množství</t>
  </si>
  <si>
    <t>23</t>
  </si>
  <si>
    <t>998713203</t>
  </si>
  <si>
    <t>Přesun hmot procentní pro izolace tepelné v objektech v do 24 m</t>
  </si>
  <si>
    <t>%</t>
  </si>
  <si>
    <t>336598813</t>
  </si>
  <si>
    <t>762</t>
  </si>
  <si>
    <t>Konstrukce tesařské</t>
  </si>
  <si>
    <t>24</t>
  </si>
  <si>
    <t>762395000-R001</t>
  </si>
  <si>
    <t>Spojovací prostředky tesařských konstrukcí</t>
  </si>
  <si>
    <t>-1271468485</t>
  </si>
  <si>
    <t>1,032</t>
  </si>
  <si>
    <t>25</t>
  </si>
  <si>
    <t>762512261</t>
  </si>
  <si>
    <t>Montáž podlahové kce podkladového roštu</t>
  </si>
  <si>
    <t>-345238490</t>
  </si>
  <si>
    <t>Dřevěné podkladní hranoly 150/50 pod SVL stěnou S04 - Montáž</t>
  </si>
  <si>
    <t>M412, M428</t>
  </si>
  <si>
    <t>DET č.12</t>
  </si>
  <si>
    <t>(26+26)*2</t>
  </si>
  <si>
    <t>Dřevěný hranol 60x60 mm v podlaze přechod podlah F05 a F06 dle detailního řešení</t>
  </si>
  <si>
    <t>DET 4</t>
  </si>
  <si>
    <t>70</t>
  </si>
  <si>
    <t>26</t>
  </si>
  <si>
    <t>60512125</t>
  </si>
  <si>
    <t>hranol stavební řezivo průřezu do 120cm2 do dl 6m</t>
  </si>
  <si>
    <t>1826331639</t>
  </si>
  <si>
    <t>(26+26)*2*0,15*0,05</t>
  </si>
  <si>
    <t>0,06*0,06*70</t>
  </si>
  <si>
    <t>1,032*1,15 'Přepočtené koeficientem množství</t>
  </si>
  <si>
    <t>27</t>
  </si>
  <si>
    <t>998762203</t>
  </si>
  <si>
    <t>Přesun hmot procentní pro kce tesařské v objektech v do 24 m</t>
  </si>
  <si>
    <t>-2010355548</t>
  </si>
  <si>
    <t>763</t>
  </si>
  <si>
    <t>Konstrukce suché výstavby</t>
  </si>
  <si>
    <t>28</t>
  </si>
  <si>
    <t>634112123-R</t>
  </si>
  <si>
    <t>Dodávka a montáž obvodová dilatace podlahovým páskem</t>
  </si>
  <si>
    <t>1869448722</t>
  </si>
  <si>
    <t>Obvodová dilatační páska pro suché podlahy</t>
  </si>
  <si>
    <t>676,51</t>
  </si>
  <si>
    <t>29</t>
  </si>
  <si>
    <t>763131411</t>
  </si>
  <si>
    <t>SDK podhled desky 1xA 12,5 bez izolace dvouvrstvá spodní kce profil CD+UD</t>
  </si>
  <si>
    <t>-982487223</t>
  </si>
  <si>
    <t xml:space="preserve">SDK podhled s ocelovou podkonstrukcí - dvojitý rošt ve dvou úrovních, podhledy SDK deska bez požadované požární odolnosti tl. 12,5 mm </t>
  </si>
  <si>
    <t>rovné pohledy na chodbách dle PD</t>
  </si>
  <si>
    <t>87,9+1,15+3,4+7,1+2,9+95,8</t>
  </si>
  <si>
    <t>30</t>
  </si>
  <si>
    <t>76313-Rx001</t>
  </si>
  <si>
    <t>Příplatek za SVL desku se skelnými vlákny se zvýšenou požární odolností, tl. 15 mm DO VLHKÉHO PROSTŘEDÍ</t>
  </si>
  <si>
    <t>-633102286</t>
  </si>
  <si>
    <t>R04 - střecha nad podkrovím</t>
  </si>
  <si>
    <t>Dle řezu F</t>
  </si>
  <si>
    <t>(6,25+6,25)*7</t>
  </si>
  <si>
    <t>31</t>
  </si>
  <si>
    <t>763211124</t>
  </si>
  <si>
    <t>Sádrovláknitá příčka tl 100 mm profil CW+UW 75 desky 1x12,5 s izolací EI do 60 Rw do 54 dB</t>
  </si>
  <si>
    <t>1658236511</t>
  </si>
  <si>
    <t>S07 - oboustranně opláštěná dělící příčka tl. 100 mm</t>
  </si>
  <si>
    <t>Sádrovláknitá deska s ocelovou podkonstrukcí (CW75), tl. 12,5 mm</t>
  </si>
  <si>
    <t>Minerální vlna tl. 60 mm</t>
  </si>
  <si>
    <t>Sádrovláknitá deska tl. 12,5 mm</t>
  </si>
  <si>
    <t>15,4+15,4-0,7*2*7</t>
  </si>
  <si>
    <t>8,62-0,8*2</t>
  </si>
  <si>
    <t>1,5*3,75+1,5*3,25+1,5*2,8+1,5*3,25+1,5*3,75</t>
  </si>
  <si>
    <t>5,17*4,2+3,4*4,2-0,8*2</t>
  </si>
  <si>
    <t>3,7*2,8+7,25+4,25-0,7*2-0,8*2</t>
  </si>
  <si>
    <t>2,5+5,45*3,25-0,8*2*2+8,8</t>
  </si>
  <si>
    <t>2,17*4,2-0,8*2</t>
  </si>
  <si>
    <t>3,75*3-0,8*2*2</t>
  </si>
  <si>
    <t>1,43*3,8-0,8*2</t>
  </si>
  <si>
    <t>4*3,8-1,1*2</t>
  </si>
  <si>
    <t>2,3*3-0,8*2+1,7*3-0,8*2+7,75</t>
  </si>
  <si>
    <t>5,5*2,25</t>
  </si>
  <si>
    <t>3,3*3,25-0,8*2+3,35*3,25-0,8*2</t>
  </si>
  <si>
    <t>11,25+2,3*3-0,7*2*2+2,3*3,75+1*3-0,8*2</t>
  </si>
  <si>
    <t>5,4*3,75-0,8*2</t>
  </si>
  <si>
    <t>3,6*4,3-0,8*2</t>
  </si>
  <si>
    <t>18,125+12,35-0,7*2*7</t>
  </si>
  <si>
    <t>1,5*3+1,5*4+1,5*3,5+1,5*3+0,4*3,5</t>
  </si>
  <si>
    <t>763211124-Rx01</t>
  </si>
  <si>
    <t xml:space="preserve">Dodávka a montáž sádrovláknitá příčka tl 100 mm profil CW+UW 75 desky 1x12,5 s 2x izolací </t>
  </si>
  <si>
    <t>-1219406851</t>
  </si>
  <si>
    <t>S08 - oboustranně opláštěná SVL dělící příčka + plná vazba krovu</t>
  </si>
  <si>
    <t>18,125+18,125</t>
  </si>
  <si>
    <t>15,8-0,8*2+7,25+7,25+8,8</t>
  </si>
  <si>
    <t>7,75+7,75+3,25+12,2+12,2</t>
  </si>
  <si>
    <t>7,75+7,75</t>
  </si>
  <si>
    <t>8,8+8,8+12,5+15,8-0,8*2+12,5</t>
  </si>
  <si>
    <t>33</t>
  </si>
  <si>
    <t>763211124-Rx02</t>
  </si>
  <si>
    <t>Dodávka a montáž sádrovláknitá příčka tl 100 mm profil CW+UW 75 desky 1x12,5 (RED, BLUE) s izolací</t>
  </si>
  <si>
    <t>304528636</t>
  </si>
  <si>
    <t>S09 - oboustranně opláštěná dělící příčka tl. 100 mm s indexem neprůzvučnosti 47 dB</t>
  </si>
  <si>
    <t>Sádrovláknitá deska (RED, BLUE) s ocelovou podkonstrukcí (CW75), tl. 12,5 mm</t>
  </si>
  <si>
    <t>Sádrovláknitá deska (RED, BLUE), tl. 12,5 mm</t>
  </si>
  <si>
    <t>18,125+10,5*4,2-0,9*2</t>
  </si>
  <si>
    <t>7,45*4,2-0,9*2+2,9*3,75-0,9*2</t>
  </si>
  <si>
    <t>18,4-0,9*2+11,95*4,2-0,9*2*2+18,4</t>
  </si>
  <si>
    <t>20,25+10,5*4,2-0,9*2</t>
  </si>
  <si>
    <t>34</t>
  </si>
  <si>
    <t>763211124-Rx03</t>
  </si>
  <si>
    <t>Dodávka a montáž sádrovláknitá příčka tl 300 mm profil CW+UW 75 desky 1x12,5 s izolací</t>
  </si>
  <si>
    <t>641805196</t>
  </si>
  <si>
    <t>S07 - oboustranně opláštěná dělící příčka tl. 300 mm</t>
  </si>
  <si>
    <t>Minerální vlna tl. 260 mm</t>
  </si>
  <si>
    <t>(1,3+1,35)*4,2</t>
  </si>
  <si>
    <t>35</t>
  </si>
  <si>
    <t>763211124-Rx04</t>
  </si>
  <si>
    <t>Dodávka a montáž sádrovláknitá příčka tl 500 mm profil CW+UW 75 desky 1x12,5 (RED, Blue) s izolací</t>
  </si>
  <si>
    <t>-455128137</t>
  </si>
  <si>
    <t>S09 - oboustranně opláštěná dělící příčka tl. 500 mm s indexem neprůzvučnosti 47 dB</t>
  </si>
  <si>
    <t>Minerální vlna tl. 460 mm</t>
  </si>
  <si>
    <t>13,5+19,75-1,8*2</t>
  </si>
  <si>
    <t>36</t>
  </si>
  <si>
    <t>763211124-Rx05</t>
  </si>
  <si>
    <t>Dodávka a montáž sádrovláknitá příčka tl 300 mm profil CW+UW 75 desky 1x12,5 (RED, Blue) s 2x izolací</t>
  </si>
  <si>
    <t>1938301309</t>
  </si>
  <si>
    <t>S10 - Oboustranně opláštěná dělící příčka tl. 300 mm s indexem neprůzvučnosti 47 dB</t>
  </si>
  <si>
    <t>37</t>
  </si>
  <si>
    <t>763251211-R</t>
  </si>
  <si>
    <t>Dodávka a montáž sádrovláknitá podlaha tl 23 mm</t>
  </si>
  <si>
    <t>-1178010927</t>
  </si>
  <si>
    <t>F06 - Podlaha podkroví (WC, Úklid, sprcha)</t>
  </si>
  <si>
    <t>14,45+5,84+14,84+6,76+5,28+11,22+15,65+10,3</t>
  </si>
  <si>
    <t>38</t>
  </si>
  <si>
    <t>763251211-Rxc02</t>
  </si>
  <si>
    <t>Dodávka a montáž sádrovláknitá srovnávací a oddělovací SVL deska tl. 12,5 mm</t>
  </si>
  <si>
    <t>-603397242</t>
  </si>
  <si>
    <t>39</t>
  </si>
  <si>
    <t>76325139-Rx0801</t>
  </si>
  <si>
    <t>Dodávka a montáž vyrovnávací podsyp do papírové voštiny, zrnitost 0,2-4mm tl. 40-60 mm</t>
  </si>
  <si>
    <t>1496905100</t>
  </si>
  <si>
    <t>F05 - Podlaha podkroví tl. 42,5</t>
  </si>
  <si>
    <t>Vyrovnávací podsyp tl. 60 mm</t>
  </si>
  <si>
    <t>40</t>
  </si>
  <si>
    <t>763261211-R</t>
  </si>
  <si>
    <t xml:space="preserve">Dodávka a montáž podkroví ze sádrovláknitých desek 15 s TI tl. 40 mm  dvouvrstvá spodní kce profil CD+UD včetně parozábrany</t>
  </si>
  <si>
    <t>-2078461637</t>
  </si>
  <si>
    <t>Minerální vlna tř. reakce na oheň A1, bod tavení vlákna více než 1000°C, hmotnost min. 40 kg/m3, tl. 40 mm</t>
  </si>
  <si>
    <t>Slepovaná PE folie - parozábrana</t>
  </si>
  <si>
    <t>SVL podhled s ocelovou podkonstrukcí - dvojitý rošt ve dvou úrovních, SVL deska se skelnými vlákny se zvýšenou požární odolností, tl. 15 mm</t>
  </si>
  <si>
    <t>šimá část</t>
  </si>
  <si>
    <t>Dle řezu A, C</t>
  </si>
  <si>
    <t>(6,25+6,25)*20,9*2*1,2</t>
  </si>
  <si>
    <t>(6,25+6,25)*21,5*2*1,2</t>
  </si>
  <si>
    <t>OSTĚNÍ STŘEŠNÍCH OKEN</t>
  </si>
  <si>
    <t>Střecha nad podkrovím - R04 - ostění střešních oken</t>
  </si>
  <si>
    <t>(1,8+1,6)*2*12*((0,363+0,703)/2)*1,2</t>
  </si>
  <si>
    <t>(0,6+0,6)*2*26*((0,714+0,362)/2)*1,2</t>
  </si>
  <si>
    <t>41</t>
  </si>
  <si>
    <t>763-901</t>
  </si>
  <si>
    <t xml:space="preserve">Dodávka a montáž stávající ocelová táhla - překrytování SDK konstrukcí - 14ks (viz detail č.02) SDK deska - bílá, 12,5mm  na kovové podkonstrukci</t>
  </si>
  <si>
    <t>2111467276</t>
  </si>
  <si>
    <t>42</t>
  </si>
  <si>
    <t>763A6013-Rx001</t>
  </si>
  <si>
    <t>Dodávka a montáž S04 - požárně dělící konstrukce k půdním prostorům - vodorovné - kompletní skladba včetně nosníků</t>
  </si>
  <si>
    <t>1604155052</t>
  </si>
  <si>
    <t>S04 - požárně dělící konstrukce k půdním prostorům - vodorovné</t>
  </si>
  <si>
    <t>Sádrovláknitá deska 15 mm</t>
  </si>
  <si>
    <t>Minerální vlna lambda=0,033W/mK, tl. 140 mm</t>
  </si>
  <si>
    <t>Minerální vlna tř. reakce na oheň A1, s bodem tavení vlákna více než 1000°C s hmotností min. 45 kg/m3, tl. 160 mm</t>
  </si>
  <si>
    <t>Slepovaná PE folie 140g/m2 - parozábrana</t>
  </si>
  <si>
    <t>Sádrovláknitá deska tl. 15 mm</t>
  </si>
  <si>
    <t>dřevěné nosníky se stojinou z lisované stabilní dřevovláknité desky s pásnicemi z technicky vysušeného jehličnatého dřeva</t>
  </si>
  <si>
    <t>výšky 300 mm - vodorovně, systém OSB dřevostavby</t>
  </si>
  <si>
    <t>DET č. 12</t>
  </si>
  <si>
    <t>M412</t>
  </si>
  <si>
    <t>37,25</t>
  </si>
  <si>
    <t>M427</t>
  </si>
  <si>
    <t>43</t>
  </si>
  <si>
    <t>763A6013-Rx003</t>
  </si>
  <si>
    <t>Dodávka a montáž S04 - požárně dělící konstrukce k půdním prostorům - svislé - kompletní skladba včetně nosníků</t>
  </si>
  <si>
    <t>-658370856</t>
  </si>
  <si>
    <t>nosníky výšky 300 mm - vodorovně, systém OSB dřevostavby</t>
  </si>
  <si>
    <t>DET č.11</t>
  </si>
  <si>
    <t>36,15-1,04*2</t>
  </si>
  <si>
    <t>(1,27+2,17+5,3+3,05+7,55+3,05+2,17+0,5+1,27)*2,95-0,9*2</t>
  </si>
  <si>
    <t>6,3*2,95-1,1*2</t>
  </si>
  <si>
    <t>36,25-0,9*2</t>
  </si>
  <si>
    <t>(1,27+2,17+5,3+3,05+7,55+3,05+2,17+0,5+1,27+0,5)*2,95-0,9*2</t>
  </si>
  <si>
    <t>36,15-1,04*2+0,25*4,285</t>
  </si>
  <si>
    <t>18,125+18,125+18,125+18,125</t>
  </si>
  <si>
    <t>44</t>
  </si>
  <si>
    <t>763A6013-Rx004</t>
  </si>
  <si>
    <t>Dodávka a montáž sádrovláknitá deska se skelnými vlákny se zvýšenou požární odolností tl. 15 mm s ocelovou podkonstrukcí CW50, dvojitý rošt ve dvou úrovních s MW tl. 100-150 mma a parozábranou</t>
  </si>
  <si>
    <t>488245898</t>
  </si>
  <si>
    <t>Minerální vlna tř. reakce na oheň A1, s bodem tavení vlákna více než 1000°C s hmotností min. 40 kg/m3, tl. 100-150 mm</t>
  </si>
  <si>
    <t>Sádrovláknitá deska se skelnými vlákny se zvýšenou požární odolností tl. 15 mm s ocelovou podkonstrukcí CW50, dvojitý rošt ve dvou úrovních</t>
  </si>
  <si>
    <t>45</t>
  </si>
  <si>
    <t>763A6013-Rx005</t>
  </si>
  <si>
    <t>Dodávka a montáž sádrovláknitá deska s ocelovou podkonstrukcí (CW50), tl. 12,5 mm s MW tl. 50-100 mm a parotěsnou zábranou</t>
  </si>
  <si>
    <t>933879158</t>
  </si>
  <si>
    <t>S06 - jednostranné opláštění komínových těles</t>
  </si>
  <si>
    <t>Sádrovláknitá deska s ocelovou podkonstrukcí (CW50), tl. 12,5 mm</t>
  </si>
  <si>
    <t>Minerální vlna tl. 50-100 mm</t>
  </si>
  <si>
    <t>5,4*3,75+2,7*3,25+7*3,75+4,3*3,25+8,9*4+4,8*3,8+5,2*3,8</t>
  </si>
  <si>
    <t>4,2*3,8+6,75*4,2+4,4*3,5+7,1*4,2+4,6*3,5+5,5*3,5+4,75*3,5</t>
  </si>
  <si>
    <t>46</t>
  </si>
  <si>
    <t>763-Rx001</t>
  </si>
  <si>
    <t xml:space="preserve">Dodávka a montáž  akustické minerální desky na šikmé části SDK konstrukce</t>
  </si>
  <si>
    <t>591271538</t>
  </si>
  <si>
    <t>Akustické minerální desky (2700x1200 mm) na šikmé části SDK konstrukce</t>
  </si>
  <si>
    <t>(7+6+7+6+7+7)*(2,7*1,2)</t>
  </si>
  <si>
    <t>47</t>
  </si>
  <si>
    <t>998763403</t>
  </si>
  <si>
    <t>Přesun hmot procentní pro sádrokartonové konstrukce v objektech v do 24 m</t>
  </si>
  <si>
    <t>-1010367488</t>
  </si>
  <si>
    <t>766</t>
  </si>
  <si>
    <t>Konstrukce truhlářské</t>
  </si>
  <si>
    <t>48</t>
  </si>
  <si>
    <t>761A3101.1</t>
  </si>
  <si>
    <t>Dodávka a montáž D03 - Dveře 1100x2000 mm, dveře plné hladké</t>
  </si>
  <si>
    <t>687338243</t>
  </si>
  <si>
    <t>P</t>
  </si>
  <si>
    <t>Poznámka k položce:_x000d_
Projektová dokumentace tabulky výrobků</t>
  </si>
  <si>
    <t>D03 - Dveře 1100x2000 mm, dveře plné hladké, bezfalcové křídlo, barva zárubně šedá RAL 7015</t>
  </si>
  <si>
    <t>barva křídla bílá RAL 9010, bezprahové provedení, systémové nerez kování, zámek-klika/klika, výplň dveří plná DTD deska, povrch bílý laminát</t>
  </si>
  <si>
    <t>49</t>
  </si>
  <si>
    <t>761A3101.2</t>
  </si>
  <si>
    <t>Dodávka a montáž D04 - Dveře 900x2000 mm, dveře hladké částečně prosklené</t>
  </si>
  <si>
    <t>-52970500</t>
  </si>
  <si>
    <t>D04 - Dveře 900x2000 mm, dveře hladké částečně prosklené, bezfalcové křídlo, barva zárubně šedá RAL 7015</t>
  </si>
  <si>
    <t>50</t>
  </si>
  <si>
    <t>761A3101.3</t>
  </si>
  <si>
    <t>Dodávka a montáž D05 - Dveře 800x2000 mm, dveře plné hladké</t>
  </si>
  <si>
    <t>-288082992</t>
  </si>
  <si>
    <t>D05 - Dveře 800x2000 mm, dveře plné hladké, bezfalcové křídlo, barva zárubně šedá RAL 7015</t>
  </si>
  <si>
    <t>51</t>
  </si>
  <si>
    <t>761A3101.4</t>
  </si>
  <si>
    <t>Dodávka a montáž D06 - Dveře 700x2000 mm, dveře plné hladké</t>
  </si>
  <si>
    <t>550166915</t>
  </si>
  <si>
    <t>D06 - Dveře 700x2000 mm, dveře plné hladké, bezfalcové křídlo, barva zárubně šedá RAL 7015</t>
  </si>
  <si>
    <t>52</t>
  </si>
  <si>
    <t>761A3102.1</t>
  </si>
  <si>
    <t>Dodávka a montáž D07 - Dveře 1800x2000 mm, dveře plné hladké dvoukřídlé</t>
  </si>
  <si>
    <t>-1397993076</t>
  </si>
  <si>
    <t>D07 - Dveře 1800x2000 mm, dveře plné hladké dvoukřídlé, bezfalcové křídlo, barva zárubně šedá RAL 7015</t>
  </si>
  <si>
    <t>53</t>
  </si>
  <si>
    <t>761A3521.1</t>
  </si>
  <si>
    <t>Dodávka a montáž D01 - Dveře 1200x2080 mm, hliníkové tepelně izolační dveře v hliníkovém rámu</t>
  </si>
  <si>
    <t>-249935083</t>
  </si>
  <si>
    <t>Poznámka k položce:_x000d_
Včetně sytémové zárubně._x000d_
Projektová dokumentace tabulky výrobků</t>
  </si>
  <si>
    <t xml:space="preserve">Dveře 1200x2080 mm, hliníkové tepelně izolační dveře v hliníkovém rámu, U=1,1W/m2K, výplň křídla dveří - PUR panel, barva rámu i dveří šedá RAL 7015, </t>
  </si>
  <si>
    <t>požární odolnost EI 30 DP3, systémové kování, zámek-klika/klika</t>
  </si>
  <si>
    <t>54</t>
  </si>
  <si>
    <t>761A3521.2</t>
  </si>
  <si>
    <t>Dodávka a montáž D02 - Dveře 1060x2080 mm, hliníkové tepelně izolační dveře v hliníkovém rámu</t>
  </si>
  <si>
    <t>-3465905</t>
  </si>
  <si>
    <t>D02 - Dveře 1060x2080 mm, hliníkové tepelně izolační dveře v hliníkovém rámu, U=1,1W/m2K, výplň křídla dveří - PUR panel</t>
  </si>
  <si>
    <t>barva rámu i dveří šedá RAL 7015, požární odolnost EI 30 DP3, systémové kování, zámek-klika/klika</t>
  </si>
  <si>
    <t>55</t>
  </si>
  <si>
    <t>998766203</t>
  </si>
  <si>
    <t>Přesun hmot procentní pro konstrukce truhlářské v objektech v do 24 m</t>
  </si>
  <si>
    <t>2120564980</t>
  </si>
  <si>
    <t>767</t>
  </si>
  <si>
    <t>Konstrukce zámečnické</t>
  </si>
  <si>
    <t>56</t>
  </si>
  <si>
    <t>767A3001-Z01</t>
  </si>
  <si>
    <t>Dodávka a montáž zámečnické žebříky fasádní vč. povrchové úpravy</t>
  </si>
  <si>
    <t>1964586275</t>
  </si>
  <si>
    <t>Poznámka k položce:_x000d_
Projektová dokumentace výkres č.44</t>
  </si>
  <si>
    <t>Z01 - Servisní žebřík - ocelová žárově pozinkovaná konstrukce výšky 12 965 mm včetně antikorozního nátěru viz PD - zámečnické výrobky</t>
  </si>
  <si>
    <t>12,965</t>
  </si>
  <si>
    <t>57</t>
  </si>
  <si>
    <t>767A3001-Z02</t>
  </si>
  <si>
    <t>-1942699181</t>
  </si>
  <si>
    <t>Z02 - Servisní žebřík - ocelová žárově pozinkovaná konstrukce výšky 8 230 mm včetně antikorozního nátěru viz PD - zámečnické výrobky (2kusy)</t>
  </si>
  <si>
    <t>8,23*2</t>
  </si>
  <si>
    <t>58</t>
  </si>
  <si>
    <t>767A30Rx01-Z03</t>
  </si>
  <si>
    <t>Dodávka a montáž Z03 - Servisní schodiště 8x270x175 mm včetně antikorozního nátěru - ocelová žárově pozinkovaná konstrukce z nosného rámu schodiště z UPE 120, schodišťových stupňů z pororoštu 900x270x30 mm a schodištového zábradlí z ploché oceli 50x10 mm</t>
  </si>
  <si>
    <t>1616402823</t>
  </si>
  <si>
    <t>viz PD zámečnické výrobky</t>
  </si>
  <si>
    <t>59</t>
  </si>
  <si>
    <t>767A30Rx01-Z04</t>
  </si>
  <si>
    <t>Dodávka a montáž Z04 - Servisní lávka včetně antikorozního nátěru - ocelová žárově pozinkovaná konstrukce z nosného rámu z UPE 120 a z pochozí plochy z pororoštu 2580x900x30 mm</t>
  </si>
  <si>
    <t>425777023</t>
  </si>
  <si>
    <t>60</t>
  </si>
  <si>
    <t>767A30Rx01-Z05</t>
  </si>
  <si>
    <t>Dodávka a montáž Z05 - Servisní lávka včetně antikorozního nátěru - ocelová žárově pozinkovaná konstrukce z nosného rámu z UPE 120 a z pochozí plochy z pororoštů 900/1200x1200x30 mm (celková délka lávky 17 400 mm)</t>
  </si>
  <si>
    <t>-837241347</t>
  </si>
  <si>
    <t>62</t>
  </si>
  <si>
    <t>767A30Rx01-Z07</t>
  </si>
  <si>
    <t>Dodávka a montáž Z07 - Mřížka proti vletu holubů ve žlabu nárožních věží 300x320 mm - ocelová žárově pozinkovaná konstrukce včetně antikorozního nátěru a nátěru v barvě střešní krytiny, nosný rám L profil 24x24 mm, výplň drátovou sítí 6 mm (oko 60x60)</t>
  </si>
  <si>
    <t>-686448376</t>
  </si>
  <si>
    <t>63</t>
  </si>
  <si>
    <t>767A9004</t>
  </si>
  <si>
    <t>Montáž, výroba a osazení atypických zámečnických konstrukcí hmotnosti přes 20 do 100 kg</t>
  </si>
  <si>
    <t>kg</t>
  </si>
  <si>
    <t>-1891559419</t>
  </si>
  <si>
    <t>Poznámka k položce:_x000d_
Projektová dokumentace detail 9</t>
  </si>
  <si>
    <t>Nový ocelový nosník U180 kotvený do stěny</t>
  </si>
  <si>
    <t>1,2*2*22</t>
  </si>
  <si>
    <t>64</t>
  </si>
  <si>
    <t>767A9006</t>
  </si>
  <si>
    <t>Montáž, výroba a osazení atypických zámečnických konstrukcí hmotnosti přes 500 kg</t>
  </si>
  <si>
    <t>1211870320</t>
  </si>
  <si>
    <t>Ocelový L profil 100/60</t>
  </si>
  <si>
    <t>Detail požární konstrukce k prostoru půdy - stěna/strop strojovny VZT</t>
  </si>
  <si>
    <t>(26+26)*12,25</t>
  </si>
  <si>
    <t>65</t>
  </si>
  <si>
    <t>767-Rx001</t>
  </si>
  <si>
    <t>Dodávka a montáž oprava dle původního vzoru - Litinové výplňové prvky zábradlí schodiště</t>
  </si>
  <si>
    <t>kpl</t>
  </si>
  <si>
    <t>2133228193</t>
  </si>
  <si>
    <t>Poznámka k položce:_x000d_
zábradlí se bude doplňovat odlitky cca 5ks viz foto</t>
  </si>
  <si>
    <t>66</t>
  </si>
  <si>
    <t>91180-Rx01</t>
  </si>
  <si>
    <t>Dodávka a montáž ukončovací hliníkový L profil 15x15 mm</t>
  </si>
  <si>
    <t>1053910699</t>
  </si>
  <si>
    <t>Poznámka k položce:_x000d_
alternativně zakončení fabionem_x000d_
Projektová dokumentace detail 4 a 9</t>
  </si>
  <si>
    <t>Ukončovací hliníkový L profil</t>
  </si>
  <si>
    <t>(0,167+0,3+0,167+0,3+0,167+0,3+0,3+0,14+0,275+0,3+0,275+0,16)*2+5*1,2*2</t>
  </si>
  <si>
    <t>67</t>
  </si>
  <si>
    <t>998767203</t>
  </si>
  <si>
    <t>Přesun hmot procentní pro zámečnické konstrukce v objektech v do 24 m</t>
  </si>
  <si>
    <t>934130542</t>
  </si>
  <si>
    <t>771</t>
  </si>
  <si>
    <t>Podlahy z dlaždic</t>
  </si>
  <si>
    <t>68</t>
  </si>
  <si>
    <t>771111011</t>
  </si>
  <si>
    <t>Vysátí podkladu před pokládkou dlažby</t>
  </si>
  <si>
    <t>310652163</t>
  </si>
  <si>
    <t>69</t>
  </si>
  <si>
    <t>771121011</t>
  </si>
  <si>
    <t>Nátěr penetrační na podlahu</t>
  </si>
  <si>
    <t>-1209023523</t>
  </si>
  <si>
    <t>771274113</t>
  </si>
  <si>
    <t>Montáž obkladů stupnic z dlaždic keramických flexibilní lepidlo š do 300 mm</t>
  </si>
  <si>
    <t>-669307471</t>
  </si>
  <si>
    <t>Poznámka k položce:_x000d_
Dodávka zharnuta v položkách specifikace materiálu.</t>
  </si>
  <si>
    <t>Stupnice schodišť - KERAMICKÁ DLAŽBA</t>
  </si>
  <si>
    <t>1,2*5</t>
  </si>
  <si>
    <t>71</t>
  </si>
  <si>
    <t>771274232</t>
  </si>
  <si>
    <t>Montáž obkladů podstupnic z dlaždic hladkých keramických flexibilní lepidlo v do 200 mm</t>
  </si>
  <si>
    <t>-90797000</t>
  </si>
  <si>
    <t>Podstupnice schodišť - KERAMICKÁ DLAŽBA</t>
  </si>
  <si>
    <t>1,2*3*2+1,2*2*2</t>
  </si>
  <si>
    <t>72</t>
  </si>
  <si>
    <t>59761259-R01</t>
  </si>
  <si>
    <t>dlaždice keramické slinutá - dle výběru investora</t>
  </si>
  <si>
    <t>1344517083</t>
  </si>
  <si>
    <t>"STANDARDY výkres č.46"</t>
  </si>
  <si>
    <t>schodiště do prostoru půdy středové kopule - podstupnice</t>
  </si>
  <si>
    <t>0,167*1,2*3*2+0,275*1,2*2*2</t>
  </si>
  <si>
    <t>2,522*1,1 'Přepočtené koeficientem množství</t>
  </si>
  <si>
    <t>73</t>
  </si>
  <si>
    <t>59761331</t>
  </si>
  <si>
    <t>schodovka protiskluzná šířky 400mm</t>
  </si>
  <si>
    <t>-2125680756</t>
  </si>
  <si>
    <t>6*1,1</t>
  </si>
  <si>
    <t>74</t>
  </si>
  <si>
    <t>771474113.2</t>
  </si>
  <si>
    <t>Montáž soklů z dlaždic keramických rovných flexibilní lepidlo v do 120 mm</t>
  </si>
  <si>
    <t>-1162559580</t>
  </si>
  <si>
    <t>Keramický soklík výšky 100 mm</t>
  </si>
  <si>
    <t>28,9-0,9-1,1</t>
  </si>
  <si>
    <t>M421</t>
  </si>
  <si>
    <t>13,8-0,6</t>
  </si>
  <si>
    <t>27,7-0,9-1,1</t>
  </si>
  <si>
    <t>75</t>
  </si>
  <si>
    <t>59761009R.1</t>
  </si>
  <si>
    <t>sokl-dlažba keramická dlažba dle výběru investora</t>
  </si>
  <si>
    <t>765050555</t>
  </si>
  <si>
    <t>65,800*1,05 "Přepočtené koeficientem množství</t>
  </si>
  <si>
    <t>69,09*1,1 'Přepočtené koeficientem množství</t>
  </si>
  <si>
    <t>76</t>
  </si>
  <si>
    <t>771574242</t>
  </si>
  <si>
    <t>Montáž podlah keramických velkoformátových pro mechanické zatížení hladkých lepených flexibilním lepidlem přes 4 do 6 ks/m2</t>
  </si>
  <si>
    <t>-1180195368</t>
  </si>
  <si>
    <t>Keramická dlažba tl. 10 mm na lepidlo tl. 5 mm, 600x300 mm, protiskluznost R10 (vzor břidlice, antracit...)</t>
  </si>
  <si>
    <t>77</t>
  </si>
  <si>
    <t>59761443-Rx001</t>
  </si>
  <si>
    <t>Keramická dlažba tl. 10 mm 600x300 mm, protiskluznost R10 (vzor břidlice, antracit...) - dle výběru investora</t>
  </si>
  <si>
    <t>1893431672</t>
  </si>
  <si>
    <t>84,34*1,15 'Přepočtené koeficientem množství</t>
  </si>
  <si>
    <t>78</t>
  </si>
  <si>
    <t>771591112</t>
  </si>
  <si>
    <t>Izolace pod dlažbu nátěrem nebo stěrkou ve dvou vrstvách</t>
  </si>
  <si>
    <t>1081881190</t>
  </si>
  <si>
    <t>2x tekutá hydroizolace</t>
  </si>
  <si>
    <t>81</t>
  </si>
  <si>
    <t>998771203</t>
  </si>
  <si>
    <t>Přesun hmot procentní pro podlahy z dlaždic v objektech v do 24 m</t>
  </si>
  <si>
    <t>-871956108</t>
  </si>
  <si>
    <t>776</t>
  </si>
  <si>
    <t>Podlahy povlakové</t>
  </si>
  <si>
    <t>82</t>
  </si>
  <si>
    <t>776111311</t>
  </si>
  <si>
    <t>Vysátí podkladu povlakových podlah</t>
  </si>
  <si>
    <t>-1210421166</t>
  </si>
  <si>
    <t>83</t>
  </si>
  <si>
    <t>776121321</t>
  </si>
  <si>
    <t>Vodou ředitelná penetrace savého podkladu povlakových podlah neředěná</t>
  </si>
  <si>
    <t>-1729924800</t>
  </si>
  <si>
    <t>84</t>
  </si>
  <si>
    <t>776221111</t>
  </si>
  <si>
    <t>Lepení pásů z PVC standardním lepidlem</t>
  </si>
  <si>
    <t>-1647023472</t>
  </si>
  <si>
    <t>85</t>
  </si>
  <si>
    <t>28411020-R</t>
  </si>
  <si>
    <t>Akustický vinyl 19dB, tl. 4 mm, matná sv. šedá - RAL 7035, protiskluznost R10</t>
  </si>
  <si>
    <t>-692544110</t>
  </si>
  <si>
    <t>653,91</t>
  </si>
  <si>
    <t>Sokl</t>
  </si>
  <si>
    <t>506,52*0,1</t>
  </si>
  <si>
    <t>704,562*1,1 'Přepočtené koeficientem množství</t>
  </si>
  <si>
    <t>86</t>
  </si>
  <si>
    <t>776411112</t>
  </si>
  <si>
    <t>Montáž obvodových soklíků výšky do 100 mm</t>
  </si>
  <si>
    <t>304553429</t>
  </si>
  <si>
    <t>Soklík vinylové podlahy výšky 100 mm - PVC LIŠTA 100 mm, barva světle šedá </t>
  </si>
  <si>
    <t>32-0,9</t>
  </si>
  <si>
    <t>M407</t>
  </si>
  <si>
    <t>12,1-0,8</t>
  </si>
  <si>
    <t>M408</t>
  </si>
  <si>
    <t>8,7-0,8</t>
  </si>
  <si>
    <t>M410</t>
  </si>
  <si>
    <t>15,8-0,8</t>
  </si>
  <si>
    <t>M413</t>
  </si>
  <si>
    <t>85,6-1,04-0,8*8-0,9*3-1,1*2</t>
  </si>
  <si>
    <t>M414</t>
  </si>
  <si>
    <t>12,3-0,8</t>
  </si>
  <si>
    <t>M415</t>
  </si>
  <si>
    <t>12,6-0,8</t>
  </si>
  <si>
    <t>M416</t>
  </si>
  <si>
    <t>14,1-0,8</t>
  </si>
  <si>
    <t>M417</t>
  </si>
  <si>
    <t>21,6-1,1</t>
  </si>
  <si>
    <t>M418</t>
  </si>
  <si>
    <t>26,1-0,9</t>
  </si>
  <si>
    <t>M419</t>
  </si>
  <si>
    <t>40-0,9*2-1,1-0,8</t>
  </si>
  <si>
    <t>M422</t>
  </si>
  <si>
    <t>12,7-0,8</t>
  </si>
  <si>
    <t>M423</t>
  </si>
  <si>
    <t>8,9-0,8</t>
  </si>
  <si>
    <t>M424</t>
  </si>
  <si>
    <t>35,9-0,9*2-1,8</t>
  </si>
  <si>
    <t>M425</t>
  </si>
  <si>
    <t>29,1-1,8-0,9</t>
  </si>
  <si>
    <t>M426</t>
  </si>
  <si>
    <t>99,9-0,8*8-1,04-0,9*4-1,1*2</t>
  </si>
  <si>
    <t>M429</t>
  </si>
  <si>
    <t>15,7-0,8</t>
  </si>
  <si>
    <t>M431</t>
  </si>
  <si>
    <t>M437</t>
  </si>
  <si>
    <t>M438</t>
  </si>
  <si>
    <t>12,2-0,8</t>
  </si>
  <si>
    <t>M439</t>
  </si>
  <si>
    <t>16-0,9</t>
  </si>
  <si>
    <t>87</t>
  </si>
  <si>
    <t>28411010</t>
  </si>
  <si>
    <t>lišta soklová PVC LIŠTA 100 mm, barva světle šedá </t>
  </si>
  <si>
    <t>-1087106464</t>
  </si>
  <si>
    <t>506,52*1,1 'Přepočtené koeficientem množství</t>
  </si>
  <si>
    <t>88</t>
  </si>
  <si>
    <t>998776203</t>
  </si>
  <si>
    <t>Přesun hmot procentní pro podlahy povlakové v objektech v do 24 m</t>
  </si>
  <si>
    <t>-1323720286</t>
  </si>
  <si>
    <t>781</t>
  </si>
  <si>
    <t>Dokončovací práce - obklady</t>
  </si>
  <si>
    <t>89</t>
  </si>
  <si>
    <t>781121011</t>
  </si>
  <si>
    <t>Nátěr penetrační na stěnu</t>
  </si>
  <si>
    <t>-800122172</t>
  </si>
  <si>
    <t>90</t>
  </si>
  <si>
    <t>781131112</t>
  </si>
  <si>
    <t>Izolace pod obklad nátěrem nebo stěrkou ve dvou vrstvách</t>
  </si>
  <si>
    <t>361449654</t>
  </si>
  <si>
    <t>Hydroizolační stěrka pod obklad</t>
  </si>
  <si>
    <t>U sprchových koutů</t>
  </si>
  <si>
    <t>M406</t>
  </si>
  <si>
    <t>3*2,4</t>
  </si>
  <si>
    <t>M436</t>
  </si>
  <si>
    <t>91</t>
  </si>
  <si>
    <t>781131264</t>
  </si>
  <si>
    <t>Izolace pod obklad těsnícími pásy mezi podlahou a stěnou</t>
  </si>
  <si>
    <t>1580073573</t>
  </si>
  <si>
    <t>Rohová hydroizolační páska</t>
  </si>
  <si>
    <t>468,85</t>
  </si>
  <si>
    <t>92</t>
  </si>
  <si>
    <t>7811312-Rx9881</t>
  </si>
  <si>
    <t>Dodávka a montáž Výplňový materiál z pěnové hmoty koutu</t>
  </si>
  <si>
    <t>875554873</t>
  </si>
  <si>
    <t>Výplňový materiál z pěnové hmoty</t>
  </si>
  <si>
    <t>93</t>
  </si>
  <si>
    <t>781474111</t>
  </si>
  <si>
    <t>Montáž obkladů vnitřních keramických hladkých přes 6 do 9 ks/m2 lepených flexibilním lepidlem</t>
  </si>
  <si>
    <t>-1518523606</t>
  </si>
  <si>
    <t>Keramický obklad 600x200 dle výběru investora na SDK stěny, barva bílá</t>
  </si>
  <si>
    <t>M402</t>
  </si>
  <si>
    <t>26,2*2,4-0,8*2</t>
  </si>
  <si>
    <t>M403</t>
  </si>
  <si>
    <t>11,2*2,4-0,8*2*2</t>
  </si>
  <si>
    <t>M405</t>
  </si>
  <si>
    <t>30,3*2,4-0,8*2</t>
  </si>
  <si>
    <t>15,6*2,4-0,8*2</t>
  </si>
  <si>
    <t>M432</t>
  </si>
  <si>
    <t>10,4*2,4-0,8*2*2</t>
  </si>
  <si>
    <t>M433</t>
  </si>
  <si>
    <t>24,7*2,4-0,8*2</t>
  </si>
  <si>
    <t>M435</t>
  </si>
  <si>
    <t>30,95*2,4-0,8*2</t>
  </si>
  <si>
    <t>21,9*2,4-0,8*2</t>
  </si>
  <si>
    <t>za umývadly a dřezy v učebnách a kabinetech dle PD</t>
  </si>
  <si>
    <t>2,2*2,4*13+2,3*2,4*2+1,2*2,4*1</t>
  </si>
  <si>
    <t>94</t>
  </si>
  <si>
    <t>59761026</t>
  </si>
  <si>
    <t>obklad keramický hladký do 12ks/m2</t>
  </si>
  <si>
    <t>1969136805</t>
  </si>
  <si>
    <t>477,56*1,1 'Přepočtené koeficientem množství</t>
  </si>
  <si>
    <t>95</t>
  </si>
  <si>
    <t>781494111-R</t>
  </si>
  <si>
    <t>Dodávka a montáž Al profily rohové lepené flexibilním lepidlem</t>
  </si>
  <si>
    <t>-1374670752</t>
  </si>
  <si>
    <t>Rohová lišta - Hliníková ukončovací L lišta - přírodní hliník</t>
  </si>
  <si>
    <t>2*2,4</t>
  </si>
  <si>
    <t>2,4</t>
  </si>
  <si>
    <t>96</t>
  </si>
  <si>
    <t>781494511-R</t>
  </si>
  <si>
    <t>Dodávka a montáž Al profily ukončovací lepené flexibilním lepidlem</t>
  </si>
  <si>
    <t>499520902</t>
  </si>
  <si>
    <t>Poznámka k položce:_x000d_
alternativně zakončení fabionem</t>
  </si>
  <si>
    <t>Ukončení obkladu na SDK stěně - Hliníková ukončovací L lišta - přírodní hliník</t>
  </si>
  <si>
    <t>26,2-0,8</t>
  </si>
  <si>
    <t>11,2-0,8</t>
  </si>
  <si>
    <t>30,3-0,8</t>
  </si>
  <si>
    <t>15,6-0,8</t>
  </si>
  <si>
    <t>10,4-0,8</t>
  </si>
  <si>
    <t>24,7-0,8</t>
  </si>
  <si>
    <t>30,95-0,8</t>
  </si>
  <si>
    <t>21,9-0,8</t>
  </si>
  <si>
    <t>(2,2+2,4+2,4)*13+(2,3+2,4+2,4)*2+(1,2+2,4+2,4)*1</t>
  </si>
  <si>
    <t>97</t>
  </si>
  <si>
    <t>781495115</t>
  </si>
  <si>
    <t>Spárování vnitřních obkladů silikonem</t>
  </si>
  <si>
    <t>1480866879</t>
  </si>
  <si>
    <t>Silikonování</t>
  </si>
  <si>
    <t>26,2+18*2,4</t>
  </si>
  <si>
    <t>11,2+4*2,4</t>
  </si>
  <si>
    <t>30,3+20*2,4</t>
  </si>
  <si>
    <t>15,6+10*2,4</t>
  </si>
  <si>
    <t>10,4+4*2,4</t>
  </si>
  <si>
    <t>24,7+18*2,4</t>
  </si>
  <si>
    <t>30,95+20*2,4</t>
  </si>
  <si>
    <t>21,9+14*2,4</t>
  </si>
  <si>
    <t>2,4*16</t>
  </si>
  <si>
    <t>98</t>
  </si>
  <si>
    <t>998781203</t>
  </si>
  <si>
    <t>Přesun hmot procentní pro obklady keramické v objektech v do 24 m</t>
  </si>
  <si>
    <t>567599218</t>
  </si>
  <si>
    <t>783</t>
  </si>
  <si>
    <t>Dokončovací práce - nátěry</t>
  </si>
  <si>
    <t>99</t>
  </si>
  <si>
    <t>783201401</t>
  </si>
  <si>
    <t>Ometení tesařských konstrukcí před provedením nátěru</t>
  </si>
  <si>
    <t>-369798051</t>
  </si>
  <si>
    <t>100</t>
  </si>
  <si>
    <t>783213021</t>
  </si>
  <si>
    <t>Napouštěcí dvojnásobný syntetický biodní nátěr tesařských prvků nezabudovaných do konstrukce</t>
  </si>
  <si>
    <t>-1503785278</t>
  </si>
  <si>
    <t>Dřevěné podkladní hranoly 150/50 pod SVL stěnou S04 - nátěr</t>
  </si>
  <si>
    <t>(26+26)*2*(0,15+0,05+0,15+0,05)*1,05</t>
  </si>
  <si>
    <t>Nátěr dřevěného hranolu 60x60 mm v podlaze</t>
  </si>
  <si>
    <t>přechod podlah F05 a F06 dle detailního řešení</t>
  </si>
  <si>
    <t>(0,06+0,06+0,06+0,06)*70*1,05</t>
  </si>
  <si>
    <t>101</t>
  </si>
  <si>
    <t>783306801</t>
  </si>
  <si>
    <t>Odstranění nátěru ze zámečnických konstrukcí obroušením</t>
  </si>
  <si>
    <t>-800532998</t>
  </si>
  <si>
    <t>Obroušení stávajících ocelových nosníků</t>
  </si>
  <si>
    <t>DET č.2, 3, 9, 12</t>
  </si>
  <si>
    <t>stávající ocelové nosníky I280, U200, I100</t>
  </si>
  <si>
    <t>I280</t>
  </si>
  <si>
    <t>(11,35*12+11,42*15+7,47+3,15+3*2+8,15*2+7,71+2,15+3,3+5,06+4,77+3,3+1,95+2,45+2,31+11,42*13+7,42*2+3,2*2+2,55*2+2,95*2)*0,97*1,05</t>
  </si>
  <si>
    <t>(11,35+7,68+7,71+3,12+3,45+3,34+1,94+5,34+5,06+2,77+1,99+1,73+11,35*12+3,23+7,33+2,57+2,57)*0,97*1,05</t>
  </si>
  <si>
    <t>U200</t>
  </si>
  <si>
    <t>1,26*0,661*1,05</t>
  </si>
  <si>
    <t>I100</t>
  </si>
  <si>
    <t>(1,76+1,68)*0,37*1,05</t>
  </si>
  <si>
    <t>102</t>
  </si>
  <si>
    <t>783314101</t>
  </si>
  <si>
    <t>Základní jednonásobný syntetický nátěr zámečnických konstrukcí</t>
  </si>
  <si>
    <t>1871107645</t>
  </si>
  <si>
    <t>(26+26)*2*0,32</t>
  </si>
  <si>
    <t>1,2*2*0,611</t>
  </si>
  <si>
    <t>103</t>
  </si>
  <si>
    <t>783314203</t>
  </si>
  <si>
    <t>Základní antikorozní jednonásobný syntetický samozákladující nátěr zámečnických konstrukcí</t>
  </si>
  <si>
    <t>1247536898</t>
  </si>
  <si>
    <t>104</t>
  </si>
  <si>
    <t>783315101</t>
  </si>
  <si>
    <t>Mezinátěr jednonásobný syntetický standardní zámečnických konstrukcí</t>
  </si>
  <si>
    <t>1214261749</t>
  </si>
  <si>
    <t>105</t>
  </si>
  <si>
    <t>783317101</t>
  </si>
  <si>
    <t>Krycí jednonásobný syntetický standardní nátěr zámečnických konstrukcí</t>
  </si>
  <si>
    <t>-820197794</t>
  </si>
  <si>
    <t>106</t>
  </si>
  <si>
    <t>783-R01</t>
  </si>
  <si>
    <t>Dodávka a montáž nátěr ocelové zárubně 2x vč. očištění</t>
  </si>
  <si>
    <t>641622382</t>
  </si>
  <si>
    <t>107</t>
  </si>
  <si>
    <t>783-R02</t>
  </si>
  <si>
    <t>Dodávka a montáž nátěr ocelových dveří 2x vč. očištění</t>
  </si>
  <si>
    <t>784374521</t>
  </si>
  <si>
    <t xml:space="preserve">Stávající protipožární dveře z úrovně 3.NP budou ze strany schodiště obroušeny a opatřeny novým nátěrem (barva světle šedá) </t>
  </si>
  <si>
    <t>784</t>
  </si>
  <si>
    <t>Dokončovací práce - malby a tapety</t>
  </si>
  <si>
    <t>108</t>
  </si>
  <si>
    <t>784111001</t>
  </si>
  <si>
    <t>Oprášení (ometení ) podkladu v místnostech výšky do 3,80 m</t>
  </si>
  <si>
    <t>-1317109842</t>
  </si>
  <si>
    <t>Výmalba bílá dle výběru investora</t>
  </si>
  <si>
    <t>74,5*1</t>
  </si>
  <si>
    <t>S04 - požárně dělící konstrukce k půdním prostorům - svislé</t>
  </si>
  <si>
    <t>396,6*2</t>
  </si>
  <si>
    <t>275,9*1</t>
  </si>
  <si>
    <t>284,36*1</t>
  </si>
  <si>
    <t>11,13*2</t>
  </si>
  <si>
    <t>319,77*2</t>
  </si>
  <si>
    <t>189,2*2</t>
  </si>
  <si>
    <t>S09 - oboustranně opláštěná dělící příčka tl. 100 mm s indexem neprůzvučnosti 47 Db</t>
  </si>
  <si>
    <t>243,13*2</t>
  </si>
  <si>
    <t>29,65*2</t>
  </si>
  <si>
    <t>36,25*2</t>
  </si>
  <si>
    <t>Šikmá část SDK podhledu R04</t>
  </si>
  <si>
    <t>1060</t>
  </si>
  <si>
    <t>Vodorovné SDK podhledy</t>
  </si>
  <si>
    <t>Ostění střešních oken</t>
  </si>
  <si>
    <t>77,06</t>
  </si>
  <si>
    <t>Omítka v prostoru schodiště</t>
  </si>
  <si>
    <t>167,68</t>
  </si>
  <si>
    <t>Přípočet za neodečítané otvory plochy do 4 m2</t>
  </si>
  <si>
    <t>(1,2*2,08*2+1,06*2,08*4+1,1*2*3+0,9*2*7+0,8*2*19+0,7*2*17+1,8*2*1)*2</t>
  </si>
  <si>
    <t>Odpočet za obklady</t>
  </si>
  <si>
    <t>-477,56</t>
  </si>
  <si>
    <t>109</t>
  </si>
  <si>
    <t>784181101</t>
  </si>
  <si>
    <t>Základní akrylátová jednonásobná penetrace podkladu v místnostech výšky do 3,80m</t>
  </si>
  <si>
    <t>-129109542</t>
  </si>
  <si>
    <t>110</t>
  </si>
  <si>
    <t>784211101</t>
  </si>
  <si>
    <t>Dvojnásobné bílé malby ze směsí za mokra výborně otěruvzdorných v místnostech výšky do 3,80 m</t>
  </si>
  <si>
    <t>-628799674</t>
  </si>
  <si>
    <t>2022-01050199.02 - Oprava střešního pláště</t>
  </si>
  <si>
    <t>Soupis:</t>
  </si>
  <si>
    <t>2022-01050199.02.1 - Bourací práce</t>
  </si>
  <si>
    <t xml:space="preserve">    997 - Přesun sutě</t>
  </si>
  <si>
    <t xml:space="preserve">    741 - Elektroinstalace - silnoproud</t>
  </si>
  <si>
    <t xml:space="preserve">    764 - Konstrukce klempířské</t>
  </si>
  <si>
    <t xml:space="preserve">    765 - Krytina skládaná</t>
  </si>
  <si>
    <t>962031132</t>
  </si>
  <si>
    <t>Bourání příček z cihel pálených na MVC tl do 100 mm</t>
  </si>
  <si>
    <t>621458612</t>
  </si>
  <si>
    <t>Odstranění stávajících cihelných stěn v podkroví tl. 100 mm</t>
  </si>
  <si>
    <t>Bourací výkres</t>
  </si>
  <si>
    <t>29*3+31*3</t>
  </si>
  <si>
    <t>32*3</t>
  </si>
  <si>
    <t>962032631</t>
  </si>
  <si>
    <t>Bourání zdiva komínového nad střechou z cihel na MV nebo MVC</t>
  </si>
  <si>
    <t>1888786506</t>
  </si>
  <si>
    <t>Bourání komínových těles</t>
  </si>
  <si>
    <t>968072455</t>
  </si>
  <si>
    <t>Vybourání kovových dveřních zárubní pl do 2 m2</t>
  </si>
  <si>
    <t>611638315</t>
  </si>
  <si>
    <t>Demontáž stávajících dveří 900x2000 mm</t>
  </si>
  <si>
    <t>2*0,9*2,0</t>
  </si>
  <si>
    <t>976072331</t>
  </si>
  <si>
    <t>Vybourání kovových komínových krycích desek betonových</t>
  </si>
  <si>
    <t>1376369075</t>
  </si>
  <si>
    <t>978013191</t>
  </si>
  <si>
    <t>Otlučení (osekání) vnitřní vápenné nebo vápenocementové omítky stěn v rozsahu přes 50 do 100 %</t>
  </si>
  <si>
    <t>-868260808</t>
  </si>
  <si>
    <t>Odstranění starých omítek</t>
  </si>
  <si>
    <t>9-Rx001</t>
  </si>
  <si>
    <t>Očištění všech prvků krovu</t>
  </si>
  <si>
    <t>546574516</t>
  </si>
  <si>
    <t>Stávají krov</t>
  </si>
  <si>
    <t>6643</t>
  </si>
  <si>
    <t>9-Rx991</t>
  </si>
  <si>
    <t>Odstranění stávajících dřevěných žebříkových schodišť, žebříků a lávek pro výstup na střechu</t>
  </si>
  <si>
    <t>1728171108</t>
  </si>
  <si>
    <t>9-Rx992</t>
  </si>
  <si>
    <t>Prostupy nových rozvodů ZTI, VZT, EL atd.</t>
  </si>
  <si>
    <t>1981597824</t>
  </si>
  <si>
    <t>9-Rx993</t>
  </si>
  <si>
    <t>Úprava výšky původního zdiva v místě průchodu</t>
  </si>
  <si>
    <t>-568846338</t>
  </si>
  <si>
    <t>997</t>
  </si>
  <si>
    <t>Přesun sutě</t>
  </si>
  <si>
    <t>001-R</t>
  </si>
  <si>
    <t>Vedlejší a ostatní rozpočtové náklady souvisejí s demontáží a likvidací materiálu s asbestem</t>
  </si>
  <si>
    <t>1024</t>
  </si>
  <si>
    <t>-923530988</t>
  </si>
  <si>
    <t xml:space="preserve">Poznámka k položce:_x000d_
V položce je nutné nacenit veškeré náklady spojené s demontáží nebezpečného materiálu._x000d_
_x000d_
Např. :_x000d_
Vyhotovení technologického postupu pro práce s azbestem/ hlášení_x000d_
Inspekce účinnosti sanace azbestu dle akreditovaného postupu – „akreditovaný dozor“ nad sanačními pracemi. Celodenní přítomnost inspektorů IO. _x000d_
Těsné zakrytí lešení PP/PE fólií _x000d_
Nástřik fixačním přípravkem  povrchu azbestových vlnovek_x000d_
Dodávka balících prostředků_x000d_
Balení odpadu s obsahem azbestu do neprodyšných big-bagů_x000d_
Provoz technologií - např. odsavač, vysavač, stříkací zařízení, monitoring_x000d_
Kontrolní měření akreditovanou laboratoří_x000d_
OOPP_x000d_
Závěrečná zpráva _x000d_
_x000d_
_x000d_
Monitoring před, během a po sanaci objektu (odběr vzorku, analýza a vystavení protokolů, které jsou nedílnou součástí IZ)_x000d_
_x000d_
Vypracování a tisk inspekční zprávy (IZ). IZ má od data vydání neomezenou mezinárodní platnost a ze zákona se archivuje po dobu 40-ti let._x000d_
_x000d_
A další veškerá opatření dle platné legislativy a požadavků pro tyto práce._x000d_
_x000d_
Uváděné ceny zahrnují veškeré práce spojené s demontáží a likvidací azbestu, tedy:_x000d_
_x000d_
Zpracování hlášení prací s azbestem dle zák. 258/2000 Sb. a vyhl. 432/2003 Sb. a jeho předložení k posouzení orgánu ochrany veřejného zdraví (hygienická stanice)_x000d_
_x000d_
Ošetření azbestových materiálů encapsulanty_x000d_
_x000d_
Demontáž azbestu_x000d_
_x000d_
Zabalení odpadu, jeho označení dle legislativních předpisů_x000d_
_x000d_
Odvoz a uložení vzniklých odpadů na oprávněné skládce</t>
  </si>
  <si>
    <t xml:space="preserve">je uvažováno vč. likvidace  drobných zbytků v nepřístupných detailech střechy (za pozednicí apod.)</t>
  </si>
  <si>
    <t>1300</t>
  </si>
  <si>
    <t>997013157</t>
  </si>
  <si>
    <t>Vnitrostaveništní doprava suti a vybouraných hmot pro budovy v do 24 m s omezením mechanizace</t>
  </si>
  <si>
    <t>-1100620317</t>
  </si>
  <si>
    <t>997013313</t>
  </si>
  <si>
    <t>Montáž a demontáž shozu suti v do 30 m</t>
  </si>
  <si>
    <t>1907888232</t>
  </si>
  <si>
    <t>3 etapy</t>
  </si>
  <si>
    <t>29*3</t>
  </si>
  <si>
    <t>997013323</t>
  </si>
  <si>
    <t>Příplatek k shozu suti v do 30 m za první a ZKD den použití</t>
  </si>
  <si>
    <t>-646500596</t>
  </si>
  <si>
    <t>Poznámka k položce:_x000d_
Shoz je kalkulováno na 40 dní. Nutno prověřit odborným zhotovitelem před podáním cenové nabídky.</t>
  </si>
  <si>
    <t>29*40*3</t>
  </si>
  <si>
    <t>997013501</t>
  </si>
  <si>
    <t>Odvoz suti a vybouraných hmot na skládku nebo meziskládku do 1 km se složením</t>
  </si>
  <si>
    <t>2150868</t>
  </si>
  <si>
    <t>997013509</t>
  </si>
  <si>
    <t>Příplatek k odvozu suti a vybouraných hmot na skládku ZKD 1 km přes 1 km</t>
  </si>
  <si>
    <t>-1891761391</t>
  </si>
  <si>
    <t>Poznámka k položce:_x000d_
Odvoz suti je uvažován na skládku KARE Praha, s.r.o. Chodovská 228/3 141 00, Praha 4 vzdálenou 9 km. Nutno prověřit odborným zhotovitelem před podáním cenové nabídky.</t>
  </si>
  <si>
    <t>219,470*8</t>
  </si>
  <si>
    <t>997-RL01</t>
  </si>
  <si>
    <t>Poplatek za uložení na skládce (skládkovné, likvidace zákonným způsobem) stavebního odpadu</t>
  </si>
  <si>
    <t>161775753</t>
  </si>
  <si>
    <t>997-RL02</t>
  </si>
  <si>
    <t>Poplatek za uložení na skládce (skládkovné, likvidace zákonným způsobem) stavebního nebezpečného odpadu</t>
  </si>
  <si>
    <t>-1655872277</t>
  </si>
  <si>
    <t>741</t>
  </si>
  <si>
    <t>Elektroinstalace - silnoproud</t>
  </si>
  <si>
    <t>741A3002R</t>
  </si>
  <si>
    <t>Demontáž - Bleskosvod a uzemnění pro bytovou nebo administrativní budovu</t>
  </si>
  <si>
    <t>soubor</t>
  </si>
  <si>
    <t>-1804998090</t>
  </si>
  <si>
    <t>762331921</t>
  </si>
  <si>
    <t>Vyřezání části střešní vazby průřezové pl řeziva přes 120 do 224 cm2 dl do 3 m</t>
  </si>
  <si>
    <t>626346359</t>
  </si>
  <si>
    <t>Výměna krokve 120/160 - demontáž</t>
  </si>
  <si>
    <t>2,5*12</t>
  </si>
  <si>
    <t>762341811</t>
  </si>
  <si>
    <t>Demontáž bednění střech z prken</t>
  </si>
  <si>
    <t>-2061745596</t>
  </si>
  <si>
    <t>Odstranění prkenného pobití střech</t>
  </si>
  <si>
    <t>R01+R02+R03+R04</t>
  </si>
  <si>
    <t>(890,85+443,17+358,27+1338,81)*1,3</t>
  </si>
  <si>
    <t>762-Rx002</t>
  </si>
  <si>
    <t>Provedení kompletní opravy konstrukce krovu - zásahy do konstrukce krovu dle závěru mykologického průzkumu a stavebně konstrukční části PD</t>
  </si>
  <si>
    <t>1208740345</t>
  </si>
  <si>
    <t>Poznámka k položce:_x000d_
popis viz. část stavebně technické řešení</t>
  </si>
  <si>
    <t>762-Rx003</t>
  </si>
  <si>
    <t>Výměna 40% krovu / havarijních kusů</t>
  </si>
  <si>
    <t>1914429120</t>
  </si>
  <si>
    <t>764</t>
  </si>
  <si>
    <t>Konstrukce klempířské</t>
  </si>
  <si>
    <t>7640018-Rx001</t>
  </si>
  <si>
    <t>Demontáž oplechování střešních konstrukcí, říms, atik a ozdobných prvků z měděného plechu</t>
  </si>
  <si>
    <t>1887870340</t>
  </si>
  <si>
    <t>Demontáž oplechování římsy nárožních věží a kopule z měděného plechu</t>
  </si>
  <si>
    <t>150</t>
  </si>
  <si>
    <t>Demontáž oplechování vrcholu štítu na středové kopuli z měděného plechu</t>
  </si>
  <si>
    <t>Demontáž oplechování vrcholu štítu na kopuli z měděného plechu</t>
  </si>
  <si>
    <t>2,5</t>
  </si>
  <si>
    <t>Demontáž oplechování atiky na věžích a kopuli z měděného plechu</t>
  </si>
  <si>
    <t>Demontáž oplechování vrcholu štítu na nárožní věži z měděného plechu</t>
  </si>
  <si>
    <t>Demontáž oplechování sedlové střechy u nárožní věže z měděného plechu</t>
  </si>
  <si>
    <t>Demontáž oplechování vrcholu komína u nárožní věže z měděného plechu</t>
  </si>
  <si>
    <t>4,8</t>
  </si>
  <si>
    <t xml:space="preserve">Demontáž  falcované krytiny stanové střechy kopule z měděného plechu</t>
  </si>
  <si>
    <t>175</t>
  </si>
  <si>
    <t xml:space="preserve">Demontáž  oplechování střešního výlezu kopule z měděného plechu</t>
  </si>
  <si>
    <t>1,6</t>
  </si>
  <si>
    <t xml:space="preserve">Demontáž  oplechování vrcholu komína u kopule z měděného plechu</t>
  </si>
  <si>
    <t>2,0</t>
  </si>
  <si>
    <t>Demontáž falcované krytiny stanové střechy nárožních věží z měděného plechu</t>
  </si>
  <si>
    <t>280</t>
  </si>
  <si>
    <t>Demontáž oplechování střešního výlezu nárožních věží z měděného plechu</t>
  </si>
  <si>
    <t>764004821</t>
  </si>
  <si>
    <t>Demontáž nástřešního žlabu do suti</t>
  </si>
  <si>
    <t>-381886959</t>
  </si>
  <si>
    <t>Demontáž oplechování římsy pod nástřešním žlabem z měděného plechu</t>
  </si>
  <si>
    <t>764004831</t>
  </si>
  <si>
    <t>Demontáž mezistřešního nebo zaatikového žlabu do suti</t>
  </si>
  <si>
    <t>-1147241958</t>
  </si>
  <si>
    <t>Demontáž zaatikového žlabu nárožních věží z měděného plechu</t>
  </si>
  <si>
    <t>116</t>
  </si>
  <si>
    <t>Demontáž zaatikového žlabu na kopuli z měděného plechu</t>
  </si>
  <si>
    <t>765</t>
  </si>
  <si>
    <t>Krytina skládaná</t>
  </si>
  <si>
    <t>765131801</t>
  </si>
  <si>
    <t>Demontáž vláknocementové skládané krytiny sklonu do 30° do suti</t>
  </si>
  <si>
    <t>-254238673</t>
  </si>
  <si>
    <t>Kompletní odstranění původní cementovláknité krytiny na sedlových střechách a nárožních věžích</t>
  </si>
  <si>
    <t>765131841</t>
  </si>
  <si>
    <t>Příplatek k cenám demontáže skládané vláknocementové krytiny za sklon přes 30°</t>
  </si>
  <si>
    <t>-1558945590</t>
  </si>
  <si>
    <t>765161801</t>
  </si>
  <si>
    <t>Demontáž krytiny z přírodní břidlice do suti</t>
  </si>
  <si>
    <t>-103759258</t>
  </si>
  <si>
    <t>Odstranění břidlicové krytiny z hlavní kopule - do suti 40%</t>
  </si>
  <si>
    <t>(443,17+358,27)*0,4</t>
  </si>
  <si>
    <t>765161811</t>
  </si>
  <si>
    <t>Demontáž krytiny z přírodní břidlice k dalšímu použití</t>
  </si>
  <si>
    <t>1638054528</t>
  </si>
  <si>
    <t>Odstranění břidlicové krytiny z hlavní kopule - k dalšímu použití 60%</t>
  </si>
  <si>
    <t>(443,17+358,27)*0,6</t>
  </si>
  <si>
    <t>765161821</t>
  </si>
  <si>
    <t>Příplatek k cenám demontáže břidličné krytiny za sklon přes 30°</t>
  </si>
  <si>
    <t>-1955566420</t>
  </si>
  <si>
    <t>765191911-R</t>
  </si>
  <si>
    <t>Demontáž pojistné hydroizolační vrstvy - asfaltové lepenky</t>
  </si>
  <si>
    <t>87465055</t>
  </si>
  <si>
    <t>890,85+443,17+358,27+1338,81</t>
  </si>
  <si>
    <t>765192-Rx001</t>
  </si>
  <si>
    <t>Provizorní zakrytí střechy plachtou PE plachta 250g/m² (montáž, dodávka, demontáž, likvidace)</t>
  </si>
  <si>
    <t>-167044861</t>
  </si>
  <si>
    <t>766674812</t>
  </si>
  <si>
    <t>Demontáž střešního okna hladká krytina</t>
  </si>
  <si>
    <t>1516143553</t>
  </si>
  <si>
    <t>Odstranění střešních světlíkových okének 600x600 mm</t>
  </si>
  <si>
    <t>Odstranění stávajícího střešního výlezu 625x625 mm</t>
  </si>
  <si>
    <t>Odstranění stávajícího střešního výlezu 1150x900 mm</t>
  </si>
  <si>
    <t>783201201</t>
  </si>
  <si>
    <t>Obroušení tesařských konstrukcí před provedením nátěru</t>
  </si>
  <si>
    <t>488163447</t>
  </si>
  <si>
    <t>Ošetření odkrytých dřevěných konstrukcí (trámů)</t>
  </si>
  <si>
    <t>3321,5</t>
  </si>
  <si>
    <t>783-Rx001</t>
  </si>
  <si>
    <t>Dodávka a montáž 2x nátěr celého stávajícího krovu proti dřevokazným houbám a hmyzu</t>
  </si>
  <si>
    <t>-1244557021</t>
  </si>
  <si>
    <t>Poznámka k položce:_x000d_
 kapalný fungicidní a insekticidní přípravek pro dlouhodobou preventivní ochranu dřeva proti plísním, dřevokaznému hmyzu (např. tesařík) a houbám (např. dřevomorka) se zvýšenou odolností proti vymývání ze dřeva. Vhodný k ochraně dřeva v interiéru (střešní konstrukce, podlahy) i exteriéru (střešní podbití, pergoly, ploty)_x000d_
TYPOVÉ OZNAČENÍ_x000d_
DLE ČSN 49 0600-1:_x000d_
FB, IP, P, 1, 2, 3, S_x000d_
ÚČINNÉ LÁTKY:_x000d_
N-Alkyl (C12-16) dimethylbenzyl amonium chlorid, Tebukonazol, Propikonazol, N-(3-aminopropyl)-_x000d_
N-dodecylpropan-1,3- diamin, Cypermethr</t>
  </si>
  <si>
    <t>2022-01050199.02.2 - Nové konstrukce</t>
  </si>
  <si>
    <t>310231055Rx</t>
  </si>
  <si>
    <t>Dodávka a montáž oprava stávajícícho zděného komínového tělesa</t>
  </si>
  <si>
    <t>1622637583</t>
  </si>
  <si>
    <t>Poznámka k položce:_x000d_
Očištění ručně kartáči vyspárování zdiva a doplnění a výměna degradovaných cihel. Předpoklad výměny 20%.</t>
  </si>
  <si>
    <t>Oprava zděného komínového tělesa stávajícího komína 1600x900 mm</t>
  </si>
  <si>
    <t>1*(1,6+0,9+1,6+0,9)*6</t>
  </si>
  <si>
    <t>Oprava zděného komínového tělesa stávajícího komína 660x950 mm</t>
  </si>
  <si>
    <t>1*(0,66+0,95+0,66+0,95)*6</t>
  </si>
  <si>
    <t>Oprava zděného komínového tělesa stávajícího komína 1950x900 mm</t>
  </si>
  <si>
    <t>1*(1,95+0,9+1,95+0,9)*6</t>
  </si>
  <si>
    <t>Oprava zděného komínového tělesa stávajícího komína 1300x650 mm</t>
  </si>
  <si>
    <t>1*(1,3+0,65+1,3+0,65)*6</t>
  </si>
  <si>
    <t>Oprava zděného komínového tělesa stávajícího komína 2160x2260 mm</t>
  </si>
  <si>
    <t>1*(2,16+2,26+2,16+2,26)*6</t>
  </si>
  <si>
    <t>Oprava zděného komínového tělesa stávajícího komína 1700x650 mm</t>
  </si>
  <si>
    <t>1*(1,7+0,65+1,7+0,65)*6</t>
  </si>
  <si>
    <t>Oprava zděného komínového tělesa stávajícího komína 900x950 mm</t>
  </si>
  <si>
    <t>2*(0,9+0,95+0,9+0,95)*6</t>
  </si>
  <si>
    <t>3*(1,3+0,65+1,3+0,65)*6</t>
  </si>
  <si>
    <t>Oprava zděného komínového tělesa stávajícího komína 900x2250 mm</t>
  </si>
  <si>
    <t>2*(0,9+2,25+0,9+2,25)*6</t>
  </si>
  <si>
    <t>Oprava zděného komínového tělesa stávajícího komína 670x1300 mm</t>
  </si>
  <si>
    <t>1*(0,67+1,3+0,67+1,3)*6</t>
  </si>
  <si>
    <t>Oprava zděného komínového tělesa stávajícího komína 870x2170 mm</t>
  </si>
  <si>
    <t>1*(0,87+2,17+0,87+2,17)*6</t>
  </si>
  <si>
    <t>Oprava zděného komínového tělesa stávajícího komína 1200x500 mm</t>
  </si>
  <si>
    <t>6*(1,2+0,5+1,2+0,5)*6</t>
  </si>
  <si>
    <t>Oprava zděného komínového tělesa stávajícího komína 500x500 mm</t>
  </si>
  <si>
    <t>1*(0,5+0,5+0,5+0,5)*6</t>
  </si>
  <si>
    <t>Oprava zděného komínového tělesa stávajícího komína 1550x500 mm</t>
  </si>
  <si>
    <t>1*(1,55+0,5+1,55+0,5)*6</t>
  </si>
  <si>
    <t>Oprava zděného komínového tělesa stávajícího komína 860x500 mm</t>
  </si>
  <si>
    <t>2*(0,86+0,5+0,86+0,5)*6</t>
  </si>
  <si>
    <t>Oprava zděného komínového tělesa stávajícího komína 1350x1350 mm</t>
  </si>
  <si>
    <t>1*(1,35+1,35+1,35+1,35)*6</t>
  </si>
  <si>
    <t>941121113</t>
  </si>
  <si>
    <t>Montáž lešení řadového trubkového těžkého s podlahami zatížení do 300 kg/m2 š do 1,5 m v do 30 m</t>
  </si>
  <si>
    <t>-1284263852</t>
  </si>
  <si>
    <t>LEŠENÍ DLE ZOV - ETAPA I</t>
  </si>
  <si>
    <t>(140+4*1,5)*27+(20,5+1*1,5)*9+15*9</t>
  </si>
  <si>
    <t>LEŠENÍ DLE ZOV - ETAPA II</t>
  </si>
  <si>
    <t>(23,5+35,5+4*1,5)*29+(14+14)*13</t>
  </si>
  <si>
    <t>LEŠENÍ DLE ZOV - ETAPA III</t>
  </si>
  <si>
    <t>(139+4*1,5)*28+(20,5+1*1,5)*9+15*9</t>
  </si>
  <si>
    <t>941121213</t>
  </si>
  <si>
    <t>Příplatek k lešení řadovému trubkovému těžkému s podlahami š 1,5 m v 30 m za první a ZKD den použití</t>
  </si>
  <si>
    <t>-1350071385</t>
  </si>
  <si>
    <t>Poznámka k položce:_x000d_
Lešení je kalkulováno na 60 dní. Nutno prověřit odborným zhotovitelem před podáním cenové nabídky.</t>
  </si>
  <si>
    <t>((140+4*1,5)*27+(20,5+1*1,5)*9+15*9)*5*30</t>
  </si>
  <si>
    <t>((23,5+35,5+4*1,5)*29+(14+14)*13)*5*30</t>
  </si>
  <si>
    <t>((139+4*1,5)*28+(20,5+1*1,5)*9+15*9)*5*30</t>
  </si>
  <si>
    <t>941121813</t>
  </si>
  <si>
    <t>Demontáž lešení řadového trubkového těžkého s podlahami zatížení do 300 kg/m2 š do 1,5 m v do 30 m</t>
  </si>
  <si>
    <t>-1614793860</t>
  </si>
  <si>
    <t>944611111</t>
  </si>
  <si>
    <t>Montáž ochranné plachty z textilie z umělých vláken</t>
  </si>
  <si>
    <t>-1877229396</t>
  </si>
  <si>
    <t>944611211</t>
  </si>
  <si>
    <t>Příplatek k ochranné plachtě za první a ZKD den použití</t>
  </si>
  <si>
    <t>1870473233</t>
  </si>
  <si>
    <t>944611811</t>
  </si>
  <si>
    <t>Demontáž ochranné plachty z textilie z umělých vláken</t>
  </si>
  <si>
    <t>-1660641357</t>
  </si>
  <si>
    <t>949101112</t>
  </si>
  <si>
    <t>Lešení pomocné pro objekty pozemních staveb s lešeňovou podlahou v do 3,5 m zatížení do 150 kg/m2</t>
  </si>
  <si>
    <t>-793781020</t>
  </si>
  <si>
    <t>Lešení pomocné s výškou lešenové podlahy nad 1,9 m</t>
  </si>
  <si>
    <t>Pomocné lešení pro opravu komínů; na jeden komín uvažováno lešení 3x3 m2</t>
  </si>
  <si>
    <t>26*3*3</t>
  </si>
  <si>
    <t>Lešení pro čištění a natírání krovu výška do 4 m</t>
  </si>
  <si>
    <t>920</t>
  </si>
  <si>
    <t>949101112-Rx001</t>
  </si>
  <si>
    <t>Lešení pomocné pro objekty pozemních staveb s lešeňovou podlahou v nad 3,5 m zatížení do 150 kg/m2</t>
  </si>
  <si>
    <t>1997631089</t>
  </si>
  <si>
    <t>Lešení pomocné s výškou lešenové podlahy nad 3,5 m</t>
  </si>
  <si>
    <t>Lešení pro čištění a natírání krovu</t>
  </si>
  <si>
    <t>835</t>
  </si>
  <si>
    <t>9-Rx101</t>
  </si>
  <si>
    <t>Doprava lešení</t>
  </si>
  <si>
    <t>-870370927</t>
  </si>
  <si>
    <t>9-Rx101.b</t>
  </si>
  <si>
    <t>Ruční nános a odnos lešení pro etapu II. a III</t>
  </si>
  <si>
    <t>1863049256</t>
  </si>
  <si>
    <t>Poznámka k položce:_x000d_
Odnos a násnos lešení pro etapu II 2249 m 2 a etapu III 4393 m2</t>
  </si>
  <si>
    <t>2249+4393</t>
  </si>
  <si>
    <t>9-Rx102</t>
  </si>
  <si>
    <t xml:space="preserve">Dodávka a montáž hlavice komínových těles z pohledového betonu </t>
  </si>
  <si>
    <t>-45245173</t>
  </si>
  <si>
    <t>Poznámka k položce:_x000d_
tělesa budou osazena prefabrikovanou betonovou hlavicí</t>
  </si>
  <si>
    <t>Nová hlavice tl. 70-100 mm komína 1600x900 mm z pohledového betonu</t>
  </si>
  <si>
    <t>1,6*0,9*1</t>
  </si>
  <si>
    <t>Nová hlavice tl. 70-100 mm komína 660x950 mm z pohledového betonu</t>
  </si>
  <si>
    <t>0,66*0,95*1</t>
  </si>
  <si>
    <t>Nová hlavice tl. 70-100 mm komína 1950x900 mm z pohledového betonu</t>
  </si>
  <si>
    <t>1,95*0,9*1</t>
  </si>
  <si>
    <t>Nová hlavice tl. 70-100 mm komína 1300x650 mm z pohledového betonu</t>
  </si>
  <si>
    <t>1,3*0,65*1</t>
  </si>
  <si>
    <t>Nová hlavice tl. 70-100 mm komína 2160x2260 mm z pohledového betonu</t>
  </si>
  <si>
    <t>2,16*2,26*1</t>
  </si>
  <si>
    <t>Nová hlavice tl. 70-100 mm komína 1700x650 mm z pohledového betonu</t>
  </si>
  <si>
    <t>1,7*0,65*1</t>
  </si>
  <si>
    <t>Nová hlavice tl. 70-100 mm komína 900x950 mm z pohledového betonu</t>
  </si>
  <si>
    <t>0,9*0,95*2</t>
  </si>
  <si>
    <t>1,3*0,65*3</t>
  </si>
  <si>
    <t>Nová hlavice tl. 70-100 mm komína 900x2250 mm z pohledového betonu</t>
  </si>
  <si>
    <t>0,9*2,25*2</t>
  </si>
  <si>
    <t>Nová hlavice tl. 70-100 mm komína 670x1300 mm z pohledového betonu</t>
  </si>
  <si>
    <t>0,67*1,3*1</t>
  </si>
  <si>
    <t>Nová hlavice tl. 70-100 mm komína 870x2170 mm z pohledového betonu</t>
  </si>
  <si>
    <t>0,87*2,17*1</t>
  </si>
  <si>
    <t>Nová hlavice tl. 70-100 mm komína 1200x500 mm z pohledového betonu</t>
  </si>
  <si>
    <t>1,2*0,5*6</t>
  </si>
  <si>
    <t>Nová hlavice tl. 70-100 mm komína 500x500 mm z pohledového betonu</t>
  </si>
  <si>
    <t>0,5*0,5*1</t>
  </si>
  <si>
    <t>Nová hlavice tl. 70-100 mm komína 1550x500 mm z pohledového betonu</t>
  </si>
  <si>
    <t>1,55*0,5*1</t>
  </si>
  <si>
    <t>Nová hlavice tl. 70-100 mm komína 860x500 mm z pohledového betonu</t>
  </si>
  <si>
    <t>0,86*0,5*2</t>
  </si>
  <si>
    <t>Nová hlavice tl. 70-100 mm komína 1350x1350 mm z pohledového betonu</t>
  </si>
  <si>
    <t>1,35*1,35*1</t>
  </si>
  <si>
    <t>Dodávka, montáž, demontáž a likvidace krycích stříšek (z lešení+ OSB desky) nad vstupy pro každou etapu cca 20m2</t>
  </si>
  <si>
    <t>1239978882</t>
  </si>
  <si>
    <t>9-Rx104</t>
  </si>
  <si>
    <t>Úklid celé podstřešní plochy</t>
  </si>
  <si>
    <t>-1186088918</t>
  </si>
  <si>
    <t>9-Rx105</t>
  </si>
  <si>
    <t>Pomocné lešení pro nátěr krovu</t>
  </si>
  <si>
    <t>1232589605</t>
  </si>
  <si>
    <t>9-Rx106</t>
  </si>
  <si>
    <t>Restaurátorské práce</t>
  </si>
  <si>
    <t>hod</t>
  </si>
  <si>
    <t>492521004</t>
  </si>
  <si>
    <t>Poznámka k položce:_x000d_
viz stanovisko Odboru památkové péče</t>
  </si>
  <si>
    <t>-915950650</t>
  </si>
  <si>
    <t>713151111</t>
  </si>
  <si>
    <t>Montáž izolace tepelné střech šikmých kladené volně mezi krokve rohoží, pásů, desek</t>
  </si>
  <si>
    <t>745453138</t>
  </si>
  <si>
    <t>Minerální vlna 180+120 mm, lambda=0,033W/mK, tl. 300 mm</t>
  </si>
  <si>
    <t>(142,23+116,48+145,55+126,05+126,05+146,55+116,48+142,23)*1,155*2</t>
  </si>
  <si>
    <t>(9,69+17,15+9,07+12,85)*2*1,155*2</t>
  </si>
  <si>
    <t>63152106</t>
  </si>
  <si>
    <t>pás tepelně izolační univerzální λ=0,033 tl 180mm</t>
  </si>
  <si>
    <t>68940671</t>
  </si>
  <si>
    <t>(142,23+116,48+145,55+126,05+126,05+146,55+116,48+142,23)*1,155</t>
  </si>
  <si>
    <t>(9,69+17,15+9,07+12,85)*2*1,155</t>
  </si>
  <si>
    <t>1338,807*1,1 'Přepočtené koeficientem množství</t>
  </si>
  <si>
    <t>63152100</t>
  </si>
  <si>
    <t>pás tepelně izolační univerzální λ=0,033 tl 120mm</t>
  </si>
  <si>
    <t>-1879826088</t>
  </si>
  <si>
    <t>-687556722</t>
  </si>
  <si>
    <t>762332931</t>
  </si>
  <si>
    <t>Montáž doplnění části střešní vazby hranoly nehoblovanými průřezové plochy do 120 cm2</t>
  </si>
  <si>
    <t>-1024164484</t>
  </si>
  <si>
    <t>Poznámka k položce:_x000d_
Projektová dokumentace výkres D.1.2.b-01</t>
  </si>
  <si>
    <t>Krov - řezivo tř. C24 - SI</t>
  </si>
  <si>
    <t>P4 - Příložka nad vaznicí 50x160 mm - plná vazba - montáž</t>
  </si>
  <si>
    <t>2,9*88</t>
  </si>
  <si>
    <t>P2 - Příložka nad vaznicí 50x160 mm - jalová vazba - montáž</t>
  </si>
  <si>
    <t>2,6*235</t>
  </si>
  <si>
    <t>Úprava zhlaví N (hranol) 100x60 mm - montáž</t>
  </si>
  <si>
    <t>0,4*2</t>
  </si>
  <si>
    <t>Příložka pod vaznicí - plná vazba 60x160 mm - montáž</t>
  </si>
  <si>
    <t>2,2*2</t>
  </si>
  <si>
    <t>Příložka pod vaznicí - jalová vazba vazba 60x160 mm - montáž</t>
  </si>
  <si>
    <t>3,47*2</t>
  </si>
  <si>
    <t>Zesílení vaznice 60x180 mm - montáž</t>
  </si>
  <si>
    <t>3,4*1</t>
  </si>
  <si>
    <t>60512127-R</t>
  </si>
  <si>
    <t>hranol stavební řezivo průřezu do 120cm2 impregnováno</t>
  </si>
  <si>
    <t>-386008503</t>
  </si>
  <si>
    <t>P4 - Příložka nad vaznicí 50x160 mm - plná vazba - dodávka</t>
  </si>
  <si>
    <t>2,04*1,08</t>
  </si>
  <si>
    <t>P2 - Příložka nad vaznicí 50x160 mm - jalová vazba - dodávka</t>
  </si>
  <si>
    <t>4,89*1,08</t>
  </si>
  <si>
    <t>Úprava zhlaví N (hranol) 100x60 mm - dodávka</t>
  </si>
  <si>
    <t>(0,4*0,1*0,06*2)*1,08</t>
  </si>
  <si>
    <t>Příložka pod vaznicí - plná vazba 60x160 mm - dodávka</t>
  </si>
  <si>
    <t>0,04*1,08</t>
  </si>
  <si>
    <t>Příložka pod vaznicí - jalová vazba vazba 60x160 mm - dodávka</t>
  </si>
  <si>
    <t>0,07*1,08</t>
  </si>
  <si>
    <t>Zesílení vaznice 60x180 mm - dodávka</t>
  </si>
  <si>
    <t>7,651*1,15 'Přepočtené koeficientem množství</t>
  </si>
  <si>
    <t>762332932</t>
  </si>
  <si>
    <t>Montáž doplnění části střešní vazby hranoly nehoblovanými průřezové plochy do 224 cm2</t>
  </si>
  <si>
    <t>-510103063</t>
  </si>
  <si>
    <t>Výměna krokve 120/160 - nová krokev - montáž</t>
  </si>
  <si>
    <t>2*8+2,1*16</t>
  </si>
  <si>
    <t>Kleština (nahrazení vazby) 140x140 mm - montáž</t>
  </si>
  <si>
    <t>8,22*1</t>
  </si>
  <si>
    <t>Okenní výměna 120x160 mm - montáž</t>
  </si>
  <si>
    <t>2,05*24</t>
  </si>
  <si>
    <t>60512132-R</t>
  </si>
  <si>
    <t xml:space="preserve">hranol stavební řezivo průřezu do 224cm2  impregnováno</t>
  </si>
  <si>
    <t>-1468558456</t>
  </si>
  <si>
    <t>Okenní výměna 120x160 mm - dodávka</t>
  </si>
  <si>
    <t>0,94*1,08</t>
  </si>
  <si>
    <t>Výměna krokve 120/160 - nová krokev - dodávka</t>
  </si>
  <si>
    <t>(2*8+2,1*16)*0,12*0,16</t>
  </si>
  <si>
    <t>Kleština (nahrazení vazby) 140x140 mm - dodávka</t>
  </si>
  <si>
    <t>0,16*1,08</t>
  </si>
  <si>
    <t>2,14*1,15 'Přepočtené koeficientem množství</t>
  </si>
  <si>
    <t>762332933</t>
  </si>
  <si>
    <t>Montáž doplnění části střešní vazby hranoly nehoblovanými průřezové plochy do 288 cm2</t>
  </si>
  <si>
    <t>-1734925477</t>
  </si>
  <si>
    <t>Pozednice 160x170 mm - montáž</t>
  </si>
  <si>
    <t>6+4,8+3,82+4+5+3,95</t>
  </si>
  <si>
    <t>Úprava zhlaví M (vodorovné příložky) 100x260 mm - montáž</t>
  </si>
  <si>
    <t>1,25*6</t>
  </si>
  <si>
    <t>Úprava zhlaví M (šikmé příložky) 100x260 mm - montáž</t>
  </si>
  <si>
    <t>0,415*6</t>
  </si>
  <si>
    <t>Úprava zhlaví N (vodorovné příložky) 100x260 mm - montáž</t>
  </si>
  <si>
    <t>2*4</t>
  </si>
  <si>
    <t>Úprava zhlaví O (vodorovné příložky) 100x260 mm - montáž</t>
  </si>
  <si>
    <t>1,25*2</t>
  </si>
  <si>
    <t>Sloupek ve schodišťové výměně 160x150 mm - montáž</t>
  </si>
  <si>
    <t>1,95*2</t>
  </si>
  <si>
    <t>60512137-R</t>
  </si>
  <si>
    <t>hranol stavební řezivo průřezu do 288cm2 impregnováno</t>
  </si>
  <si>
    <t>-1538395037</t>
  </si>
  <si>
    <t>Pozednice 160x170 mm - dodávka</t>
  </si>
  <si>
    <t>(0,16+0,13+0,1+0,11+0,14+0,11)*1,08</t>
  </si>
  <si>
    <t>Úprava zhlaví M (vodorovné příložky) 100x260 mm - dodávka</t>
  </si>
  <si>
    <t>0,2*1,08</t>
  </si>
  <si>
    <t>Úprava zhlaví M (šikmé příložky) 100x260 mm - dodávka</t>
  </si>
  <si>
    <t>0,06*1,08</t>
  </si>
  <si>
    <t>Úprava zhlaví N (vodorovné příložky) 100x260 mm - dodávka</t>
  </si>
  <si>
    <t>0,21*1,08</t>
  </si>
  <si>
    <t>Úprava zhlaví O (vodorovné příložky) 100x260 mm - dodávka</t>
  </si>
  <si>
    <t>Sloupek ve schodišťové výměně 160x150 mm - dodávka</t>
  </si>
  <si>
    <t>0,09*1,08</t>
  </si>
  <si>
    <t>1,491*1,15 'Přepočtené koeficientem množství</t>
  </si>
  <si>
    <t>762332934</t>
  </si>
  <si>
    <t>Montáž doplnění části střešní vazby hranoly nehoblovanými průřezové plochy do 450 cm2</t>
  </si>
  <si>
    <t>-139847466</t>
  </si>
  <si>
    <t>Úprava zhlaví P (protéza) 160x200 mm - montáž</t>
  </si>
  <si>
    <t>1,3*4</t>
  </si>
  <si>
    <t>Úprava zhlaví R (protéza) 150x300 mm - montáž</t>
  </si>
  <si>
    <t>1,3*3</t>
  </si>
  <si>
    <t>Úprava zhlaví I/J (vodorovné příložky) 120x260 mm - montáž</t>
  </si>
  <si>
    <t>1,5*16</t>
  </si>
  <si>
    <t>Úprava zhlaví I/J (šikmé příližky) 140x220 mm - montáž</t>
  </si>
  <si>
    <t>1,305*16</t>
  </si>
  <si>
    <t>Krokev (nahrazení vazby 22) 180x240 mm - montáž</t>
  </si>
  <si>
    <t>7,69*1</t>
  </si>
  <si>
    <t>60512142-R</t>
  </si>
  <si>
    <t xml:space="preserve">hranol stavební řezivo průřezu do 450cm2  impregnováno</t>
  </si>
  <si>
    <t>2083387091</t>
  </si>
  <si>
    <t>Úprava zhlaví P (protéza) 160x200 mm - dodávka</t>
  </si>
  <si>
    <t>0,17*1,08</t>
  </si>
  <si>
    <t>Úprava zhlaví R (protéza) 150x300 mm - dodávka</t>
  </si>
  <si>
    <t>0,18*1,08</t>
  </si>
  <si>
    <t>Úprava zhlaví I/J (vodorovné příložky) 120x260 mm - dodávka</t>
  </si>
  <si>
    <t>0,75*1,08</t>
  </si>
  <si>
    <t>Úprava zhlaví I/J (šikmé příližky) 140x220 mm - dodávka</t>
  </si>
  <si>
    <t>0,64*1,08</t>
  </si>
  <si>
    <t>Krokev (nahrazení vazby 22) 180x240 mm - dodávka</t>
  </si>
  <si>
    <t>0,33*1,08</t>
  </si>
  <si>
    <t>2,235*1,15 'Přepočtené koeficientem množství</t>
  </si>
  <si>
    <t>762332935</t>
  </si>
  <si>
    <t>Montáž doplnění části střešní vazby hranoly nehoblovanými průřezové plochy do 600 cm2</t>
  </si>
  <si>
    <t>-313910052</t>
  </si>
  <si>
    <t>Úprava zhlaví N (protéza) 200x260 mm - montáž</t>
  </si>
  <si>
    <t>1,5*2</t>
  </si>
  <si>
    <t>Úprava zhlaví Q (protéza) 200x300 mm - montáž</t>
  </si>
  <si>
    <t>1,3*2</t>
  </si>
  <si>
    <t>Úprava zhlaví I/J (protéza) 200x260 mm - montáž</t>
  </si>
  <si>
    <t>0,65*8</t>
  </si>
  <si>
    <t>60512147-R</t>
  </si>
  <si>
    <t xml:space="preserve">hranol stavební řezivo průřezu nad 450cm2  impregnováno</t>
  </si>
  <si>
    <t>94882590</t>
  </si>
  <si>
    <t>Úprava zhlaví N (protéza) 200x260 mm - dodávka</t>
  </si>
  <si>
    <t>Úprava zhlaví Q (protéza) 200x300 mm - dodávka</t>
  </si>
  <si>
    <t>Úprava zhlaví I/J (protéza) 200x260 mm - dodávka</t>
  </si>
  <si>
    <t>0,27*1,08</t>
  </si>
  <si>
    <t>0,638*1,15 'Přepočtené koeficientem množství</t>
  </si>
  <si>
    <t>762341310</t>
  </si>
  <si>
    <t>Montáž bednění střech obloukových sklonu do 60° z hrubých prken na sraz</t>
  </si>
  <si>
    <t>-1946106990</t>
  </si>
  <si>
    <t>Pobití prkny tl. 25 mm</t>
  </si>
  <si>
    <t>R03 - Střecha nad podkrovím - nárožní věže</t>
  </si>
  <si>
    <t>(8,3+5,05+7+5,05)*2*3,55</t>
  </si>
  <si>
    <t>(5,05+8,3+5,42+6,29)*2*3,55</t>
  </si>
  <si>
    <t>Pobití prkny tl. 20 mm</t>
  </si>
  <si>
    <t xml:space="preserve">Pobití prkny  tl. 25 mm </t>
  </si>
  <si>
    <t>R02 - Střecha nad podkrovím - kopule</t>
  </si>
  <si>
    <t>Pobití prkny ze 75 % plochy kopule; ze zbývajících 25% plochy kopule pobití CETRIS deskami dle PBŘ</t>
  </si>
  <si>
    <t>(45,68+40,39+45,64+38,74)*2,6*0,75</t>
  </si>
  <si>
    <t>(45,68+40,39+45,64+38,74)*2,6</t>
  </si>
  <si>
    <t>R01 - Střecha nad podkrovím</t>
  </si>
  <si>
    <t>(718,79+121,63)*1,06</t>
  </si>
  <si>
    <t>břidlice na věži - 4 kusy věží</t>
  </si>
  <si>
    <t>85*4</t>
  </si>
  <si>
    <t>60515111-R</t>
  </si>
  <si>
    <t>řezivo jehličnaté boční prkno 20-30mm impregnováno</t>
  </si>
  <si>
    <t>1854770070</t>
  </si>
  <si>
    <t>3145,692*0,025*1,05</t>
  </si>
  <si>
    <t>3145,692*0,020*1,05</t>
  </si>
  <si>
    <t>148,634*1,15 'Přepočtené koeficientem množství</t>
  </si>
  <si>
    <t>762342511</t>
  </si>
  <si>
    <t>Montáž kontralatí na podklad bez tepelné izolace</t>
  </si>
  <si>
    <t>-2044068801</t>
  </si>
  <si>
    <t>Kontralatě 30x60 mm</t>
  </si>
  <si>
    <t>1781,7</t>
  </si>
  <si>
    <t>886,34</t>
  </si>
  <si>
    <t>716,54</t>
  </si>
  <si>
    <t>2677,62</t>
  </si>
  <si>
    <t>60514114</t>
  </si>
  <si>
    <t>řezivo jehličnaté lať impregnovaná dl 4 m</t>
  </si>
  <si>
    <t>1236042687</t>
  </si>
  <si>
    <t>6062*0,03*0,06</t>
  </si>
  <si>
    <t>10,912*1,15 'Přepočtené koeficientem množství</t>
  </si>
  <si>
    <t>762395000</t>
  </si>
  <si>
    <t>Spojovací prostředky krovů, bednění, laťování, nadstřešních konstrukcí</t>
  </si>
  <si>
    <t>2098531467</t>
  </si>
  <si>
    <t>8,799+2,461+1,715+2,57+0,734+170,929+12,549</t>
  </si>
  <si>
    <t>762420038R</t>
  </si>
  <si>
    <t>Dodávka a montáž obložení stropu z cementotřískových desek tl 25 mm broušených na pero a drážku šroubovaných</t>
  </si>
  <si>
    <t>992202163</t>
  </si>
  <si>
    <t>Pobití cementotřískovými deskami dle PBŘ tl. 25 mm ve formátu prken (šířka 125-150 mm), spojení pero drážka, spáry mezi deskami budou vyplněny</t>
  </si>
  <si>
    <t>cementovým lepidlem</t>
  </si>
  <si>
    <t>Pobití cementotřískovými deskami dle PBŘ z 25 % plochy kopule; ze zbývajících 75% plochy kopule pobití prkny</t>
  </si>
  <si>
    <t>(45,68+40,39+45,64+38,74)*2,6*0,25</t>
  </si>
  <si>
    <t>930569702</t>
  </si>
  <si>
    <t>764131403-R</t>
  </si>
  <si>
    <t>Dodávka a montáž krytina střechy rovné drážkováním ze svitků z Cu plechu</t>
  </si>
  <si>
    <t>971025664</t>
  </si>
  <si>
    <t>K26 - Falcovaná krytina stanové střechy nárožních věží z měděného plechu tl. 0,7 mm, klempířsky napojováno</t>
  </si>
  <si>
    <t>764131456-R</t>
  </si>
  <si>
    <t>Dodávka a montáž krytina střechy oblé drážkováním ze svitků z Cu plechu</t>
  </si>
  <si>
    <t>-297108299</t>
  </si>
  <si>
    <t>K22 - Falcovaná krytina stanové střechy kopule z měděného plechu tl. 0,7 mm, klempířsky napojováno</t>
  </si>
  <si>
    <t>764131-Rx001</t>
  </si>
  <si>
    <t>Dodávka a montáž K08 - Oplechování římsy nárožních věží a kopule z měděného plechu tl. 0,7 mm, R.Š. 1050 mm, klempířsky napojováno</t>
  </si>
  <si>
    <t>-1806775786</t>
  </si>
  <si>
    <t>764131-Rx002</t>
  </si>
  <si>
    <t xml:space="preserve">Dodávka a montáž  K09 - Oplechování vrcholu štítu na středové kopuli z měděného plechu tl. 0,7 mm, R.Š. 1050-1400 mm, klempířsky napojováno</t>
  </si>
  <si>
    <t>-1076876457</t>
  </si>
  <si>
    <t>764131-Rx003</t>
  </si>
  <si>
    <t>Dodávka a montáž K10 - Oplechování vrcholu štítu na kopuli z měděného plechu tl. 0,7 mm, klempířsky napojováno</t>
  </si>
  <si>
    <t>1052776720</t>
  </si>
  <si>
    <t>764131-Rx004</t>
  </si>
  <si>
    <t>Dodávka a montáž K11 - Oplechování atiky na věžích a kopuli z měděného plechu tl. 0,7 mm, klempířsky napojováno</t>
  </si>
  <si>
    <t>367510680</t>
  </si>
  <si>
    <t>764131-Rx005</t>
  </si>
  <si>
    <t>Dodávka a montáž K12 - Oplechování vrcholu štítu na nárožní věži z měděného plechu tl. 0,7 mm, R.Š. 980 mm, klempířsky napojováno</t>
  </si>
  <si>
    <t>-1143687483</t>
  </si>
  <si>
    <t>764131-Rx006</t>
  </si>
  <si>
    <t>Dodávka a montáž K13 - Oplechování vrcholu štítu na nárožní věži z měděného plechu tl. 0,7 mm, klempířsky napojováno</t>
  </si>
  <si>
    <t>1935270014</t>
  </si>
  <si>
    <t>764131-Rx007</t>
  </si>
  <si>
    <t>Dodávka a montáž K20 - Oplechování sedlové střechy u nárožní věže z měděného plechu tl. 0,7 mm, klempířsky napojováno</t>
  </si>
  <si>
    <t>573112161</t>
  </si>
  <si>
    <t>764131-Rx008</t>
  </si>
  <si>
    <t>Dodávka a montáž K21 - Oplechování vrcholu komína u nárožní věže z měděného plechu tl. 0,7 mm, klempířsky napojováno</t>
  </si>
  <si>
    <t>1237360261</t>
  </si>
  <si>
    <t>764131-Rx009</t>
  </si>
  <si>
    <t>Dodávka a montáž K23 - Oplechování střešního výlezu kopule z měděného plechu tl. 0,7 mm, klempířsky napojováno, 1 ks</t>
  </si>
  <si>
    <t>1361622790</t>
  </si>
  <si>
    <t>764131-Rx010</t>
  </si>
  <si>
    <t>Dodávka a montáž K24 - Oplechování vrcholu komína u kopule z měděného plechu tl. 0,7 mm, klempířsky napojováno</t>
  </si>
  <si>
    <t>935534194</t>
  </si>
  <si>
    <t>764131-Rx011</t>
  </si>
  <si>
    <t>Dodávka a montáž K27 - Oplechování střešního výlezu nárožních věží z měděného plechu tl. 0,7 mm, klempířsky napojováno, 4 ks</t>
  </si>
  <si>
    <t>1774741832</t>
  </si>
  <si>
    <t>764131-Rx991</t>
  </si>
  <si>
    <t>Dodávka a montáž K16 - Stávající ozdobné oplechování nárožních hran kopule - DEMONTÁŽ CELKOVÁ REPASE VŠECH DÍLŮ A NAVRÁCENÍ DO PŮVODNÍ POZICE</t>
  </si>
  <si>
    <t>-1888197218</t>
  </si>
  <si>
    <t>Poznámka k položce:_x000d_
demontáž, očištění, mechanická oprava poškozených (prohnutých) ploch, výměna poškozených kusů, zpětná montáž, klempířské napojování + letování</t>
  </si>
  <si>
    <t>764131-Rx992</t>
  </si>
  <si>
    <t>Dodávka a montáž K17 - Stávající ozdobné oplechování vrcholové římsy středové kopule - DEMONTÁŽ CELKOVÁ REPASE VŠECH DÍLŮ A NAVRÁCENÍ DO PŮVODNÍ POZICE</t>
  </si>
  <si>
    <t>-112157881</t>
  </si>
  <si>
    <t>764131-Rx993</t>
  </si>
  <si>
    <t>Dodávka a montáž K18 - Stávající ozdobné oplechování nárožních hran věží - DEMONTÁŽ CELKOVÁ REPASE VŠECH DÍLŮ A NAVRÁCENÍ DO PŮVODNÍ POZICE</t>
  </si>
  <si>
    <t>134865759</t>
  </si>
  <si>
    <t>764131-Rx994</t>
  </si>
  <si>
    <t>Dodávka a montáž K19 - Stávající ozdobné oplechování vrcholové římsy nárožních věží - DEMONTÁŽ CELKOVÁ REPASE VŠECH DÍLŮ A NAVRÁCENÍ DO PŮVODNÍ POZICE</t>
  </si>
  <si>
    <t>-1770432407</t>
  </si>
  <si>
    <t>128</t>
  </si>
  <si>
    <t>764131-Rx995</t>
  </si>
  <si>
    <t>K25 - Stávající ozdobné oplechování vikýře na středové kopuli - DEMONTÁŽ CELKOVÁ REPASE VŠECH DÍLŮ A NAVRÁCENÍ DO PŮVODNÍ POZICE</t>
  </si>
  <si>
    <t>-1085838779</t>
  </si>
  <si>
    <t>764231405</t>
  </si>
  <si>
    <t>Oplechování větraného hřebene s větrací mřížkou z Cu plechu rš 400 mm</t>
  </si>
  <si>
    <t>-726189628</t>
  </si>
  <si>
    <t>K01 - Oplechování hřebene sedlové střechy z měděného plechu tl. 0,7 mm, RŠ 400 mm</t>
  </si>
  <si>
    <t>764231466R</t>
  </si>
  <si>
    <t>Dodávka a montáž Oplechování úžlabí z Cu plechu rš 400 mm</t>
  </si>
  <si>
    <t>704742578</t>
  </si>
  <si>
    <t>K02 - Oplechování úžlabí sedlové střechy z měděného plechu tl. 0,7 mm, RŠ 400 mm</t>
  </si>
  <si>
    <t>764232455</t>
  </si>
  <si>
    <t>Oplechování oblé okapové hrany z Cu plechu rš 400 mm</t>
  </si>
  <si>
    <t>-28879743</t>
  </si>
  <si>
    <t>K03 - Oplechování okraje sedlové střechy z měděného plechu tl. 0,7 mm RŠ 400 mm</t>
  </si>
  <si>
    <t>764233452</t>
  </si>
  <si>
    <t>Střešní výlez pro krytinu skládanou nebo plechovou z Cu plechu</t>
  </si>
  <si>
    <t>1869546126</t>
  </si>
  <si>
    <t>Střešní výlez 625x625 mm z měděného plechu, dle původního vzoru</t>
  </si>
  <si>
    <t>764233452.2</t>
  </si>
  <si>
    <t>835573678</t>
  </si>
  <si>
    <t>Střešní výlez 1150x900 mm z měděného plechu, dle původního vzoru</t>
  </si>
  <si>
    <t>764238431</t>
  </si>
  <si>
    <t>Oplechování římsy rovné celoplošně lepené z Cu plechu rš přes 670 mm</t>
  </si>
  <si>
    <t>1615646708</t>
  </si>
  <si>
    <t>K28 - Oplechování římsy pod nástřešním žlabem z měděného plechu tl. 0,7 mm, R.Š. 1050 mm, klempířsky napojováno</t>
  </si>
  <si>
    <t>105*1,05</t>
  </si>
  <si>
    <t>764331414R</t>
  </si>
  <si>
    <t>Dodávka a montáž lemování rovných zdí střech s krytinou skládanou z Cu plechu rš 300 mm</t>
  </si>
  <si>
    <t>-1679653096</t>
  </si>
  <si>
    <t>K04 - Oplechování komínů z měděného plechu tl. 0,7 mm, R.Š. 300 mm, klempířsky napojováno</t>
  </si>
  <si>
    <t>61</t>
  </si>
  <si>
    <t>764533412R</t>
  </si>
  <si>
    <t>Žlaby nadokapní (nástřešní ) oblého tvaru včetně háků, čel a hrdel z Cu plechu rš 900 mm</t>
  </si>
  <si>
    <t>-1786002611</t>
  </si>
  <si>
    <t>K06 - Okapní nástřešní žlab z měděného plechu tl. 0,7 mm, R.Š. 900 mm, klempířsky napojováno +</t>
  </si>
  <si>
    <t>K07 - Okapní hák žárově pozinkovaný s oboustrannou barv. ochranou</t>
  </si>
  <si>
    <t>proti UV záření, RŠ 550 mm, včetně kotvení</t>
  </si>
  <si>
    <t>165</t>
  </si>
  <si>
    <t>764535412</t>
  </si>
  <si>
    <t>Žlaby mezistřešní nebo zaatikové uložené v lůžku z Cu plechu rš 1200 mm</t>
  </si>
  <si>
    <t>1546089720</t>
  </si>
  <si>
    <t>K15 - Zaatikový žlab na kopuli z měděného plechu tl. 0,7 mm, R.Š. 1200 mm, klempířsky napojováno</t>
  </si>
  <si>
    <t>764535414-R</t>
  </si>
  <si>
    <t>Dodávka a montáž žlaby mezistřešní nebo zaatikové uložené v lůžku z Cu plechu rš 1350 mm</t>
  </si>
  <si>
    <t>-1936087928</t>
  </si>
  <si>
    <t>764-Rx001</t>
  </si>
  <si>
    <t>Dodávka a montáž K05 - Připojovací lišta oplechování komínů z měděného plechu tl. 0,7 mm, R.Š. 190 mm, klempířsky napojováno</t>
  </si>
  <si>
    <t>686256571</t>
  </si>
  <si>
    <t>764-Rx002</t>
  </si>
  <si>
    <t>Dodávka a montáž repase ozdobného oplechování nárožních hran kopule (demontáž, repase a zpětná montáž)</t>
  </si>
  <si>
    <t>1086713886</t>
  </si>
  <si>
    <t>764-Rx003</t>
  </si>
  <si>
    <t>Dodávka a montáž repase ozdobného oplechování vrcholové římsy středové kopule (demontáž, repase a zpětná montáž)</t>
  </si>
  <si>
    <t>-2141921590</t>
  </si>
  <si>
    <t>764-Rx004</t>
  </si>
  <si>
    <t>Dodávka a montáž repase ozdobného oplechování nárožních hran věží (demontáž, repase a zpětná montáž)</t>
  </si>
  <si>
    <t>1043772726</t>
  </si>
  <si>
    <t>764-Rx005</t>
  </si>
  <si>
    <t>Dodávka a montáž repase ozdobného oplechování vikýře na středové kopuli (demontáž, repase a zpětná montáž)</t>
  </si>
  <si>
    <t>-1461298854</t>
  </si>
  <si>
    <t>764-Rx006</t>
  </si>
  <si>
    <t>Dodávka a montáž repase ozdobného oplechování vrcholové římsy nárožních věží (demontáž, repase a zpětná montáž)</t>
  </si>
  <si>
    <t>-1302692102</t>
  </si>
  <si>
    <t>764-Rx007</t>
  </si>
  <si>
    <t>Dodávka a montáž mřížka proti hmyzu kovové</t>
  </si>
  <si>
    <t>-184203859</t>
  </si>
  <si>
    <t>DET 7</t>
  </si>
  <si>
    <t>998764203</t>
  </si>
  <si>
    <t>Přesun hmot procentní pro konstrukce klempířské v objektech v do 24 m</t>
  </si>
  <si>
    <t>-1793245431</t>
  </si>
  <si>
    <t>765133105</t>
  </si>
  <si>
    <t>Krytina vláknocementová sklonu do 30° dvojité krytí skládaná z obdélníků s povrchem hladkým</t>
  </si>
  <si>
    <t>2106163402</t>
  </si>
  <si>
    <t xml:space="preserve">Poznámka k položce:_x000d_
barva šedá - přírodní_x000d_
rozměr 400/400, hmotnost 1,33 kg/kus, _x000d_
Mrazuvzdornost ČSN EN 492 RL= min. 0,75 (100 cyklů) _x000d_
Ohybový moment (min) (ČSN EN 492, tř. B) Nm/m 50_x000d_
Pevnost v tahu za ohybu (průměrná) N/mm2 20_x000d_
Třída reakce na oheň ČSN EN 13501 - 1 A2-s1,d0 </t>
  </si>
  <si>
    <t>Cementovláknitá šablona 400x400 mm, tl. 3 mm</t>
  </si>
  <si>
    <t>765133193</t>
  </si>
  <si>
    <t>Příplatek k cenám vláknocementové krytiny z obdélníků na bednění</t>
  </si>
  <si>
    <t>-1346332637</t>
  </si>
  <si>
    <t>765161431</t>
  </si>
  <si>
    <t>Montáž krytiny z břidlice tl přes 6 mm do 30° jednoduché krytí z pravoúhlých formátů přes 30 do 35 ks/m2</t>
  </si>
  <si>
    <t>1294113959</t>
  </si>
  <si>
    <t xml:space="preserve">Poznámka k položce:_x000d_
Doplnění a oprava stávající břidlicové krytiny středové kopule, původní krytina ze štípané břidlice bude po rekonstrukci opravena do původního stavu a k doplnění chybějících ploch na středové kopuli bude použita břidlice dle původního vzoru - zlatavě hnědo-šedá_x000d_
</t>
  </si>
  <si>
    <t>Břidlice dle původního vzoru - zlatavě šedohnědá tl. 8 mm</t>
  </si>
  <si>
    <t>583-RM001</t>
  </si>
  <si>
    <t xml:space="preserve">BŘIDLICE  DLE PŮVODNÍHO VZORU - ZLATAVĚ ŠEDOHNĚDÁ</t>
  </si>
  <si>
    <t>1233115282</t>
  </si>
  <si>
    <t>Bude použito 60% původní břidlice</t>
  </si>
  <si>
    <t>1141,436*30,9*0,4</t>
  </si>
  <si>
    <t>14108,149*1,05 'Přepočtené koeficientem množství</t>
  </si>
  <si>
    <t>765161931</t>
  </si>
  <si>
    <t>Příplatek k cenám vyspravení břidličné krytiny za sklon přes 30°</t>
  </si>
  <si>
    <t>-1143233698</t>
  </si>
  <si>
    <t xml:space="preserve">Poznámka k položce:_x000d_
OPRAVA KRYTINY - Skládaná štípaná břidlice tl. 8 mm - PŮVODNÍ KRYTINA ZE ŠTÍPANÉ BŘIDLICE BUDE PO REKONSTRUKCI KROVU OPRAVENA DO PŮVODNÍHO STAVU K DOPLNĚNÍ CHYBĚJÍCÍCH PLOCH BUDE POUŽITA BŘIDLICE  DLE PŮVODNÍHO VZORU - ZLATAVĚ ŠEDOHNĚDÁ</t>
  </si>
  <si>
    <t>765191023</t>
  </si>
  <si>
    <t>Montáž pojistné hydroizolační fólie kladené ve sklonu přes 20° s lepenými spoji na bednění</t>
  </si>
  <si>
    <t>-363295684</t>
  </si>
  <si>
    <t>Separační a mikroventilační vrstva pod plechové krytiny</t>
  </si>
  <si>
    <t>Separační vrstva</t>
  </si>
  <si>
    <t>Pojistná hydroizolace</t>
  </si>
  <si>
    <t>765RM001</t>
  </si>
  <si>
    <t>Separační vrstva - pojistná hydroizolace 150 g/m2</t>
  </si>
  <si>
    <t>-1001593766</t>
  </si>
  <si>
    <t>3371,088</t>
  </si>
  <si>
    <t>3371,088*1,2 'Přepočtené koeficientem množství</t>
  </si>
  <si>
    <t>79</t>
  </si>
  <si>
    <t>765RM002</t>
  </si>
  <si>
    <t>Separační a mikroventilační vrstva 900 g/m2</t>
  </si>
  <si>
    <t>-1449392749</t>
  </si>
  <si>
    <t>890,845</t>
  </si>
  <si>
    <t>1338,807</t>
  </si>
  <si>
    <t>2229,652*1,2 'Přepočtené koeficientem množství</t>
  </si>
  <si>
    <t>765-Rx001</t>
  </si>
  <si>
    <t>Dodávka a montáž sněhové háky pro vláknocementovou krytinu</t>
  </si>
  <si>
    <t>-906429632</t>
  </si>
  <si>
    <t>80</t>
  </si>
  <si>
    <t>998765203</t>
  </si>
  <si>
    <t>Přesun hmot procentní pro krytiny skládané v objektech v do 24 m</t>
  </si>
  <si>
    <t>702642920</t>
  </si>
  <si>
    <t>761A1011-R1</t>
  </si>
  <si>
    <t>Dodávka a montáž okenní kruhové otvory vikýřů centrální kopule DN 620 mm kopie původních dle PD</t>
  </si>
  <si>
    <t>-1675936495</t>
  </si>
  <si>
    <t>W24 - Okno ve vikýři kruhové, průměr 600 mm, dřevěné kruhové okno repase původního dílu, případně výměna za kopii - 9 kusů</t>
  </si>
  <si>
    <t>3,14*0,31*0,31*9</t>
  </si>
  <si>
    <t>761A1011-Rx001</t>
  </si>
  <si>
    <t>Dodávka a montáž W21 - Nová lamelová výplň kruhová, průměr 1500 mm, dřevěné lamely v dřevěném kruhovém rámu</t>
  </si>
  <si>
    <t>-584727158</t>
  </si>
  <si>
    <t>Poznámka k položce:_x000d_
Projektová dokumentace výkres - č. 104_x000d_
Projektová dokumentace tabulky výrobků</t>
  </si>
  <si>
    <t>761A1011-Rx002</t>
  </si>
  <si>
    <t>Dodávka a montáž W22 - Střešní okno 600x600 mm, dřevěné okno s kovovým vnějším povrchem, repase původního dílu, případně výměna za kopii</t>
  </si>
  <si>
    <t>1009880243</t>
  </si>
  <si>
    <t>761A1011-Rx003</t>
  </si>
  <si>
    <t>Dodávka a montáž W23 - Střešní okno 600x900 mm, dřevěné okno s kovovým vnějším povrchem, repase původního dílu, případně výměna za kopii</t>
  </si>
  <si>
    <t>26528466</t>
  </si>
  <si>
    <t>761A1102.1</t>
  </si>
  <si>
    <t>Dodávka a montáž okna střešní do krytiny tvarované vč. oplechování - W01</t>
  </si>
  <si>
    <t>-1452947321</t>
  </si>
  <si>
    <t>Poznámka k položce:_x000d_
W01 - Nové střešní ateliérové okno 1800x1600 mm, dřevěné okno s kovovým vnějším povrchem, zasklení trojsklem, Ug=0,6W/m2K, Uw=0,9W/m2K, distanční rámeček plastový, ruční ovládání otvíravých částí a rolety, vnitřní stínící roleta s odrazem tepelného a UV záření v hliníkových vodících kolejnicích (12 kusů)_x000d_
Projektová dokumentace tabulky výrobků</t>
  </si>
  <si>
    <t>1,8*1,6*12</t>
  </si>
  <si>
    <t>761A1102.2</t>
  </si>
  <si>
    <t>Dodávka a montáž okna střešní do krytiny tvarované vč. oplechování - W02</t>
  </si>
  <si>
    <t>1325365672</t>
  </si>
  <si>
    <t>Poznámka k položce:_x000d_
W02 - Nové střešní ateliérové okno 600x600 mm, dřevěné okno s kovovým vnějším povrchem, zasklení trojsklem, Ug=0,6W/m2K, Uw=0,9W/m2K, distanční rámeček plastový, ruční ovládání otvíravých částí a rolety, vnitřní stínící roleta s odrazem tepelného a UV záření v hliníkových vodících kolejnicích 26 kusů_x000d_
Projektová dokumentace tabulky výrobků</t>
  </si>
  <si>
    <t>0,6*0,6*26</t>
  </si>
  <si>
    <t>766-Rx98001</t>
  </si>
  <si>
    <t xml:space="preserve">Dodávka a montáž kopie dřevěného schodiště na střechu </t>
  </si>
  <si>
    <t>-134245784</t>
  </si>
  <si>
    <t>Poznámka k položce:_x000d_
kopie stávajícího stavu</t>
  </si>
  <si>
    <t>1020278015</t>
  </si>
  <si>
    <t>767A30Rx01-Z06</t>
  </si>
  <si>
    <t>D+M Z06 - Servisní komínová lávka včetně antikorozního nátěru a nátěru v barvě střešní krytiny - ocelová žárově pozinkovaná konstrukce z nosného rámu z hranaté tyčoviny 24x24 mm z pororoštu šíře 270 mm (oko 30x30 mm), celková délka lávky 28,65 m</t>
  </si>
  <si>
    <t>-540357679</t>
  </si>
  <si>
    <t>767A9005-R</t>
  </si>
  <si>
    <t>Montáž, výroba a osazení atypických zámečnických konstrukcí - ocelová konstrukce krovu</t>
  </si>
  <si>
    <t>-1900253248</t>
  </si>
  <si>
    <t>Krov - ocel S235</t>
  </si>
  <si>
    <t>C - UPE 200</t>
  </si>
  <si>
    <t>125,9*1,1</t>
  </si>
  <si>
    <t>C - UPE 240</t>
  </si>
  <si>
    <t>362,4*1,1</t>
  </si>
  <si>
    <t>F - UPE 200</t>
  </si>
  <si>
    <t>25,1*1,1</t>
  </si>
  <si>
    <t>F - UPE 300</t>
  </si>
  <si>
    <t>177,6*1,1</t>
  </si>
  <si>
    <t>G - UPE 300</t>
  </si>
  <si>
    <t>452,9*1,1</t>
  </si>
  <si>
    <t>H - UPE 200</t>
  </si>
  <si>
    <t>16,4*1,1</t>
  </si>
  <si>
    <t>H - UPE 240</t>
  </si>
  <si>
    <t>34,7*1,1</t>
  </si>
  <si>
    <t>B - UPE 200</t>
  </si>
  <si>
    <t>200,6*1,1</t>
  </si>
  <si>
    <t>B - UPE 240</t>
  </si>
  <si>
    <t>453*1,1</t>
  </si>
  <si>
    <t>P - UPE 180</t>
  </si>
  <si>
    <t>315,2*1,1</t>
  </si>
  <si>
    <t>Q - UPE 270</t>
  </si>
  <si>
    <t>309,8*1,1</t>
  </si>
  <si>
    <t>R - UPE 270</t>
  </si>
  <si>
    <t>464,6*1,1</t>
  </si>
  <si>
    <t>O1 - UPE 160</t>
  </si>
  <si>
    <t>269,3*1,1</t>
  </si>
  <si>
    <t>O2 - UPE 160</t>
  </si>
  <si>
    <t>191,8*1,1</t>
  </si>
  <si>
    <t>O3 - UPE 160</t>
  </si>
  <si>
    <t>277,4*1,1</t>
  </si>
  <si>
    <t>O4 - UPE 200</t>
  </si>
  <si>
    <t>266,3*1,1</t>
  </si>
  <si>
    <t>767-Rx002</t>
  </si>
  <si>
    <t>Dodávka a montáž respase původního kovového zábradlí</t>
  </si>
  <si>
    <t>-900332938</t>
  </si>
  <si>
    <t>Poznámka k položce:_x000d_
repase bude probíhat restaurátorským způsobem pod vedením autorizovaného restaurátora</t>
  </si>
  <si>
    <t>Původní kovové zábradlí bude repasováno a po opravě střechy usazeno do původní pozice</t>
  </si>
  <si>
    <t>Nárožní věže a hlavní kopule</t>
  </si>
  <si>
    <t>25,4+25,4+25,4+25,4+45,1</t>
  </si>
  <si>
    <t>-2094138486</t>
  </si>
  <si>
    <t>1268570700</t>
  </si>
  <si>
    <t>Zabroušení a zatmelení krovu na odhalených konstrukcích v podkroví, interiérech učeben a přístupových chodbách v rozsahu 300 m2</t>
  </si>
  <si>
    <t>300</t>
  </si>
  <si>
    <t>Stávající krov</t>
  </si>
  <si>
    <t>783222121</t>
  </si>
  <si>
    <t>Tmelení tesařských konstrukcí akrylátovým tmelem</t>
  </si>
  <si>
    <t>34005329</t>
  </si>
  <si>
    <t>7832-Rx001</t>
  </si>
  <si>
    <t>Dodávka a montáž požární nátěr tesařských konstrukcí</t>
  </si>
  <si>
    <t>-1692334718</t>
  </si>
  <si>
    <t>Poznámka k položce:_x000d_
přípravek určený ke snížení reakce dřeva na oheň s preventivním fungicidním a insekticidním účinkem proti dřevokazným houbám a dřevokaznému hmyzu. K ošetření dřevěných prvků stavebních konstrukcí a dalších materiálů na bázi dřeva zabudovaných v interiérech staveb_x000d_
B-s1, d0_x000d_
TYPOVÉ OZNAČENÍ_x000d_
DLE ČSN 49 0600-1:_x000d_
FB, IP, 1, 2, S _x000d_
ÚČINNÉ LÁTKY: Kyselina boritá_x000d_
OBSAH TĚKAVÝCH LÁTEK: limit pro A/e), VŘNH 130 g/l, obsahuje max. 101,6 g/l VOC v aplikačním_x000d_
roztoku, celkový obsah těkavých organických látek vyjádřeno hmotnostním procentem v_x000d_
koncentrátu: 8 %.</t>
  </si>
  <si>
    <t>Požární nátěr krovu na odhalených konstrukcích v podkroví, interiérech učeben a přístupových chodbách</t>
  </si>
  <si>
    <t>-1610737157</t>
  </si>
  <si>
    <t>783301311</t>
  </si>
  <si>
    <t>Odmaštění zámečnických konstrukcí vodou ředitelným odmašťovačem</t>
  </si>
  <si>
    <t>734981626</t>
  </si>
  <si>
    <t>Nátěr ocelových konstrukcí krovu</t>
  </si>
  <si>
    <t>113,26</t>
  </si>
  <si>
    <t>885689300</t>
  </si>
  <si>
    <t>1646790082</t>
  </si>
  <si>
    <t>113,260</t>
  </si>
  <si>
    <t>2022-01050199.03 - Elektroinstalace - SLP, SLN, hromosvod</t>
  </si>
  <si>
    <t>EI - Hromosvod, uzemění</t>
  </si>
  <si>
    <t>D001 - Hromosvod</t>
  </si>
  <si>
    <t xml:space="preserve">    D2 - Hromosvod, uzemnění</t>
  </si>
  <si>
    <t xml:space="preserve">    D3 - Ostatní náklady :</t>
  </si>
  <si>
    <t>HSV - HSV</t>
  </si>
  <si>
    <t xml:space="preserve">    1 - Zemní práce</t>
  </si>
  <si>
    <t xml:space="preserve">    5 - Komunikace pozemní</t>
  </si>
  <si>
    <t>D001</t>
  </si>
  <si>
    <t>Hromosvod</t>
  </si>
  <si>
    <t>D2</t>
  </si>
  <si>
    <t>Hromosvod, uzemnění</t>
  </si>
  <si>
    <t>Vodič AlMgSi Ø8mm</t>
  </si>
  <si>
    <t>Vodič FeZn Ø10mm</t>
  </si>
  <si>
    <t>Zemnící tyč (přesný počet nutno určit na základě měření)</t>
  </si>
  <si>
    <t>Svorka univerzální SU nerez</t>
  </si>
  <si>
    <t>ks</t>
  </si>
  <si>
    <t>Svorka připojovací SP nerez</t>
  </si>
  <si>
    <t>Svorka okapová SO nerez</t>
  </si>
  <si>
    <t>Svorka pásek/drát SR3b nerez</t>
  </si>
  <si>
    <t>Podpěra vedení na fasádě nerez</t>
  </si>
  <si>
    <t>Podpěra vedení na střeše nerez</t>
  </si>
  <si>
    <t>Zkušební svorka SZ nerez</t>
  </si>
  <si>
    <t>Ochranný úhelník</t>
  </si>
  <si>
    <t>Drobný montážní a označovací materiál včetně příchytek, atd…</t>
  </si>
  <si>
    <t>Označení svodu</t>
  </si>
  <si>
    <t>Lokální opravy fasády v místech kotvení svodů vč zednického zapravení a fasádního nátěru</t>
  </si>
  <si>
    <t>2005353007</t>
  </si>
  <si>
    <t>D3</t>
  </si>
  <si>
    <t>Ostatní náklady :</t>
  </si>
  <si>
    <t>1.1</t>
  </si>
  <si>
    <t>Demontáž stávajícího hromosvodu</t>
  </si>
  <si>
    <t>2.1</t>
  </si>
  <si>
    <t>Stavební přípomoce (sekání, výkop, atd.)</t>
  </si>
  <si>
    <t>3.1</t>
  </si>
  <si>
    <t>Drobný materiál (hmoždinky, šrouby, sádra, atd..)</t>
  </si>
  <si>
    <t>5.1</t>
  </si>
  <si>
    <t>Doprava</t>
  </si>
  <si>
    <t>6.1</t>
  </si>
  <si>
    <t>7.1</t>
  </si>
  <si>
    <t>Koordinace s ostaními profesemi</t>
  </si>
  <si>
    <t>9.1</t>
  </si>
  <si>
    <t>Ekologická likvidace odpadu</t>
  </si>
  <si>
    <t>Zemní práce</t>
  </si>
  <si>
    <t>113106021</t>
  </si>
  <si>
    <t>Rozebrání dlažeb při překopech komunikací pro pěší z betonových dlaždic ručně</t>
  </si>
  <si>
    <t>CS ÚRS 2022 01</t>
  </si>
  <si>
    <t>-1174879635</t>
  </si>
  <si>
    <t>113106022</t>
  </si>
  <si>
    <t>Rozebrání dlažeb při překopech komunikací pro pěší z kamenných dlaždic ručně</t>
  </si>
  <si>
    <t>848723991</t>
  </si>
  <si>
    <t>0,75</t>
  </si>
  <si>
    <t>113106023</t>
  </si>
  <si>
    <t>Rozebrání dlažeb při překopech komunikací pro pěší ze zámkové dlažby ručně</t>
  </si>
  <si>
    <t>-67014535</t>
  </si>
  <si>
    <t>2,9+2,6+2,0+2,2</t>
  </si>
  <si>
    <t>113107044</t>
  </si>
  <si>
    <t>Odstranění podkladu živičných tl do 200 mm při překopech ručně</t>
  </si>
  <si>
    <t>1549956673</t>
  </si>
  <si>
    <t>4,6+2,0+2,0+2,0+2,2+1,2+1,2+1,7+1,7+2,2</t>
  </si>
  <si>
    <t>132251101</t>
  </si>
  <si>
    <t>Hloubení rýh nezapažených š do 800 mm v hornině třídy těžitelnosti I skupiny 3 objem do 20 m3 strojně</t>
  </si>
  <si>
    <t>2048201948</t>
  </si>
  <si>
    <t>Pod zámkovou dlažbu</t>
  </si>
  <si>
    <t>(2,9+2,6+2,0+2,2)*0,9</t>
  </si>
  <si>
    <t>Pod asfalty</t>
  </si>
  <si>
    <t>(4,6+2,0+2,0+2,0+2,2+1,2+1,2+1,7+1,7+2,2)*0,9</t>
  </si>
  <si>
    <t>Pod okapový chodník</t>
  </si>
  <si>
    <t>2,0*0,9</t>
  </si>
  <si>
    <t>Pod kamennou dlažbu</t>
  </si>
  <si>
    <t>0,75*0,9</t>
  </si>
  <si>
    <t>174111101</t>
  </si>
  <si>
    <t>Zásyp jam, šachet rýh nebo kolem objektů sypaninou se zhutněním ručně</t>
  </si>
  <si>
    <t>1063474156</t>
  </si>
  <si>
    <t>Komunikace pozemní</t>
  </si>
  <si>
    <t>572330111-R</t>
  </si>
  <si>
    <t>Vyspravení krytu komunikací po překopech pl do 15 m2 obalovaným kamenivem tl do 200 mm</t>
  </si>
  <si>
    <t>-1099078737</t>
  </si>
  <si>
    <t>(4,6+2,0+2,0+2,0+2,2+1,2+1,2+1,7+1,7+2,2)</t>
  </si>
  <si>
    <t>572370112</t>
  </si>
  <si>
    <t>Vyspravení krytu komunikací po překopech pl do 15 m2 dlažbou drobnou do lože z kameniva</t>
  </si>
  <si>
    <t>-1990514971</t>
  </si>
  <si>
    <t>572370112-Rx01</t>
  </si>
  <si>
    <t>Vyspravení krytu komunikací po překopech pl do 15 m2 dlažbou zámkovou do lože z kameniva</t>
  </si>
  <si>
    <t>719159598</t>
  </si>
  <si>
    <t>919735114</t>
  </si>
  <si>
    <t>Řezání stávajícího živičného krytu hl přes 150 do 200 mm</t>
  </si>
  <si>
    <t>798398458</t>
  </si>
  <si>
    <t>19,36+9,1+9,1+9,1+9,3+6+6+6,8+6,8+9,3</t>
  </si>
  <si>
    <t>511736177</t>
  </si>
  <si>
    <t>-153943085</t>
  </si>
  <si>
    <t>12,568*8</t>
  </si>
  <si>
    <t>-679173955</t>
  </si>
  <si>
    <t>EI - SLB - Slaboproud</t>
  </si>
  <si>
    <t>1 - Strukturovaná kabeláž – SK - pasivní část</t>
  </si>
  <si>
    <t xml:space="preserve">    D1 - Rozvaděče a jejich vybavení</t>
  </si>
  <si>
    <t xml:space="preserve">      20 - Rack strukturované kabeláže –  doplněnní vybavení hlavního rozvaděče </t>
  </si>
  <si>
    <t xml:space="preserve">    D3 - Zásuvky </t>
  </si>
  <si>
    <t xml:space="preserve">      22 - Dvouportová zásuvka strukturované kabeláže cat. 6 nástěnné provedení </t>
  </si>
  <si>
    <t xml:space="preserve">      23 - Dvouportová zásuvka strukturované kabeláže cat. 6  do podlahové krabice </t>
  </si>
  <si>
    <t xml:space="preserve">      24 - Dvouportová zásuvka strukturované kabeláže cat. 6 - WIFI/kamery</t>
  </si>
  <si>
    <t xml:space="preserve">    D4 - Kabeláž </t>
  </si>
  <si>
    <t xml:space="preserve">    D5 - Ostatní </t>
  </si>
  <si>
    <t>02 - Lokální detekce požáru - LDP</t>
  </si>
  <si>
    <t xml:space="preserve">    D6 - Ústředna a centrální prvky LDP </t>
  </si>
  <si>
    <t xml:space="preserve">    D7 - Hlásiče, I/O moduly</t>
  </si>
  <si>
    <t xml:space="preserve">    D8 - Ovládaná zařízení   </t>
  </si>
  <si>
    <t xml:space="preserve">    D9 - Kabeláž  </t>
  </si>
  <si>
    <t>03 - Ozvučení - ER</t>
  </si>
  <si>
    <t xml:space="preserve">    D10 - Ústředna </t>
  </si>
  <si>
    <t xml:space="preserve">    4 - Reproduktory </t>
  </si>
  <si>
    <t xml:space="preserve">D11 - Jednotný čas </t>
  </si>
  <si>
    <t xml:space="preserve">    D12 - kabeláž </t>
  </si>
  <si>
    <t xml:space="preserve">5 - Kabelové trasy </t>
  </si>
  <si>
    <t xml:space="preserve">    D13 - NUK bez požární odolnosti </t>
  </si>
  <si>
    <t xml:space="preserve">    04 - NUK s požadavkem na funkční integritu - normová konstrukce</t>
  </si>
  <si>
    <t xml:space="preserve">    08 - Ostatní </t>
  </si>
  <si>
    <t>D 09 - Instalace</t>
  </si>
  <si>
    <t>Strukturovaná kabeláž – SK - pasivní část</t>
  </si>
  <si>
    <t>D1</t>
  </si>
  <si>
    <t>Rozvaděče a jejich vybavení</t>
  </si>
  <si>
    <t>0001</t>
  </si>
  <si>
    <t xml:space="preserve">Rack strukturované kabeláže –  600x600 22U dle TXT  - v IT místnosti </t>
  </si>
  <si>
    <t>-1754368815</t>
  </si>
  <si>
    <t>Ventilační jednotka 1U - 4 ventilátory s termostatem</t>
  </si>
  <si>
    <t>Rozvodná jednotka AXON s filtrem s přepěťovou ochrannou</t>
  </si>
  <si>
    <t>Osvětlovací jednotka s LED diodami</t>
  </si>
  <si>
    <t>kryt pro osvětlovací jednotku 1U</t>
  </si>
  <si>
    <t>Police s perforací 1U</t>
  </si>
  <si>
    <t xml:space="preserve">Patch panel 24 portový cat. 6, nestíněné provedení  1U</t>
  </si>
  <si>
    <t>Optický patch panel - kompletní pro ukončení 8 vlánek SM</t>
  </si>
  <si>
    <t>vyvazovací panel 1U</t>
  </si>
  <si>
    <t>montážní sada - pro sestavení jednoho rozvaděče RSK</t>
  </si>
  <si>
    <t>00011</t>
  </si>
  <si>
    <t xml:space="preserve">Rack strukturované kabeláže –  600x500 22U dle TXT  -  na chodbách  </t>
  </si>
  <si>
    <t>-1556682142</t>
  </si>
  <si>
    <t xml:space="preserve">Rack strukturované kabeláže –  doplněnní vybavení hlavního rozvaděče </t>
  </si>
  <si>
    <t>Optický patch panel - kompletní pro ukončení 24 vlánek SM</t>
  </si>
  <si>
    <t xml:space="preserve">Zásuvky </t>
  </si>
  <si>
    <t xml:space="preserve">Dvouportová zásuvka strukturované kabeláže cat. 6 nástěnné provedení </t>
  </si>
  <si>
    <t>Pol1</t>
  </si>
  <si>
    <t>Keystone cat. 6 nestíněné provedení</t>
  </si>
  <si>
    <t>Pol2</t>
  </si>
  <si>
    <t>Maska nosná - pro 2x keystone</t>
  </si>
  <si>
    <t>Pol3</t>
  </si>
  <si>
    <t>Kryt zásuvky komunikační</t>
  </si>
  <si>
    <t xml:space="preserve">Dvouportová zásuvka strukturované kabeláže cat. 6  do podlahové krabice </t>
  </si>
  <si>
    <t>Dvouportová zásuvka strukturované kabeláže cat. 6 - WIFI/kamery</t>
  </si>
  <si>
    <t xml:space="preserve">instalační krabice  KU 68 pod SK a TLF</t>
  </si>
  <si>
    <t>D4</t>
  </si>
  <si>
    <t xml:space="preserve">Kabeláž </t>
  </si>
  <si>
    <t xml:space="preserve">kabel  cat. 6 nestíněný, s bezhalogenovým pláštěm</t>
  </si>
  <si>
    <t>optický kabel - 8 vláken - SM</t>
  </si>
  <si>
    <t>D5</t>
  </si>
  <si>
    <t xml:space="preserve">Ostatní </t>
  </si>
  <si>
    <t>podlahová krabice - kompletní</t>
  </si>
  <si>
    <t>sada</t>
  </si>
  <si>
    <t>ostatní nespecifikované položky - propojovací kabeláž</t>
  </si>
  <si>
    <t>instalační a pomocný materiál</t>
  </si>
  <si>
    <t>Požární ucpávky</t>
  </si>
  <si>
    <t>kpl.</t>
  </si>
  <si>
    <t>Měření a protokol</t>
  </si>
  <si>
    <t>Vypracování dokumentace skutečného provedení</t>
  </si>
  <si>
    <t>02</t>
  </si>
  <si>
    <t>Lokální detekce požáru - LDP</t>
  </si>
  <si>
    <t>D6</t>
  </si>
  <si>
    <t xml:space="preserve">Ústředna a centrální prvky LDP </t>
  </si>
  <si>
    <t>01</t>
  </si>
  <si>
    <t>Kompaktní ústředna, 2 smyčková ústředna požární signalizace., max. 252 adres, smyček/linek 4/8, 1 releový výstup pr oDP poplachu, 1 reléový výstup pro DP poruchy, 1 hlídaný výstup pro polach, 1 hlídaný výstup pro poruchu, 2,hlídané výstupy pro houkačky (1</t>
  </si>
  <si>
    <t>Softwarová lokalizace</t>
  </si>
  <si>
    <t>03</t>
  </si>
  <si>
    <t>Bezúdržbový akumulátor GENESIS 12V/26 Ah</t>
  </si>
  <si>
    <t>Poznámka k položce:_x000d_
AKU NP 12V/26Ah</t>
  </si>
  <si>
    <t>D7</t>
  </si>
  <si>
    <t>Hlásiče, I/O moduly</t>
  </si>
  <si>
    <t>05</t>
  </si>
  <si>
    <t xml:space="preserve">Širokospektrální optickokouřový hlásič  s nastavitelným algoritmem vyhodnocení</t>
  </si>
  <si>
    <t>Poznámka k položce:_x000d_
OP720</t>
  </si>
  <si>
    <t>06</t>
  </si>
  <si>
    <t xml:space="preserve">Širokospektrální optickokouřový hlásič  s nastavitelným algoritmem vyhodnocení s teplotním tělískem</t>
  </si>
  <si>
    <t>07</t>
  </si>
  <si>
    <t>Patice pro hlásiče</t>
  </si>
  <si>
    <t>Poznámka k položce:_x000d_
FDB221</t>
  </si>
  <si>
    <t>08</t>
  </si>
  <si>
    <t>Patice pro hlásiče s vyhříváním</t>
  </si>
  <si>
    <t>09</t>
  </si>
  <si>
    <t>Vstupně/výstupní modul, 4 hlídané vstupy, 4 NC/NO kontakty max. 250V/4A, 30Vss/4A</t>
  </si>
  <si>
    <t>Poznámka k položce:_x000d_
FDCIO222</t>
  </si>
  <si>
    <t>10.1</t>
  </si>
  <si>
    <t>Kryt pro vstupně / výstupní moduly se zvýšenými nároky na krytím IP65</t>
  </si>
  <si>
    <t>Poznámka k položce:_x000d_
FDCH292</t>
  </si>
  <si>
    <t>instalační sworky pro kabeláž k FDCIO221,222</t>
  </si>
  <si>
    <t>12.1</t>
  </si>
  <si>
    <t>Reléový modul na DIN lištu, zatížení max.250Vac/10A (demont. spona, relé do patice, patice šroubovací)</t>
  </si>
  <si>
    <t>Poznámka k položce:_x000d_
Z3B171</t>
  </si>
  <si>
    <t>13.1</t>
  </si>
  <si>
    <t>DIN lišta pro instalaci reléových modulů</t>
  </si>
  <si>
    <t>Poznámka k položce:_x000d_
DIN</t>
  </si>
  <si>
    <t>14.1</t>
  </si>
  <si>
    <t>Tlačítkový hlásič</t>
  </si>
  <si>
    <t>Poznámka k položce:_x000d_
FDM221</t>
  </si>
  <si>
    <t>15.1</t>
  </si>
  <si>
    <t>Elektrionika hlásiče FDM221</t>
  </si>
  <si>
    <t>Poznámka k položce:_x000d_
FDME221</t>
  </si>
  <si>
    <t>16.1</t>
  </si>
  <si>
    <t>Červená krabička pro hlásič FDM221</t>
  </si>
  <si>
    <t>Poznámka k položce:_x000d_
FDMH291-R</t>
  </si>
  <si>
    <t>17.1</t>
  </si>
  <si>
    <t>Popisný štítek pro komponenty EPS (hlásiče, moduly, krabice, atd ..)</t>
  </si>
  <si>
    <t>Poznámka k položce:_x000d_
POPIS</t>
  </si>
  <si>
    <t>D8</t>
  </si>
  <si>
    <t xml:space="preserve">Ovládaná zařízení   </t>
  </si>
  <si>
    <t>19.1</t>
  </si>
  <si>
    <t>poplachová houkačka s majákem pro instalaci na lince hlásičů IP 66</t>
  </si>
  <si>
    <t>Patice hlásiče FDS229-R</t>
  </si>
  <si>
    <t>D9</t>
  </si>
  <si>
    <t xml:space="preserve">Kabeláž  </t>
  </si>
  <si>
    <t>kabel Praflaguard 1x2x0,8, FE180 P90-R PS90, E90, bezhalogenový nízkofrekvenční sdělovací kabel s AI stíněním s malým množstvím uvolněného tepla v případě požáru</t>
  </si>
  <si>
    <t>112</t>
  </si>
  <si>
    <t>Poznámka k položce:_x000d_
PRAFlaGuard (St) E90</t>
  </si>
  <si>
    <t>příchytky kabelu - kompletní včetně hmoždinky</t>
  </si>
  <si>
    <t>114</t>
  </si>
  <si>
    <t>Kabel CYKY 3Jx1,5 (3Cx1,5)</t>
  </si>
  <si>
    <t>26.1</t>
  </si>
  <si>
    <t>Zaškolení obsluhy</t>
  </si>
  <si>
    <t>118</t>
  </si>
  <si>
    <t>27.1</t>
  </si>
  <si>
    <t>Pomocný instalační materiál</t>
  </si>
  <si>
    <t>120</t>
  </si>
  <si>
    <t>28.1</t>
  </si>
  <si>
    <t>Nastavení a zprovoznění</t>
  </si>
  <si>
    <t>122</t>
  </si>
  <si>
    <t>29.1</t>
  </si>
  <si>
    <t>124</t>
  </si>
  <si>
    <t>Ozvučení - ER</t>
  </si>
  <si>
    <t>D10</t>
  </si>
  <si>
    <t xml:space="preserve">Ústředna </t>
  </si>
  <si>
    <t>Digitální ústředna evakuačního rozhlasu dle EN54-16 v kompaktním nástěnném provedení All-In-One bez instalace do 19" rozváděče. Pracovní výkon 600W + 200W záložní zesilovače, 6 zón s možností rozšíření přídavnými zónovými moduly až na 36 zón. 6 audio kaná</t>
  </si>
  <si>
    <t>126</t>
  </si>
  <si>
    <t>Poznámka k položce:_x000d_
C500/3+1</t>
  </si>
  <si>
    <t>Bezúdržbový ventilem řízený olověný akumulátor 12V / min. 40Ah</t>
  </si>
  <si>
    <t>Poznámka k položce:_x000d_
AKU 12-040</t>
  </si>
  <si>
    <t>Modul 6 reproduktorových zón s dohledem, 2x 100V vstup, generátor pilotního kmitočtu, 12x LED indikace, 2x digitální sběrnice L-Net s možností daisy-chain nebo redundantní kruhové topologie, 255 adres, mini USB port, montáž na DIN lištu</t>
  </si>
  <si>
    <t>130</t>
  </si>
  <si>
    <t>Poznámka k položce:_x000d_
4E-SW6</t>
  </si>
  <si>
    <t xml:space="preserve">Reproduktory </t>
  </si>
  <si>
    <t>Stropní reproduktor dle EN54-24 pro instalaci do podhledu. Technická data dle EN54-24: jmenovitý šumový výkon a napětí 6W @ 100V, výkonové odbočky až do 0,8W, citlivost 78dB @ 1W/4m, max. úroveň akustického tlaku 86dB @ 4m, frekvenční charakteristika 100H</t>
  </si>
  <si>
    <t>132</t>
  </si>
  <si>
    <t>Poznámka k položce:_x000d_
PC-1869EN</t>
  </si>
  <si>
    <t>Nástěnný reproduktor dle EN54-24 s konvexně prohnutou čelní plochou, úhel prohnutí &gt;75°. Technická data dle EN54-24: jmenovitý šumový výkon a napětí 6W @ 100V, citlivost 77,1dB @ 1W/4m, max. úroveň akustického tlaku 87dB @ 4m, frekvenční charakteristika 8</t>
  </si>
  <si>
    <t>134</t>
  </si>
  <si>
    <t>Poznámka k položce:_x000d_
DESIGN-230/EN5424</t>
  </si>
  <si>
    <t>Keramická svorkovnice s tepelnou pojistkou dle BS-5839-8 (zvláštní příslušenství nad rámec požadavků EN54)</t>
  </si>
  <si>
    <t>136</t>
  </si>
  <si>
    <t>Poznámka k položce:_x000d_
TSKK</t>
  </si>
  <si>
    <t>kabel pro připojení reproduktorů - dle TZ - prafladur 2x1,5 včetně ukotvění - normovaná požární trasa</t>
  </si>
  <si>
    <t>138</t>
  </si>
  <si>
    <t>10.2</t>
  </si>
  <si>
    <t>příchytka kabelu - kompletní</t>
  </si>
  <si>
    <t>140</t>
  </si>
  <si>
    <t>11.1</t>
  </si>
  <si>
    <t>kabel pro připojení mikrofonní stanice - ohniodolný</t>
  </si>
  <si>
    <t>142</t>
  </si>
  <si>
    <t>12.2</t>
  </si>
  <si>
    <t>144</t>
  </si>
  <si>
    <t>13.2</t>
  </si>
  <si>
    <t>146</t>
  </si>
  <si>
    <t>15.2</t>
  </si>
  <si>
    <t>Individuální zkoušky</t>
  </si>
  <si>
    <t>19.2</t>
  </si>
  <si>
    <t>Komplexní zkoušky</t>
  </si>
  <si>
    <t>152</t>
  </si>
  <si>
    <t>17.2</t>
  </si>
  <si>
    <t>154</t>
  </si>
  <si>
    <t>18.1</t>
  </si>
  <si>
    <t>Stavební výpomoci</t>
  </si>
  <si>
    <t>156</t>
  </si>
  <si>
    <t>19.3</t>
  </si>
  <si>
    <t>Ostatní dodavatelem specifikované položky</t>
  </si>
  <si>
    <t>158</t>
  </si>
  <si>
    <t>20.1</t>
  </si>
  <si>
    <t>160</t>
  </si>
  <si>
    <t>D11</t>
  </si>
  <si>
    <t xml:space="preserve">Jednotný čas </t>
  </si>
  <si>
    <t>01.1</t>
  </si>
  <si>
    <t>hodiny Jč</t>
  </si>
  <si>
    <t>162</t>
  </si>
  <si>
    <t>02.1</t>
  </si>
  <si>
    <t>zvonek</t>
  </si>
  <si>
    <t>164</t>
  </si>
  <si>
    <t>D12</t>
  </si>
  <si>
    <t xml:space="preserve">kabeláž </t>
  </si>
  <si>
    <t>03.1</t>
  </si>
  <si>
    <t>kabel Jč CYKY 2Dx1,5</t>
  </si>
  <si>
    <t>166</t>
  </si>
  <si>
    <t>04</t>
  </si>
  <si>
    <t>168</t>
  </si>
  <si>
    <t>05.1</t>
  </si>
  <si>
    <t>170</t>
  </si>
  <si>
    <t xml:space="preserve">Kabelové trasy </t>
  </si>
  <si>
    <t>D13</t>
  </si>
  <si>
    <t xml:space="preserve">NUK bez požární odolnosti </t>
  </si>
  <si>
    <t>01.2</t>
  </si>
  <si>
    <t>kabelový žlab drátěný - 50/50</t>
  </si>
  <si>
    <t>172</t>
  </si>
  <si>
    <t>02.2</t>
  </si>
  <si>
    <t>kabelový žlab drátěný - 200/50</t>
  </si>
  <si>
    <t>174</t>
  </si>
  <si>
    <t>03.2</t>
  </si>
  <si>
    <t>176</t>
  </si>
  <si>
    <t>NUK s požadavkem na funkční integritu - normová konstrukce</t>
  </si>
  <si>
    <t>05.2</t>
  </si>
  <si>
    <t xml:space="preserve">kabelový žlab drátěný -  50/50</t>
  </si>
  <si>
    <t>178</t>
  </si>
  <si>
    <t>06.1</t>
  </si>
  <si>
    <t>Propojovací krabice - 4 svorky - požárně odolné - min. dle odlnosti kabelů pro EPS a ER</t>
  </si>
  <si>
    <t>180</t>
  </si>
  <si>
    <t>09.1</t>
  </si>
  <si>
    <t>Požární ucpávky - do 10 cm2 - prostupy</t>
  </si>
  <si>
    <t>182</t>
  </si>
  <si>
    <t>10.3</t>
  </si>
  <si>
    <t>Požární ucpávky - do 20 cm2 - prostupy větší</t>
  </si>
  <si>
    <t>184</t>
  </si>
  <si>
    <t>11.2</t>
  </si>
  <si>
    <t>Požární ucpávky - do 100 cm2</t>
  </si>
  <si>
    <t>186</t>
  </si>
  <si>
    <t>188</t>
  </si>
  <si>
    <t>13.3</t>
  </si>
  <si>
    <t>190</t>
  </si>
  <si>
    <t>D 09</t>
  </si>
  <si>
    <t>Instalace</t>
  </si>
  <si>
    <t>Instalace kompletních konstrukcí slaboproudu D1-D13 (instalace pro položky č. 1-95)</t>
  </si>
  <si>
    <t>752037715</t>
  </si>
  <si>
    <t>EI - SLN - Silnoproud</t>
  </si>
  <si>
    <t>D1 - S I L N O P R O U D :</t>
  </si>
  <si>
    <t xml:space="preserve">    D2 - Kabeláž :</t>
  </si>
  <si>
    <t xml:space="preserve">    D3 - Rozváděč R-404</t>
  </si>
  <si>
    <t xml:space="preserve">    D4 - Rozváděč R3-L</t>
  </si>
  <si>
    <t xml:space="preserve">    D5 - Rozváděč R3-P</t>
  </si>
  <si>
    <t xml:space="preserve">    D6 - Zásuvky, spínače, krabice, elektroinstalační materiál :</t>
  </si>
  <si>
    <t xml:space="preserve">    D7 - Svítidla, stropní vývody, apod… :</t>
  </si>
  <si>
    <t xml:space="preserve">    D8 - Ostatní náklady :</t>
  </si>
  <si>
    <t>S I L N O P R O U D :</t>
  </si>
  <si>
    <t>Kabeláž :</t>
  </si>
  <si>
    <t>Kabel CYKY-J 5x6mm2</t>
  </si>
  <si>
    <t>Kabel CYKY-J 5x4mm2</t>
  </si>
  <si>
    <t>Kabel CYKY-J 5x1,5mm2</t>
  </si>
  <si>
    <t>Kabel CYKY-J 4x10mm2</t>
  </si>
  <si>
    <t>Kabel CYKY 3Jx6mm2</t>
  </si>
  <si>
    <t>Kabel CYKY 3Jx2,5mm2</t>
  </si>
  <si>
    <t>Kabel CYKY 3Jx1,5mm2</t>
  </si>
  <si>
    <t>Kabel CYKY 3Ox1,5mm2</t>
  </si>
  <si>
    <t>Kabel CYKY 2Ox1,5mm2</t>
  </si>
  <si>
    <t>Kabel 1-H07 V-K/CYA/10mm2</t>
  </si>
  <si>
    <t>Kabel 1-H07 V-K/CYA/6mm2</t>
  </si>
  <si>
    <t>Kabel 1-H07 V-K/CYA/4mm2</t>
  </si>
  <si>
    <t>Kabelový žlab 200/50mm včetně uchycení</t>
  </si>
  <si>
    <t>Skříň hlavního pospojení (HOP, POP)</t>
  </si>
  <si>
    <t>Naspojkování stávajícího přívodního kabelu</t>
  </si>
  <si>
    <t>Materiál pro uchycení, pásky, označovací materiál</t>
  </si>
  <si>
    <t>Rozváděč R-404</t>
  </si>
  <si>
    <t>Rozvodnice zapuštěná např. SCHRACK, MODULU 160 COMPACT, 2x24mod.</t>
  </si>
  <si>
    <t>Hlavní vypínač QM 25/3, 25A</t>
  </si>
  <si>
    <t>Přepěťová ochrana třídy C – SPCT2, T2</t>
  </si>
  <si>
    <t>4.1</t>
  </si>
  <si>
    <t>Jednofázový jistič B16/1, 16A</t>
  </si>
  <si>
    <t>Jednofázový jistič B10/1, 10A</t>
  </si>
  <si>
    <t>3f. proudový chránič FI25-4p/0,03, 25A/0,03A</t>
  </si>
  <si>
    <t>Drobný materiál (svorky, hřeben, atd…)</t>
  </si>
  <si>
    <t>Rozváděč R3-L</t>
  </si>
  <si>
    <t>1.2</t>
  </si>
  <si>
    <t>Rozvodnice zapuštěná např. SCHRACK, MODULU 160 COMPACT, 5x24mod.</t>
  </si>
  <si>
    <t>2.2</t>
  </si>
  <si>
    <t>Hlavní vypínač QM 63/3, 63A</t>
  </si>
  <si>
    <t>3.2</t>
  </si>
  <si>
    <t>Přepěťová ochrana třídy B+C – 3xFLP-B+C</t>
  </si>
  <si>
    <t>4.2</t>
  </si>
  <si>
    <t>Třífázový jistič B25/3, 25A</t>
  </si>
  <si>
    <t>5.2</t>
  </si>
  <si>
    <t>Třífázový jistič B20/3, 25A</t>
  </si>
  <si>
    <t>6.2</t>
  </si>
  <si>
    <t>Třífázový jistič B10/3, 10A</t>
  </si>
  <si>
    <t>7.2</t>
  </si>
  <si>
    <t>Jednofázový jistič C32/1, 32A</t>
  </si>
  <si>
    <t>8.1</t>
  </si>
  <si>
    <t>3f. proudový chránič FI40-4p/0,03, 40A/0,03A</t>
  </si>
  <si>
    <t>Kombinovaný jistič s proudovým chráničem FAI16/B/2/0,03, 16A/0,03A</t>
  </si>
  <si>
    <t>Kombinovaný jistič s proudovým chráničem FAI10/B/2/0,03, 10A/0,03A</t>
  </si>
  <si>
    <t>Schodišťový automat TLE (Z-TLE)</t>
  </si>
  <si>
    <t>Rozváděč R3-P</t>
  </si>
  <si>
    <t>4.3</t>
  </si>
  <si>
    <t>5.3</t>
  </si>
  <si>
    <t>6.3</t>
  </si>
  <si>
    <t>7.3</t>
  </si>
  <si>
    <t>8.2</t>
  </si>
  <si>
    <t>Jednofázový jistič B6/1, 6A</t>
  </si>
  <si>
    <t>9.2</t>
  </si>
  <si>
    <t>14.2</t>
  </si>
  <si>
    <t>Zásuvky, spínače, krabice, elektroinstalační materiál :</t>
  </si>
  <si>
    <t>1.3</t>
  </si>
  <si>
    <t>Vypínač jednopólový pod omítku, řaz.1, IP20, komplet</t>
  </si>
  <si>
    <t>2.3</t>
  </si>
  <si>
    <t>Vypínač střídavý pod omítku, řaz.6, IP20, komplet</t>
  </si>
  <si>
    <t>3.3</t>
  </si>
  <si>
    <t>Vypínač sériový pod omítku, řaz.5, IP20, komplet</t>
  </si>
  <si>
    <t>4.4</t>
  </si>
  <si>
    <t>Vypínač střídavý dvojitý pod omítku, řaz.6+6, IP20, komplet</t>
  </si>
  <si>
    <t>5.4</t>
  </si>
  <si>
    <t>Vypínač střídkřížový pod omítku, řaz.7, IP20, komplet</t>
  </si>
  <si>
    <t>6.4</t>
  </si>
  <si>
    <t>Tlačítko pod omítku, řaz. 1/0, IP20, komplet</t>
  </si>
  <si>
    <t>7.4</t>
  </si>
  <si>
    <t>Zásuvka jednoduchá pod omítku 230V, 16A, IP20, komplet</t>
  </si>
  <si>
    <t>8.3</t>
  </si>
  <si>
    <t>Zásuvka pro vyrovnání potenciálu, komplet</t>
  </si>
  <si>
    <t>9.3</t>
  </si>
  <si>
    <t>Zásuvka jednoduchá pod omítku 230V, 16A, IP20, komplet, uzamykatelná</t>
  </si>
  <si>
    <t>Dvojzásuvka pod omítku 230V, 16A, IP20, komplet</t>
  </si>
  <si>
    <t>11.3</t>
  </si>
  <si>
    <t>Podlahová krabice 6-modulová, včetně příslušenství (rámečky pro zásuvky, víko, apod..)</t>
  </si>
  <si>
    <t>12.3</t>
  </si>
  <si>
    <t>Zásuvka 230V,16A, IP20, do podlahové krabice, komplet</t>
  </si>
  <si>
    <t>Instalační krabice přístrojová KP</t>
  </si>
  <si>
    <t>14.3</t>
  </si>
  <si>
    <t>Instalační krabice odbočná KU</t>
  </si>
  <si>
    <t>Ostatní drobný elektroinstalační materiál</t>
  </si>
  <si>
    <t>Svítidla, stropní vývody, apod… :</t>
  </si>
  <si>
    <t>1.4</t>
  </si>
  <si>
    <t>Závěsné LED svítidlo, lankový závěs, 38W 120X30 UGR&lt;19 4K - A</t>
  </si>
  <si>
    <t>2.4</t>
  </si>
  <si>
    <t>LED svítidlo do sádrokaronu, 38W, 1200X300 4000K - B1</t>
  </si>
  <si>
    <t>3.4</t>
  </si>
  <si>
    <t>Závěsné LED svítidlo, 38W, 1200X300 4000K - B2</t>
  </si>
  <si>
    <t>4.5</t>
  </si>
  <si>
    <t>LED svítidlo pro montáž na stěnu, 24W, 4000 K, 327x49 - C</t>
  </si>
  <si>
    <t>5.5</t>
  </si>
  <si>
    <t>přisazené LED svítidlo, 53W, 7500lm, CRI80, 4000K, IP65 - D</t>
  </si>
  <si>
    <t>6.5</t>
  </si>
  <si>
    <t>LED nouzové svítidlo vestavné, koridorová optika - NA</t>
  </si>
  <si>
    <t>7.5</t>
  </si>
  <si>
    <t>LED nouzové svítidlo vestavné, protipaniková optika - NB</t>
  </si>
  <si>
    <t>148</t>
  </si>
  <si>
    <t>8.4</t>
  </si>
  <si>
    <t>LED nouzové svítidlo přisazené, protipaniková optika - NC</t>
  </si>
  <si>
    <t>9.4</t>
  </si>
  <si>
    <t>LED nouzové svítidlo nástěnné - ND</t>
  </si>
  <si>
    <t>10.4</t>
  </si>
  <si>
    <t>nouzové svítidlo s piktogramem, nástěnná montáž - N1</t>
  </si>
  <si>
    <t>11.4</t>
  </si>
  <si>
    <t>nouzové svítidlo s piktogramem, vestavná stropní montáž - N2</t>
  </si>
  <si>
    <t>Ekologický poplatek za svítidla</t>
  </si>
  <si>
    <t>1.5</t>
  </si>
  <si>
    <t>Stavební přípomoce (sekání, drážkování, apod..)</t>
  </si>
  <si>
    <t>2.5</t>
  </si>
  <si>
    <t>3.5.1</t>
  </si>
  <si>
    <t>Zednické zapravování</t>
  </si>
  <si>
    <t>582230519</t>
  </si>
  <si>
    <t>2022-01050199.04 - VZT</t>
  </si>
  <si>
    <t>Objekt1 - ZAR.1</t>
  </si>
  <si>
    <t xml:space="preserve">D1 - Zařízení č.1:  Větrání učeben a kabinetů - část větrání </t>
  </si>
  <si>
    <t xml:space="preserve">    62 - STAVEBNÍ ÚPRAVY </t>
  </si>
  <si>
    <t xml:space="preserve">    75 - ČTYŘHRANNÉ POTRUBÍ </t>
  </si>
  <si>
    <t xml:space="preserve">    82 - Kruhové potrubí SPIRO z  oboustranně pozinkovaného plechu ( třída těsnosti D ) </t>
  </si>
  <si>
    <t xml:space="preserve">Zařízení č.1:  Větrání učeben a kabinetů - část větrání </t>
  </si>
  <si>
    <t xml:space="preserve">Kompaktní vzduchotechnická  jednotka ve vnitřním provedení</t>
  </si>
  <si>
    <t xml:space="preserve">Poznámka k položce:_x000d_
Qv = 2250 m3/h / 2250m3/h dp = 300 Pa  el. příkon : 2,6 kW rotační výměnník, účinnost: 80% el.napájení : 1x 230/ 50 Hz   výkon vodního  ohřívače : 7,5kW  teplota za ohřívačem: 22°C spád topné vody : 75 / 60 °C  přívodní filtr : ePM1 60%  (F7) odvodní filtr: ePM10 60%  (M5)  rozměry : 1600x958x1500 těsnost skříně: +400Pa Třída L2(R)                        -400Pa  Třída F9(R) dvojitý plášť  izolace: 50 mm _x000d_
umístněná ve vnitřním prostoru, kompaktní jednotka s vývody směrem nahoru  - VZT jednotka v systéme s regulátory variabilního průtoku ovládané  pomoci dálkového modulu pro konfiguraci VAV regulátorů, VAV regulátory řízené pomoci CO2 čidel a ovladačů - externí chladič : přímy výpar - pravé provedení   Přívod: - pružná manžeta / samostatní dodávka / - regulačná klapka se servopohonem / samostatní dodávka / - kapsový filtr ePM1 60%  (F7) - rotační  výměník zpětného/, účinnosť 80% (tepelná účinnost)  - ventilátor s EC motorem  2250 m3/h s externým tlakem 300 Pa - vodní ohřívač  (75/60°C), teplota za ohřívačem +22°C, dopojení topné vody zabezpečeno profesí vytápění.  / směšovací uzel vč. čerpadla v dodávke UT / - pružná manžeta / samostatní dodávka /  Odvod: - pružná manžeta - kapsový filtr ePM10 60%  (M5)  - ventilátor s EC motorem  2250 m3/h s externým tlakem 300 Pa - rotační  výměník zpětného/, účinnosť 80% (tepelná účinnost)  - regulační klapka se servopohonem / samostatní dodávka / - pružná manžeta  / samostatní dodávka /   Poznámky: - vč.protimrazové ochrany ohřívače - vč. nosného rámu  - vč. kompletní ovládaní a regulace - možnost BMS komunikace -možnost komunikace s kouřovým potrubním hlásičem</t>
  </si>
  <si>
    <t>Dátový modul pro konfiguraci VAV regulátorů a řízení otáček ventilátru</t>
  </si>
  <si>
    <t>Poznámka k položce:_x000d_
/ regulační systém sníma průtoky vzduchu a polohu lisu VAV regulátorů a řídi z těchto údajů frekvenční měnič ventilátorů VZT jednotky /</t>
  </si>
  <si>
    <t>Ovládací panel tlačítkový pro dátový modul, včetně 10m kabelu</t>
  </si>
  <si>
    <t>Pružná manžeta do 70 °C</t>
  </si>
  <si>
    <t>Poznámka k položce:_x000d_
500 x 250</t>
  </si>
  <si>
    <t>Klapka se servrem, těsná 24 V</t>
  </si>
  <si>
    <t>Směšovací uzel, 0 - 10V, 24V</t>
  </si>
  <si>
    <t>Kouřový potrubní hlásič s příslušenstvím</t>
  </si>
  <si>
    <t>Komunikační kabeláž pro kouřový potrubní hlášič</t>
  </si>
  <si>
    <t xml:space="preserve">Regulátor variabilního průtoku pro kruhové potrubí, izolovaný, se servopohonem pro potrubí  ∅250mm / Parametry Vmin a Vmax viz. tabulka výkonů /</t>
  </si>
  <si>
    <t xml:space="preserve">Poznámka k položce:_x000d_
- plášť z pozinkovaného plechu - plášť vyplněn protihlukovou izolaci na eliminaci  hluku do okolí - komunikace s dátovým modulem přes modbus  komunikaci  - pracovní rozsah proudění vzduchu 0,2 - 6 ms-1 - pracovní rozsah teplot -10 až +70°C  - vysoká těsnot lisu klapky  -  servo regulátoru umožňujíci BUS komunikaci / modbus RTU /  -  definice Vmin a Vmax před objednáním</t>
  </si>
  <si>
    <t xml:space="preserve">Regulátor variabilního průtoku pro kruhové potrubí, izolovaný, se servopohonem pro potrubí  ∅200mm / Parametry Vmin a Vmax viz. tabulka výkonů /</t>
  </si>
  <si>
    <t xml:space="preserve">Poznámka k položce:_x000d_
- plášť z pozinkovaného plechu - plášť vyplněn protihlukovou izolaci na eliminaci  hluku do okolí - komunikace s dátovým modulem přes modbus komunikaci  - pracovní rozsah proudění vzduchu 0,2 - 6 ms-1 - pracovní rozsah teplot -10 až +70°C  - vysoká těsnot lisu klapky  -  servo regulátoru umožňujíci BUS komunikaci / modbus RTU /  -  definice Vmin a Vmax před objednáním</t>
  </si>
  <si>
    <t xml:space="preserve">Regulátor variabilního průtoku pro kruhové potrubí, izolovaný, se servopohonem pro potrubí  ∅160mm / Parametry Vmin a Vmax viz. tabulka výkonů /</t>
  </si>
  <si>
    <t xml:space="preserve">Regulátor variabilního průtoku pro kruhové potrubí, izolovaný, se servopohonem pro potrubí  ∅100mm / Parametry Vmin a Vmax viz. tabulka výkonů /</t>
  </si>
  <si>
    <t xml:space="preserve">Poznámka k položce:_x000d_
- plášť z pozinkovaného plechu - plášť vyplněn protihlukovou izolaci na eliminaci  hluku do okolí - napájení 24V AC/DC  - komunikace s dátovým modulem přes modbus komunikaci  - pracovní rozsah proudění vzduchu 0,2 - 6 ms-1 - pracovní rozsah teplot -10 až +70°C  - vysoká těsnot lisu klapky  -  servo regulátoru umožňujíci BUS komunikaci / modbus RTU /  -  definice Vmin a Vmax před objednáním</t>
  </si>
  <si>
    <t xml:space="preserve">Čidlo koncentrace  CO2</t>
  </si>
  <si>
    <t xml:space="preserve">Poznámka k položce:_x000d_
- rozsah čidla 0 - 2000 ppm  - výstupní signál 0-10 V  - autokalibrační systém  -napájení 24V AC/DC</t>
  </si>
  <si>
    <t xml:space="preserve">Ovládací panel  pro čidlo koncentrace CO2</t>
  </si>
  <si>
    <t>Poznámka k položce:_x000d_
- napájení 24V</t>
  </si>
  <si>
    <t>Komunikační kabelář modbus mez imodulem, regulátory a ovladačemi</t>
  </si>
  <si>
    <t>Kabeláž pro nápjení regulátorů, čidel CO2, ovládaních panelů a modulu</t>
  </si>
  <si>
    <t>Regulátor konstantního průtoku do potrubí ∅100mm</t>
  </si>
  <si>
    <t>Poznámka k položce:_x000d_
∅100mm</t>
  </si>
  <si>
    <t xml:space="preserve">Jádrový tlumič hluku o rozměrech  š x v x d 300x500x2000</t>
  </si>
  <si>
    <t xml:space="preserve">Jádrový tlumič hluku o rozměrech  š x v x d 500x300x2000</t>
  </si>
  <si>
    <t xml:space="preserve">Jádrový tlumič hluku o rozměrech  š x v x d 500x300x1000</t>
  </si>
  <si>
    <t xml:space="preserve">Tlumič hluku do kruhového potrubí ∅100mm ,tloušťka zvukpohltivé izolace  50mm</t>
  </si>
  <si>
    <t xml:space="preserve">Tlumič hluku do kruhového potrubí ∅160mm ,tloušťka zvukpohltivé izolace  50mm</t>
  </si>
  <si>
    <t>Poznámka k položce:_x000d_
∅160mm</t>
  </si>
  <si>
    <t xml:space="preserve">Tlumič hluku do kruhového potrubí ∅200mm ,tloušťka zvukpohltivé izolace  50mm</t>
  </si>
  <si>
    <t>Poznámka k položce:_x000d_
∅200mm</t>
  </si>
  <si>
    <t xml:space="preserve">Tlumič hluku do kruhového potrubí ∅250mm ,tloušťka zvukpohltivé izolace  50mm</t>
  </si>
  <si>
    <t>Poznámka k položce:_x000d_
∅250mm</t>
  </si>
  <si>
    <t>Talířový ventil přívodní, pozinkovaný ocelový plech, ∅100mm</t>
  </si>
  <si>
    <t xml:space="preserve">Montážní  rámček pro odvodní talířový ventl ∅100mm</t>
  </si>
  <si>
    <t>Příplatek za barevný provedení RAL 9005 černá barva</t>
  </si>
  <si>
    <t>Talířový ventil odvodní, pozinkovaný ocelový plech, ∅100mm</t>
  </si>
  <si>
    <t xml:space="preserve">Odovodní výustka do kruhové potrubí ∅100mm o rozměrech  225x75  z pozinkovaného ocelového plechu s jednou řadou lamel, s regulací, bez pozink.,  první řada lamel vertikální</t>
  </si>
  <si>
    <t>Poznámka k položce:_x000d_
225x75</t>
  </si>
  <si>
    <t xml:space="preserve">Příplatek za barevný provedení výustky  RAL 9005 černá barva</t>
  </si>
  <si>
    <t xml:space="preserve">Odovodní výustka do kruhové potrubí ∅160mm o rozměrech  300x100  z pozinkovaného ocelového plechu s jednou řadou lamel, s regulací,  pozink.,  první řada lamel vertikální</t>
  </si>
  <si>
    <t>Poznámka k položce:_x000d_
300x100</t>
  </si>
  <si>
    <t>Příplatek za barevný proveden výustky v RAL 9005 černá barva</t>
  </si>
  <si>
    <t xml:space="preserve">Odovodní výustka do kruhové potrubí ∅125mm o rozměrech  425x75  z pozinkovaného ocelového plechu s jednou řadou lamel, s regulací, pozink.,  první řada lamel vertikální</t>
  </si>
  <si>
    <t>Poznámka k položce:_x000d_
425x75</t>
  </si>
  <si>
    <t xml:space="preserve">Odovodní výustka do kruhové potrubí ∅160mm o rozměrech  500x100  z pozinkovaného ocelového plechu s jednou řadou lamel, s regulací, pozink.,  první řada lamel vertikální</t>
  </si>
  <si>
    <t>Poznámka k položce:_x000d_
500x100</t>
  </si>
  <si>
    <t xml:space="preserve">Přívodní výustka do kruhové potrubí ∅100mm o rozměrech  825x75  z pozinkovaného ocelového plechu s dvěma řadami lamel, bez regulace, pozink.,  první řada lamel vertikální</t>
  </si>
  <si>
    <t>Poznámka k položce:_x000d_
825x75</t>
  </si>
  <si>
    <t xml:space="preserve">Odvodní výustka do kruhové potrubí ∅100mm o rozměrech  425x75  z pozinkovaného ocelového plechu s dvěma řadami lamel, bez regulace, pozink.,  první řada lamel vertikální</t>
  </si>
  <si>
    <t xml:space="preserve">Přívodní výustka do kruhové potrubí ∅100mm o rozměrech  525x75  z pozinkovaného ocelového plechu s dvoma řadami lamel, bez regulace, pozink.,  první řada lamel vertikální</t>
  </si>
  <si>
    <t>Poznámka k položce:_x000d_
525x75</t>
  </si>
  <si>
    <t xml:space="preserve">Odvodní výustka do kruhové potrubí ∅100mm o rozměrech  425x75  z pozinkovaného ocelového plechu s dvoma řadami lamell, bez regulace, pozink.,  první řada lamel vertikální</t>
  </si>
  <si>
    <t xml:space="preserve">Přívodní výustka do kruhové potrubí ∅280mm o rozměrech  800x150  z pozinkovaného ocelového plechu s dvomi řadami řadou lamel, s regulaci, pozink., první řada lamel vertikální</t>
  </si>
  <si>
    <t>Poznámka k položce:_x000d_
800x150</t>
  </si>
  <si>
    <t xml:space="preserve">Odvodní výustka do kruhové potrubí ∅280mm o rozměrech  800x150  z pozinkovaného ocelového plechu s dvomi řadami řadou lamel, s regulaci, pozink., první řada lamel vertikální</t>
  </si>
  <si>
    <t xml:space="preserve">Přívodní výustka do kruhové potrubí ∅250mm o rozměrech  1000x100  z pozinkovaného ocelového plechu s dvomi řadami řadou lamel, s regulaci, pozink., první řada lamel vertikální</t>
  </si>
  <si>
    <t>Poznámka k položce:_x000d_
1000x100</t>
  </si>
  <si>
    <t xml:space="preserve">Odvodní výustka do kruhové potrubí ∅250mm o rozměrech  1000x100  z pozinkovaného ocelového plechu s dvomi řadami řadou lamel, s regulaci, pozink., první řada lamel vertikální</t>
  </si>
  <si>
    <t xml:space="preserve">Přívodní výustka do kruhové potrubí ∅180mm o rozměrech  1000x100  z pozinkovaného ocelového plechu s dvomi řadami řadou lamel, s regulaci, pozink., první řada lamel vertikální</t>
  </si>
  <si>
    <t xml:space="preserve">Odvodní výustka do kruhové potrubí ∅180mm o rozměrech  500x100  z pozinkovaného ocelového plechu s dvomi řadami řadou lamel, s regulaci, pozink., první řada lamel vertikální</t>
  </si>
  <si>
    <t xml:space="preserve">STAVEBNÍ ÚPRAVY </t>
  </si>
  <si>
    <t xml:space="preserve">Poznámka: Revízní dvířka a stavební prostupy zař.1, zař.2, zař.3, zař. 4  jsou vyspecifikována u zař. 1. /  zhotovení podhledů a ostatní stavební práce viz. stavba /</t>
  </si>
  <si>
    <t xml:space="preserve">Revízní dvířka do SDK podhledu, US zámek, hliník  300x300mm</t>
  </si>
  <si>
    <t xml:space="preserve">Revízní dvířka do SDK podhledu, US zámek, hliník  400x400mm</t>
  </si>
  <si>
    <t xml:space="preserve">Revízní dvířka do SDK podhledu, US zámek, hliník  600x600mm</t>
  </si>
  <si>
    <t xml:space="preserve">Vybouraní otvorů  do sadrokartóvé zdi do 1 m2 tloušťky zdi  do 100 mm</t>
  </si>
  <si>
    <t>m²</t>
  </si>
  <si>
    <t xml:space="preserve">Vybouraní otvorů  do sadrokartóvé zdi do 1 m2 tloušťky zdi  nad 100 mm</t>
  </si>
  <si>
    <t xml:space="preserve">Vybouraní otvorů  do zdiva cihelného  tloušťky zdi   do  450 mm</t>
  </si>
  <si>
    <t xml:space="preserve">Zapravení  otvorů  do sadrokartóvé zdi do 1 m2 tloušťky zdi  do 100 mm</t>
  </si>
  <si>
    <t xml:space="preserve">Zapravení í otvorů  do sadrokartóvé zdi do 1 m2 tloušťky zdi  nad 100 mm</t>
  </si>
  <si>
    <t xml:space="preserve">Zapravení otvorů  do zdiva cihelného  tloušťky zdi do  450 mm</t>
  </si>
  <si>
    <t xml:space="preserve">ČTYŘHRANNÉ POTRUBÍ </t>
  </si>
  <si>
    <t>Čtyřhranné potrubí skupiny I z oboustranně pozinkovaného plechu (EN 1507) Trouba do délky hrany 100 -250 mm, třída těsnosti C</t>
  </si>
  <si>
    <t>Čtyřhranné potrubí skupiny I z oboustranně pozinkovaného plechu (EN 1507) Tvarovka do délky hrany 100 -250 mm, třída těsnosti C</t>
  </si>
  <si>
    <t>Čtyřhranné potrubí skupiny I z oboustranně pozinkovaného plechu (EN 1507) Trouba do délky hrany 251 -750 mm, třída těsnosti C</t>
  </si>
  <si>
    <t>Čtyřhranné potrubí skupiny I z oboustranně pozinkovaného plechu (EN 1507) Tvarovka do délky hrany 251 -750 mm, třída těsnosti C</t>
  </si>
  <si>
    <t xml:space="preserve">Kruhové potrubí SPIRO z  oboustranně pozinkovaného plechu ( třída těsnosti D ) </t>
  </si>
  <si>
    <t xml:space="preserve">Kruhové potrubí SPIRO z  oboustranně pozinkovaného plechu ( třída těsnosti D ) ∅100mm vr. 30% tvaroviek</t>
  </si>
  <si>
    <t xml:space="preserve">Kruhové potrubí SPIRO z  oboustranně pozinkovaného plechu ( třída těsnosti D ) ∅160mm vr. 30% tvaroviek</t>
  </si>
  <si>
    <t xml:space="preserve">Kruhové potrubí SPIRO z  oboustranně pozinkovaného plechu ( třída těsnosti D ) ∅180mm vr. 20% tvaroviek</t>
  </si>
  <si>
    <t xml:space="preserve">Kruhové potrubí SPIRO z  oboustranně pozinkovaného plechu ( třída těsnosti D ) ∅200mm vr. 50% tvaroviek</t>
  </si>
  <si>
    <t xml:space="preserve">Kruhové potrubí SPIRO z  oboustranně pozinkovaného plechu ( třída těsnosti D ) ∅250mm vr. 20% tvaroviek</t>
  </si>
  <si>
    <t xml:space="preserve">Kruhové potrubí SPIRO z  oboustranně pozinkovaného plechu ( třída těsnosti D ) ∅280mm vr. 20% tvaroviek</t>
  </si>
  <si>
    <t xml:space="preserve">Kruhové potrubí SPIRO z  oboustranně pozinkovaného plechu ( třída těsnosti D ) ∅315mm vr. 30% tvaroviek</t>
  </si>
  <si>
    <t xml:space="preserve">Kruhové potrubí SPIRO z  oboustranně pozinkovaného plechu ( třída těsnosti D ) ∅1491mm vr. 80% tvaroviek</t>
  </si>
  <si>
    <t xml:space="preserve">Příplatek za barevné provedení příznaného kruhového potrubí  ∅280mm / černá RAL 9005/</t>
  </si>
  <si>
    <t xml:space="preserve">Příplatek za barevné provedení příznaného kruhového potrubí  ∅200mm / černá RAL 9005/</t>
  </si>
  <si>
    <t xml:space="preserve">Příplatek za barevné provedení příznaného kruhového potrubí  ∅250mm / černá RAL 9005/</t>
  </si>
  <si>
    <t xml:space="preserve">Příplatek za barevné provedení příznaného kruhového potrubí  ∅180mm / černá RAL 9005/</t>
  </si>
  <si>
    <t xml:space="preserve">Příplatek za barevné provedení příznaného kruhového potrubí  ∅160mm / černá RAL 9005/</t>
  </si>
  <si>
    <t xml:space="preserve">Příplatek za barevné provedení příznaného kruhového potrubí  ∅125mm / černá RAL 9005/</t>
  </si>
  <si>
    <t xml:space="preserve">Příplatek za barevné provedení příznaného kruhového potrubí  ∅100mm / černá RAL 9005/</t>
  </si>
  <si>
    <t xml:space="preserve">Příplatek za barevné provedení přiznaných tlumičů hluku  / černá RAL 9005/</t>
  </si>
  <si>
    <t>Tepelná izoláce z minerálni vlny tl.40mm s Al fólií (součinitel tepelné vodivosti při 10°C 0.039 W/mK )</t>
  </si>
  <si>
    <t>Hluková izoláce z minerální vlny tl.40mm s Al fólií (součinitel útlmu 0,81)</t>
  </si>
  <si>
    <t>Tepelná izolace z kamennévlny s AL fólií tl. 60 mm / součinitel. tep. vodivosti 0,035 Wm-1K-1 /</t>
  </si>
  <si>
    <t xml:space="preserve">Samolepíci hliniková fólie v černé barvě RAL 9005 pro překrytí příznaných tlumičů hluku  a tepelné izolace</t>
  </si>
  <si>
    <t xml:space="preserve">Montáž VZT jednotky jeřábem,  / demontáž střechy dodávka stavby /</t>
  </si>
  <si>
    <t>Závěsový, spojovací a těsnící materiál</t>
  </si>
  <si>
    <t>Zaregulování a přednání díla - protokol o zaregulování - návody k instalovaným zařízením</t>
  </si>
  <si>
    <t>192</t>
  </si>
  <si>
    <t>194</t>
  </si>
  <si>
    <t>111</t>
  </si>
  <si>
    <t xml:space="preserve">Demontáž stávajuci rozvodů / vztahuje se na celý řešeny projekt půdni vestavby  /</t>
  </si>
  <si>
    <t>196</t>
  </si>
  <si>
    <t>Objekt2 - ZAR.1 chlazení</t>
  </si>
  <si>
    <t xml:space="preserve">D1 - Zařízení č.1:  Větrání učeben a kabinetů - část chlazení </t>
  </si>
  <si>
    <t xml:space="preserve">Zařízení č.1:  Větrání učeben a kabinetů - část chlazení </t>
  </si>
  <si>
    <t xml:space="preserve">Venkovní kondenzační jednotka pro chladič zařízení 1  / Qc = 14 kW / /400V /</t>
  </si>
  <si>
    <t xml:space="preserve">Souprava  DX KIT  - expanzní ventil a řídicí modul</t>
  </si>
  <si>
    <t>Kabelový ovladač</t>
  </si>
  <si>
    <t>Konektory externích vstupů a výstupů</t>
  </si>
  <si>
    <t xml:space="preserve">Cu potrubí chladiva, dvoutrubka vč. izolací, komunikační kabel a montáž potrubí dimenze  9.53 / 15.88</t>
  </si>
  <si>
    <t>Konzola kondenzační jednotky</t>
  </si>
  <si>
    <t>Komunikační kabeláž</t>
  </si>
  <si>
    <t xml:space="preserve">Doplnění chladiva  / do 2kg /</t>
  </si>
  <si>
    <t>Potrubní chladič, přímy výparník</t>
  </si>
  <si>
    <t>Poznámka k položce:_x000d_
700 x 400</t>
  </si>
  <si>
    <t>Odlučovač kapek pro přímy výparník</t>
  </si>
  <si>
    <t>Plastový sifon pro přímý výparník</t>
  </si>
  <si>
    <t>Montáž venkovní klimatizační jednotky / bez jeřábu /</t>
  </si>
  <si>
    <t>Montáž chladivových rozvodů</t>
  </si>
  <si>
    <t>Uvedení do provozu autorizovaným technikem</t>
  </si>
  <si>
    <t>Těsníci a spojovací materiál, závěsný materiál</t>
  </si>
  <si>
    <t>Montáž konzoly vč. ukotvení / dodávka stavby /</t>
  </si>
  <si>
    <t>Objekt3 - ZAR.2</t>
  </si>
  <si>
    <t xml:space="preserve">D1 - Zařízení č.2:  Větrání hygienického zázemí </t>
  </si>
  <si>
    <t xml:space="preserve">    39 - ČTYŘHRANNÉ POTRUBÍ </t>
  </si>
  <si>
    <t xml:space="preserve">    46 - Kruhové potrubí SPIRO z  oboustranně pozinkovaného plechu ( třída těsnosti D ) </t>
  </si>
  <si>
    <t xml:space="preserve">Zařízení č.2:  Větrání hygienického zázemí </t>
  </si>
  <si>
    <t xml:space="preserve">Poznámka k položce:_x000d_
Qv = 960 m3/h / 960 m3/h dp = 300 Pa  el. příkon : 1,64 kW deskový výměnník, účinnost: 84% el.napájení : 1x 230/ 50 Hz   výkon vodního  ohřívače : 3kW  teplota za ohřívačem: 22°C spád topné vody : 75 / 60 °C  přívodní filtr : ePM1 60%  (F7) odvodní filtr: ePM10 60%  (M5)  rozměry : 2002x764x1319 těsnost skříně: +400Pa Třída L2(R)                        -400Pa  Třída F9(R) dvojitý plášť  izolace: 50 mm Hladina akustického výkonu 50 dB (A)  _x000d_
umístněná ve vnitřním prostoru, kompaktní jednotka s vývody směrem nahoru  - pravé provedení    Přívod: - pružná manžeta / samostatní dodávka / - regulačná klapka se servopohonem / samostatní dodávka / - kapsový filtr ePM1 60%  (F7) - deskový výměnník zpětného získávaní tepla, účinnosť 84% (tepelná účinnost)  - ventilátor s EC motorem  960 m3/h s externým tlakem 300 Pa - vodní ohřívač  (75/60°C), teplota za ohřívačem +22°C, dopojení topné vody zabezpečeno profesí vytápění.  / směšovací uzel vč. čerpadla v dodávke UT / - pružná manžeta / samostatní dodávka  Odvod: - pružná manžeta - kapsový filtr ePM10 60%  (M5)  - ventilátor s EC motorem  2250 m3/h s externým tlakem 300 Pa - deskový výměnník zpětného získávaní tepla /, účinnosť 84% (tepelná účinnost)  - regulační klapka se servopohonem / samostatní dodávka / - pružná manžeta  / samostatní dodávka /   Poznámky: - vč.protimrazové ochrany ohřívače - vč. nosného rámu  - vč. kompletní ovládaní a regulace - možnost BMS komunikace -možnost komunikace s kouřovým potrubním hlásičem</t>
  </si>
  <si>
    <t>Spona rychloupínací ∅315mm</t>
  </si>
  <si>
    <t>Poznámka k položce:_x000d_
∅315mm</t>
  </si>
  <si>
    <t>Klapka se servrem, třída 3C, 24V</t>
  </si>
  <si>
    <t>Kouřový potrubní hlásič</t>
  </si>
  <si>
    <t xml:space="preserve">Jádrový tlumič hluku o rozměrech  š x v x d 300x300x1500</t>
  </si>
  <si>
    <t xml:space="preserve">Jádrový tlumič hluku o rozměrech  š x v x d 300x300x1000</t>
  </si>
  <si>
    <t>Ruční regulační klapka do kruhového potrubí 100mm</t>
  </si>
  <si>
    <t>Poznámka k položce:_x000d_
třída těsnosti plášťě C1 ∅200mm</t>
  </si>
  <si>
    <t>Ruční regulační klapka do kruhového potrubí 125mm</t>
  </si>
  <si>
    <t>Poznámka k položce:_x000d_
třída těsnosti plášťě C1 ∅125mm</t>
  </si>
  <si>
    <t>Ruční regulační klapka do kruhového potrubí ∅160mm</t>
  </si>
  <si>
    <t>Poznámka k položce:_x000d_
třída těsnosti plášťě C1 ∅160mm</t>
  </si>
  <si>
    <t>Ruční regulační klapka do kruhového potrubí ∅200mm</t>
  </si>
  <si>
    <t xml:space="preserve">Stěnová mřížka z hlinikových profilů, jednořadá s pevnými lamelami, upínaní šroubami,  rozměr 800x200</t>
  </si>
  <si>
    <t>Poznámka k položce:_x000d_
800x200</t>
  </si>
  <si>
    <t>Upiínací rámeček pro stěnovů mřížku 800x200</t>
  </si>
  <si>
    <t>Příplatek za barevný provedení výustky v RAL 9005 černá barva</t>
  </si>
  <si>
    <t xml:space="preserve">Stěnová mřížka z hlinikových profilů, jednořadá s pevnými lamelami, upínaní šroubami,  rozměr 400x100</t>
  </si>
  <si>
    <t>Poznámka k položce:_x000d_
400x100</t>
  </si>
  <si>
    <t>Upiínací rámeček pro stěnovů mřížku 400x100</t>
  </si>
  <si>
    <t xml:space="preserve">Stěnová mřížka z hlinikových profilů, jednořadá s pevnými lamelami, upínaní šroubami,  rozměr 200x100</t>
  </si>
  <si>
    <t>Poznámka k položce:_x000d_
200x100</t>
  </si>
  <si>
    <t>Upiínací rámeček pro stěnovů mřížku 200x100</t>
  </si>
  <si>
    <t>Talířový ventil odvodní, pozinkovaný ocelový plech, ∅200mm</t>
  </si>
  <si>
    <t xml:space="preserve">Montážní  rámček pro odvodní talířový ventl ∅200mm</t>
  </si>
  <si>
    <t>Čtyřhranné potrubí skupiny I z oboustranně pozinkovaného plechu Trouba do délky hrany 100 -250 mm, třída těsnosti C</t>
  </si>
  <si>
    <t>Čtyřhranné potrubí skupiny I z oboustranně pozinkovaného plechu Tvarovka do délky hrany 100 -250 mm, třída těsnosti C</t>
  </si>
  <si>
    <t>Čtyřhranné potrubí skupiny I z oboustranně pozinkovaného plechu Trouba do délky hrany 251 -750 mm, třída těsnosti C</t>
  </si>
  <si>
    <t>Čtyřhranné potrubí skupiny I z oboustranně pozinkovaného plechu Tvarovka do délky hrany 251 -750 mm, třída těsnosti C</t>
  </si>
  <si>
    <t xml:space="preserve">Kruhové potrubí SPIRO z  oboustranně pozinkovaného plechu ( třída těsnosti D )  ∅125mm vr. 20% tvaroviek</t>
  </si>
  <si>
    <t xml:space="preserve">Kruhové potrubí SPIRO z  oboustranně pozinkovaného plechu ( třída těsnosti D )  ∅160mm vr. 20% tvaroviek</t>
  </si>
  <si>
    <t xml:space="preserve">Kruhové potrubí SPIRO z  oboustranně pozinkovaného plechu ( třída těsnosti D )  ∅200mm vr. 20% tvaroviek</t>
  </si>
  <si>
    <t xml:space="preserve">Kruhové potrubí SPIRO z  oboustranně pozinkovaného plechu ( třída těsnosti D )  ∅315mm vr. 50% tvaroviek</t>
  </si>
  <si>
    <t>Poznámka: Potrubí sání a výfuku ZAŘ.2 je vyspcifikováno u ZAŘ 1</t>
  </si>
  <si>
    <t>Objekt4 - ZAR.3</t>
  </si>
  <si>
    <t xml:space="preserve">D1 - Zařízení č.3:  Větrání učeben a kabinetů - část větrání </t>
  </si>
  <si>
    <t xml:space="preserve">    47 - ČTYŘHRANNÉ POTRUBÍ </t>
  </si>
  <si>
    <t xml:space="preserve">    54 - Kruhové potrubí SPIRO z  oboustranně pozinkovaného plechu ( třída těsnosti D ) </t>
  </si>
  <si>
    <t xml:space="preserve">Zařízení č.3:  Větrání učeben a kabinetů - část větrání </t>
  </si>
  <si>
    <t xml:space="preserve">Poznámka k položce:_x000d_
Qv = 2250 m3/h / 2250m3/h dp = 300 Pa  el. příkon : 2,6 kW rotační výměnník, účinnost: 80% el.napájení : 1x 230/ 50 Hz   výkon vodního  ohřívače : 7,5kW  teplota za ohřívačem: 22°C spád topné vody : 75 / 60 °C  přívodní filtr : ePM1 60%  (F7) odvodní filtr: ePM10 60%  (M5)  rozměry : 1600x958x1500 těsnost skříně: +400Pa Třída L2(R)                        -400Pa  Třída F9(R) dvojitý plášť  izolace: 50 mm _x000d_
umístněná ve vnitřním prostoru, kompaktní jednotka s vývody směrem nahoru  - VZT jednotka v systéme s regulátory variabilního průtoku ovládané  pomoci dálkového modulu pro konfiguraci VAV regulátorů, VAV regulátory řízené pomoci CO2 čidel a ovladačů - externí chladič : přímy výpar - levé provedení   Přívod: - pružná manžeta / samostatní dodávka / - regulačná klapka se servopohonem / samostatní dodávka / - kapsový filtr ePM1 60%  (F7) - rotační  výměník zpětného/, účinnosť 80% (tepelná účinnost)  - ventilátor s EC motorem  2250 m3/h s externým tlakem 300 Pa - vodní ohřívač  (75/60°C), teplota za ohřívačem +22°C, dopojení topné vody zabezpečeno profesí vytápění.  / směšovací uzel vč. čerpadla v dodávke UT / - pružná manžeta / samostatní dodávka / Odvod: - pružná manžeta - kapsový filtr ePM10 60%  (M5)  - ventilátor s EC motorem  2250 m3/h s externým tlakem 300 Pa - rotační  výměník zpětného/, účinnosť 80% (tepelná účinnost)  - regulační klapka se servopohonem / samostatní dodávka / - pružná manžeta  / samostatní dodávka /   Poznámky: - vč.protimrazové ochrany ohřívače - vč. nosného rámu  - vč. kompletní ovládaní a regulace - možnost BMS komunikace -možnost komunikace s kouřovým potrubním hlásičem</t>
  </si>
  <si>
    <t>Dátový modul pro konfiguraci VAV regulátorů a řízení otáček ventilátru / regulační systém sníma průtoky vzduchu a polohu lisu VAV regulátorů a řídi z těchto údajů frekvenční měnič ventilátorů VZT jednotky /</t>
  </si>
  <si>
    <t xml:space="preserve">Odovodní výustka do kruhové potrubí ∅100mm o rozměrech  625x75  z pozinkovaného ocelového plechu s jednou řadou lamel, s regulací, bez pozink.,  první řada lamel vertikální</t>
  </si>
  <si>
    <t>Poznámka k položce:_x000d_
625x75</t>
  </si>
  <si>
    <t xml:space="preserve">Odovodní výustka do kruhové potrubí ∅100mm o rozměrech  425x75  z pozinkovaného ocelového plechu s jednou řadou lamel, s regulací, bez pozink.,  první řada lamel vertikální</t>
  </si>
  <si>
    <t xml:space="preserve">Odovodní výustka do kruhové potrubí ∅100mm o rozměrech  325x75  z pozinkovaného ocelového plechu s jednou řadou lamel, s regulací, bez pozink.,  první řada lamel vertikální</t>
  </si>
  <si>
    <t>Poznámka k položce:_x000d_
325x75</t>
  </si>
  <si>
    <t xml:space="preserve">Kruhové potrubí SPIRO z  oboustranně pozinkovaného plechu ( třída těsnosti D )  ∅100mm vr. 30% tvaroviek</t>
  </si>
  <si>
    <t xml:space="preserve">Kruhové potrubí SPIRO z  oboustranně pozinkovaného plechu ( třída těsnosti D )  ∅250mm vr. 20% tvaroviek</t>
  </si>
  <si>
    <t xml:space="preserve">Kruhové potrubí SPIRO z  oboustranně pozinkovaného plechu ( třída těsnosti D )  ∅280mm vr. 20% tvaroviek</t>
  </si>
  <si>
    <t xml:space="preserve">Kruhové potrubí SPIRO z  oboustranně pozinkovaného plechu ( třída těsnosti D )  ∅1491mm vr. 100% tvaroviek</t>
  </si>
  <si>
    <t xml:space="preserve">Příplatek za barevné provedení příznaného kruhového potrubí  ∅315mm / černá RAL 9005/</t>
  </si>
  <si>
    <t>Samolepíci hliniková fólie v černé barvě RAL 9005 pro překrytí potrubí s tepelnou izolací</t>
  </si>
  <si>
    <t>Poznámka k položce:_x000d_
Doprava jeřábem do částečně rozebraného podkroví sedlové střechy, složení jednotky na místě z dopravených dílů, ruční vodorovná doprava složené jednotky na místo ve strojovně, zpětná montáž částečně rozebraného krovu vč. zakrytí dopravního otvoru ve střeše</t>
  </si>
  <si>
    <t>74.b</t>
  </si>
  <si>
    <t>Pronájem jeřábu</t>
  </si>
  <si>
    <t>-207621420</t>
  </si>
  <si>
    <t>74.c</t>
  </si>
  <si>
    <t>Práce s jeřábem</t>
  </si>
  <si>
    <t>427618500</t>
  </si>
  <si>
    <t>Objekt5 - ZAŘ.3 chlazeni</t>
  </si>
  <si>
    <t xml:space="preserve">D1 - Zařízení č.3:  Větrání učeben a kabinetů - část chlazení </t>
  </si>
  <si>
    <t xml:space="preserve">Zařízení č.3:  Větrání učeben a kabinetů - část chlazení </t>
  </si>
  <si>
    <t>Montáž konzoly vč. ukotvení</t>
  </si>
  <si>
    <t>Objekt6 - ZAŘ.4</t>
  </si>
  <si>
    <t xml:space="preserve">D1 - Zařízení č.4:  Větrání hygienického zázemí </t>
  </si>
  <si>
    <t xml:space="preserve">    51 - ČTYŘHRANNÉ POTRUBÍ </t>
  </si>
  <si>
    <t xml:space="preserve">    57 - Kruhové potrubí SPIRO z  oboustranně pozinkovaného plechu ( třída těsnosti D ) </t>
  </si>
  <si>
    <t xml:space="preserve">Zařízení č.4:  Větrání hygienického zázemí </t>
  </si>
  <si>
    <t xml:space="preserve">Poznámka k položce:_x000d_
Qv = 960 m3/h / 960 m3/h dp = 300 Pa  el. příkon : 1,64 kW deskový výměnník, účinnost: 84% el.napájení : 1x 230/ 50 Hz   výkon vodního  ohřívače : 3kW  teplota za ohřívačem: 22°C spád topné vody : 75 / 60 °C  přívodní filtr : ePM1 60%  (F7) odvodní filtr: ePM10 60%  (M5)  rozměry : 2002x764x1319 těsnost skříně: +400Pa Třída L2(R)                        -400Pa  Třída F9(R) dvojitý plášť  izolace: 50 mm Hladina akustického výkonu 50 dB (A)  _x000d_
umístněná ve vnitřním prostoru, kompaktní jednotka s vývody směrem nahoru  - pravé provedení    Přívod: - pružná manžeta / samostatní dodávka / - regulačná klapka se servopohonem / samostatní dodávka / - kapsový filtr ePM1 60%  (F7) - deskový výměnník zpětného získávaní tepla, účinnosť 84% (tepelná účinnost)  - ventilátor s EC motorem  960 m3/h s externým tlakem 300 Pa - vodní ohřívač  (75/60°C), teplota za ohřívačem +22°C, dopojení topné vody zabezpečeno profesí vytápění.  / směšovací uzel vč. čerpadla v dodávke UT / - pružná manžeta / samostatní dodávka / Odvod: - pružná manžeta - kapsový filtr ePM10 60%  (M5)  - ventilátor s EC motorem  2250 m3/h s externým tlakem 300 Pa - deskový výměnník zpětného získávaní tepla /, účinnosť 84% (tepelná účinnost)  - regulační klapka se servopohonem / samostatní dodávka / - pružná manžeta  / samostatní dodávka /   Poznámky: - vč.protimrazové ochrany ohřívače - vč. nosného rámu  - vč. kompletní ovládaní a regulace - možnost BMS komunikace -možnost komunikace s kouřovým potrubním hlásičem</t>
  </si>
  <si>
    <t>Ruční regulační klapka do kruhového potrubí ∅100mm</t>
  </si>
  <si>
    <t>Poznámka k položce:_x000d_
třída těsnosti plášťě C1 ∅100mm</t>
  </si>
  <si>
    <t xml:space="preserve">Stěnová mřížka z hlinikových profilů, jednořadá s pevnými lamelami, upínaní šroubami,  rozměr 400x200</t>
  </si>
  <si>
    <t>Poznámka k položce:_x000d_
400x200</t>
  </si>
  <si>
    <t>Upiínací rámeček pro stěnovů mřížku 400x200</t>
  </si>
  <si>
    <t>Talířový ventil odvodní, pozinkovaný ocelový plech, RAL 9003, ∅200mm</t>
  </si>
  <si>
    <t xml:space="preserve">Odovodní výustka do kruhové potrubí ∅125mm o rozměrech  525x75  z pozinkovaného ocelového plechu s jednou řadou lamel, s regulací, pozink.,  první řada lamel vertikální</t>
  </si>
  <si>
    <t xml:space="preserve">Odovodní výustka do kruhové potrubí ∅125mm o rozměrech  625x75  z pozinkovaného ocelového plechu s jednou řadou lamel, s regulací, pozink.,  první řada lamel vertikální</t>
  </si>
  <si>
    <t xml:space="preserve">Přívodní výustka do kruhové potrubí ∅100mm o rozměrech  825x75  z pozinkovaného ocelového plechu s dvoma řadami lamel, bez regulace, pozink.,  první řada lamel vertikální</t>
  </si>
  <si>
    <t xml:space="preserve">Odvodní výustka do kruhové potrubí ∅100mm o rozměrech  425x75  z pozinkovaného ocelového plechu s dvoma řadami lamel, bez regulace, pozink.,  první řada lamel vertikální</t>
  </si>
  <si>
    <t xml:space="preserve">Kruhové potrubí SPIRO z  oboustranně pozinkovaného plechu ( třída těsnosti D )   ∅100mm vr. 20% tvaroviek</t>
  </si>
  <si>
    <t xml:space="preserve">Kruhové potrubí SPIRO z  oboustranně pozinkovaného plechu ( třída těsnosti D )   ∅315mm vr. 10% tvaroviek</t>
  </si>
  <si>
    <t>Samolepíci hliniková fólie v černé barvě RAL 9005 pro překrytí tepelné izolaci z Al polepem</t>
  </si>
  <si>
    <t>Samolepíci hliniková fólie v černé barvě RAL 9005 pro překrytí příznaných tlumičů hluku</t>
  </si>
  <si>
    <t>Poznámka: Potrubí sání a výfuku ZAŘ.4 je vyspcifikováno u ZAŘ 3</t>
  </si>
  <si>
    <t>2022-01050199.05 - Vytápění</t>
  </si>
  <si>
    <t>713 - Izolace</t>
  </si>
  <si>
    <t>733 - Potrubí</t>
  </si>
  <si>
    <t>734 - Armatury</t>
  </si>
  <si>
    <t>735 - Otopná tělesa</t>
  </si>
  <si>
    <t>OST - Ostatní náklady</t>
  </si>
  <si>
    <t>Izolace</t>
  </si>
  <si>
    <t>PC 713-001</t>
  </si>
  <si>
    <t xml:space="preserve">Dodávka a montáž - Izolace pro potrubí pr.18  tl. 20mm, max . tepel. vodivost 0,04 W/ m K</t>
  </si>
  <si>
    <t>PC 713-002</t>
  </si>
  <si>
    <t xml:space="preserve">Dodávka a montáž - Izolace pro potrubí pr.22  tl. 25mm, max . tepel. vodivost 0,04 W/ m K</t>
  </si>
  <si>
    <t>PC 713-003</t>
  </si>
  <si>
    <t xml:space="preserve">Dodávka a montáž - Izolace pro potrubí pr.28  tl. 25mm, max . tepel. vodivost 0,04 W/ m K</t>
  </si>
  <si>
    <t>PC 713-004</t>
  </si>
  <si>
    <t xml:space="preserve">Dodávka a montáž - Izolace pro potrubí pr.35  tl. 25mm, max . tepel. vodivost 0,04 W/ m K</t>
  </si>
  <si>
    <t>PC 713-005</t>
  </si>
  <si>
    <t xml:space="preserve">Dodávka a montáž - Izolace pro potrubí pr.42  tl. 25mm, max . tepel. vodivost 0,04 W/ m K</t>
  </si>
  <si>
    <t>PC 713-006</t>
  </si>
  <si>
    <t xml:space="preserve">Dodávka a montáž - Izolace pro potrubí pr.54  tl. 25mm, max . tepel. vodivost 0,04 W/ m K</t>
  </si>
  <si>
    <t>733</t>
  </si>
  <si>
    <t>Potrubí</t>
  </si>
  <si>
    <t>PC 733-001</t>
  </si>
  <si>
    <t xml:space="preserve">Potrubí Cu pr. 22x1,0 + uchycení   + montáž</t>
  </si>
  <si>
    <t>PC 733-002</t>
  </si>
  <si>
    <t xml:space="preserve">Potrubí Cu pr. 35x1,5 + uchycení  + montáž</t>
  </si>
  <si>
    <t>PC 733-003</t>
  </si>
  <si>
    <t xml:space="preserve">Potrubí Cu pr. 54x1,5 + uchycení  + montáž</t>
  </si>
  <si>
    <t>PC 733-004</t>
  </si>
  <si>
    <t>Tvarovky pro potrubí Cu + montáž</t>
  </si>
  <si>
    <t>PC 733-005</t>
  </si>
  <si>
    <t xml:space="preserve">Potrubí Al/PEX 16x2,0 + uchycení  + montáž</t>
  </si>
  <si>
    <t>PC 733-006</t>
  </si>
  <si>
    <t xml:space="preserve">Potrubí Al/PEX 20x2,0 + uchycení  + montáž</t>
  </si>
  <si>
    <t>PC 733-007</t>
  </si>
  <si>
    <t xml:space="preserve">Potrubí Al/PEX 26x3,0 + uchycení  + montáž</t>
  </si>
  <si>
    <t>PC 733-008</t>
  </si>
  <si>
    <t xml:space="preserve">Potrubí Al/PEX 32x3,5 + uchycení  + montáž</t>
  </si>
  <si>
    <t>PC 733-009</t>
  </si>
  <si>
    <t xml:space="preserve">Potrubí Al/PEX 40x3,5 + uchycení  + montáž</t>
  </si>
  <si>
    <t>PC 733-010</t>
  </si>
  <si>
    <t xml:space="preserve">Potrubí Al/PEX 50x4,0 + uchycení  + montáž</t>
  </si>
  <si>
    <t>PC 733-011</t>
  </si>
  <si>
    <t>Tvarovky pro potrubí Alpex + montáž</t>
  </si>
  <si>
    <t>PC 733-012</t>
  </si>
  <si>
    <t>Chránička ocel DN32, 2x nátěr základní ,1 x vrchní + montáž</t>
  </si>
  <si>
    <t>PC 733-013</t>
  </si>
  <si>
    <t>Chránička ocel DN65,2x nátěr základní ,1 x vrchní + montáž</t>
  </si>
  <si>
    <t>PC 733-014</t>
  </si>
  <si>
    <t>Flexi hadice pancéřová 3/4" - 1m + montáž</t>
  </si>
  <si>
    <t>PC 733-015</t>
  </si>
  <si>
    <t>Přesun hmot tonážní pro armatury v objektech v do 6 m</t>
  </si>
  <si>
    <t>734</t>
  </si>
  <si>
    <t>Armatury</t>
  </si>
  <si>
    <t>PC 734-001</t>
  </si>
  <si>
    <t xml:space="preserve">Rozdělovač ocel DN50, L=1500 mm – vývody – viz výkresová část+ izolace  min. 50 mm s Al fólií, konzole samostojné, 2x nátěr základní, 1x nátěr vrchní</t>
  </si>
  <si>
    <t>PC 734-002</t>
  </si>
  <si>
    <t xml:space="preserve">Sběrač ocel DN50, L=1500 mm – vývody – viz výkresová část+  izolace  min. 50 mm s Al fólií, konzole samostojné,2x nátěr základní, 1x nátěr vrchní</t>
  </si>
  <si>
    <t>PC 734-003</t>
  </si>
  <si>
    <t>Směšovací ventil DN20 – kvs=4,0 m3/h,servopohon – dodávka MaR</t>
  </si>
  <si>
    <t>PC 734-004</t>
  </si>
  <si>
    <t>Dvoucestný ventil zónový DN20 s pohonem 230V - dodávka MaR</t>
  </si>
  <si>
    <t>PC 734-005</t>
  </si>
  <si>
    <t xml:space="preserve">Čerpadlo s funkcí autoadapt  výkon 0,5 m3/h, tl. přínos 2,0m</t>
  </si>
  <si>
    <t>PC 734-006</t>
  </si>
  <si>
    <t xml:space="preserve">Čerpadlo s funkcí autoadapt  výkon 0,2 m3/h, tl. přínos 2,0m</t>
  </si>
  <si>
    <t>PC 734-007</t>
  </si>
  <si>
    <t xml:space="preserve">Čerpadlo s funkcí autoadapt  výkon 1,1 m3/h, tl. přínos 2,5m</t>
  </si>
  <si>
    <t>PC 734-008</t>
  </si>
  <si>
    <t>Filtr teplovodní šikmý závitový DN 20, mosaz</t>
  </si>
  <si>
    <t>PC 734-009</t>
  </si>
  <si>
    <t>Filtr teplovodní šikmý závitový DN 32,mosaz</t>
  </si>
  <si>
    <t>PC 734-010</t>
  </si>
  <si>
    <t>Kulový uzávěr ovládaný páčkou, DN15 , plnoprůtokový, niklovaná mosaz</t>
  </si>
  <si>
    <t>PC 734-011</t>
  </si>
  <si>
    <t>Kulový uzávěr ovládaný páčkou, DN20, plnoprůtokový, niklovaná mosaz</t>
  </si>
  <si>
    <t>PC 734-012</t>
  </si>
  <si>
    <t>Kulový uzávěr ovládaný páčkou, DN25, plnoprůtokový, niklovaná mosaz</t>
  </si>
  <si>
    <t>PC 734-013</t>
  </si>
  <si>
    <t xml:space="preserve">Kulový uzávěr ovládaný páčkou, DN32,  plnoprůtokový, niklovaná mosaz</t>
  </si>
  <si>
    <t>PC 734-014</t>
  </si>
  <si>
    <t>Kulový uzávěr ovládaný páčkou, DN40, plnoprůtokový, niklovaná mosaz</t>
  </si>
  <si>
    <t>PC 734-015</t>
  </si>
  <si>
    <t>Zpětný ventil lehký DN20, otevírací přetlak 0,02 bar, mosaz</t>
  </si>
  <si>
    <t>PC 734-016</t>
  </si>
  <si>
    <t>Zpětná ventil lehký DN32, otevírací přetlak 0,02 bar, mosaz</t>
  </si>
  <si>
    <t>PC 734-017</t>
  </si>
  <si>
    <t xml:space="preserve">Kulový uzávěr napouštěcí a vypouštěcí  DN 15</t>
  </si>
  <si>
    <t>PC 734-018</t>
  </si>
  <si>
    <t xml:space="preserve">Automatický odvzdušňovací ventil  se zpětnou klapkou</t>
  </si>
  <si>
    <t>PC 734-019</t>
  </si>
  <si>
    <t>Teploměr 0 - 1200C</t>
  </si>
  <si>
    <t>PC 734-020</t>
  </si>
  <si>
    <t>Manometr 0 - 6 bar</t>
  </si>
  <si>
    <t>PC 734-021</t>
  </si>
  <si>
    <t>Vyvažovací ventil DN15, Kvs 1,75</t>
  </si>
  <si>
    <t>PC 734-022</t>
  </si>
  <si>
    <t xml:space="preserve">Termostatická  hlavice  pro tělesa VK s protimrazovou funkcí  pro veřejné prostory</t>
  </si>
  <si>
    <t>PC 734-023</t>
  </si>
  <si>
    <t xml:space="preserve">Připojovací armatura „H“  DN15, rohová + příslušenství</t>
  </si>
  <si>
    <t>PC 734-024</t>
  </si>
  <si>
    <t>Montáž armatur do DN50 a vybavení</t>
  </si>
  <si>
    <t>PC 734-025</t>
  </si>
  <si>
    <t>Přesun hmot tonážní pro armatury v objektech</t>
  </si>
  <si>
    <t>735</t>
  </si>
  <si>
    <t>Otopná tělesa</t>
  </si>
  <si>
    <t>PC 735-001</t>
  </si>
  <si>
    <t xml:space="preserve">Deskové otopné těleso  VK s hladkou čelní plochou  21/600/400 + uchycení</t>
  </si>
  <si>
    <t>PC 735-001.1</t>
  </si>
  <si>
    <t xml:space="preserve">Deskové otopné těleso  VK s hladkou čelní plochou  21/600/500 + uchycení</t>
  </si>
  <si>
    <t>PC 735-002</t>
  </si>
  <si>
    <t xml:space="preserve">Deskové otopné těleso  VK s hladkou čelní plochou  21/600/600 + uchycení</t>
  </si>
  <si>
    <t>PC 735-003</t>
  </si>
  <si>
    <t xml:space="preserve">Deskové otopné těleso  VK s hladkou čelní plochou  21/600/700 + uchycení</t>
  </si>
  <si>
    <t>PC 735-004</t>
  </si>
  <si>
    <t xml:space="preserve">Deskové otopné těleso  VK s hladkou čelní plochou  21/600/800 + uchycení</t>
  </si>
  <si>
    <t>PC 735-005</t>
  </si>
  <si>
    <t xml:space="preserve">Deskové otopné těleso  VK s hladkou čelní plochou  21/600/900 + uchycení</t>
  </si>
  <si>
    <t>PC 735-006</t>
  </si>
  <si>
    <t xml:space="preserve">Deskové otopné těleso  VK s hladkou čelní plochou  21/600/1000 + uchycení</t>
  </si>
  <si>
    <t>PC 735-007</t>
  </si>
  <si>
    <t xml:space="preserve">Deskové otopné těleso  VK s hladkou čelní plochou  21/600/1200 + uchycení</t>
  </si>
  <si>
    <t>PC 735-008</t>
  </si>
  <si>
    <t xml:space="preserve">Deskové otopné těleso  VK s hladkou čelní plochou  21/600/1400 + uchycení</t>
  </si>
  <si>
    <t>PC 735-009</t>
  </si>
  <si>
    <t xml:space="preserve">Deskové otopné těleso  VK s hladkou čelní plochou  21/600/1600 + uchycení</t>
  </si>
  <si>
    <t>PC 735-010</t>
  </si>
  <si>
    <t xml:space="preserve">Deskové otopné těleso  VK s hladkou čelní plochou  21/900/1100 + uchycení</t>
  </si>
  <si>
    <t>PC 735-011</t>
  </si>
  <si>
    <t xml:space="preserve">Deskové otopné těleso  VK s hladkou čelní plochou  22/900/400 + uchycení</t>
  </si>
  <si>
    <t>PC 735-012</t>
  </si>
  <si>
    <t>Montáž otopných těles</t>
  </si>
  <si>
    <t>PC 735-013</t>
  </si>
  <si>
    <t>Přesun hmot tonážní pro otopná tělesa v objektech</t>
  </si>
  <si>
    <t>OST</t>
  </si>
  <si>
    <t>Ostatní náklady</t>
  </si>
  <si>
    <t>PC 731 01</t>
  </si>
  <si>
    <t>Zkoušky topné a tlakové, vyregulování soustavy, uvedení do provozu</t>
  </si>
  <si>
    <t>soub</t>
  </si>
  <si>
    <t>262144</t>
  </si>
  <si>
    <t>PC 731 02</t>
  </si>
  <si>
    <t>Dokumentace skutečného provedení</t>
  </si>
  <si>
    <t>PC 731 03</t>
  </si>
  <si>
    <t>Stavební pomocné práce, sekání, průrazy, zazdívky, opravy omítky, likvidace suti, nátěry, lešení pracovní, hrubý úklid</t>
  </si>
  <si>
    <t>2022-01050199.06 - MaR</t>
  </si>
  <si>
    <t>800 - Měření a regulace</t>
  </si>
  <si>
    <t>M22 - Montáže sdělovací a zabezpečovací techniky</t>
  </si>
  <si>
    <t>90 - Hodinové zúčtovací sazby (HZS)</t>
  </si>
  <si>
    <t>ON - Ostatní náklady</t>
  </si>
  <si>
    <t>800</t>
  </si>
  <si>
    <t>Měření a regulace</t>
  </si>
  <si>
    <t>800_01</t>
  </si>
  <si>
    <t>Rozvaděč MaR včetně vyzbrojení</t>
  </si>
  <si>
    <t>800_02</t>
  </si>
  <si>
    <t>Volně programovatelný regulátor: 8xAI, 8xAO, 8xDI, 8xDO, Ethernet, 2xRS 485, RS 232, web server, bez displeje, 24V AC</t>
  </si>
  <si>
    <t>800_03</t>
  </si>
  <si>
    <t>Ovládací panel dotykový, 10" LCD TFT, barevný, rozlišení 1024x600, Ethernet, USB, izolovaný napájecí zdroj</t>
  </si>
  <si>
    <t>800_04</t>
  </si>
  <si>
    <t>Napájecí zdroj 230V/24V/60W</t>
  </si>
  <si>
    <t>800_05</t>
  </si>
  <si>
    <t>Čidlo teploty příložné (NTC, NI1000, Pt1000) - upřesnění typu dle použitého regulátoru</t>
  </si>
  <si>
    <t>800_06</t>
  </si>
  <si>
    <t>Čidlo teploty venkovní (NTC, NI1000, Pt1000) - upřesnění typu dle použitého regulátoru</t>
  </si>
  <si>
    <t>800_07</t>
  </si>
  <si>
    <t>Pohon pro 3-cestný ventil 500 N 24 V 3 bod.</t>
  </si>
  <si>
    <t>800_08</t>
  </si>
  <si>
    <t>Pohon pro 2-cestný ventil 500 N 24 V 2 bod.</t>
  </si>
  <si>
    <t>800_09</t>
  </si>
  <si>
    <t>GSM komunikátor</t>
  </si>
  <si>
    <t>800_10</t>
  </si>
  <si>
    <t>Jednotka akustické a světelné signalizace</t>
  </si>
  <si>
    <t>800_11</t>
  </si>
  <si>
    <t>Ethernet Switch, 8 port na DIN lištu</t>
  </si>
  <si>
    <t>800_12</t>
  </si>
  <si>
    <t>Centrální dispečink (vizualizace datových bodů, ukládání dat)</t>
  </si>
  <si>
    <t>800_13</t>
  </si>
  <si>
    <t>Montážní dokumentace MaR</t>
  </si>
  <si>
    <t>800_14</t>
  </si>
  <si>
    <t>Dokumentace skutečného provedení MaR</t>
  </si>
  <si>
    <t>800_15</t>
  </si>
  <si>
    <t>Přesun hmot pro MaR</t>
  </si>
  <si>
    <t>M22</t>
  </si>
  <si>
    <t>Montáže sdělovací a zabezpečovací techniky</t>
  </si>
  <si>
    <t>M22_01</t>
  </si>
  <si>
    <t>Kabel CYKY-m 750 V 3 x 2,5 mm2 volně uložený</t>
  </si>
  <si>
    <t>M22_02</t>
  </si>
  <si>
    <t>Kabel silový s Cu jádrem 750 V CYKY 3 x 2,5 mm2</t>
  </si>
  <si>
    <t>M22_03</t>
  </si>
  <si>
    <t>Kabel CYKY-m 750 V 3 x 1,5 mm2 volně uložený</t>
  </si>
  <si>
    <t>M22_04</t>
  </si>
  <si>
    <t>Kabel silový s Cu jádrem 750 V CYKY 3 x 1,5 mm2</t>
  </si>
  <si>
    <t>M22_05</t>
  </si>
  <si>
    <t>Kabel J-Y(st)Y folie volně uložený, 2x2x0,8</t>
  </si>
  <si>
    <t>M22_06</t>
  </si>
  <si>
    <t>Kabel J-Y(st)Y 2x2x0,8</t>
  </si>
  <si>
    <t>M22_07</t>
  </si>
  <si>
    <t>Kabel JYTY-Cu folie volně uložený, 2x1 mm</t>
  </si>
  <si>
    <t>M22_08</t>
  </si>
  <si>
    <t>Kabel sdělovací s Cu jádrem JYTY 2 x 1 mm</t>
  </si>
  <si>
    <t>M22_09</t>
  </si>
  <si>
    <t>Kabel JYTY-Cu folie pevně uložený, 4x1 mm</t>
  </si>
  <si>
    <t>M22_10</t>
  </si>
  <si>
    <t>Kabel sdělovací s Cu jádrem JYTY 4 x 1 mm</t>
  </si>
  <si>
    <t>M22_11</t>
  </si>
  <si>
    <t>Kabel UTP/FTP kat.5e v trubkách</t>
  </si>
  <si>
    <t>M22_12</t>
  </si>
  <si>
    <t>Kabel UTP pro RJ45 (drát) - 1m - metráž</t>
  </si>
  <si>
    <t>M22_13</t>
  </si>
  <si>
    <t>Lišta vkládací do15x10, na úchyt.body, zavíčkování</t>
  </si>
  <si>
    <t>M22_14</t>
  </si>
  <si>
    <t>Lišta hranatá LH 15x10, délka 3m</t>
  </si>
  <si>
    <t>M22_15</t>
  </si>
  <si>
    <t>Lišta vkládací 20x20, na úchyt.body, zavíčkování</t>
  </si>
  <si>
    <t>M22_16</t>
  </si>
  <si>
    <t>Lišta hranatá LHD 20x20, délka 3m</t>
  </si>
  <si>
    <t>M22_17</t>
  </si>
  <si>
    <t>Žlab kabelový MARS 62/ 50 mm</t>
  </si>
  <si>
    <t>M22_18</t>
  </si>
  <si>
    <t>Žlab kabelový MARS 125/ 50 mm</t>
  </si>
  <si>
    <t>M22_19</t>
  </si>
  <si>
    <t>Trubka plast. tuhá 20 na příchytkách vč.příchytek</t>
  </si>
  <si>
    <t>M22_20</t>
  </si>
  <si>
    <t>Trubka elektroinstalační tuhá z PVC 1525</t>
  </si>
  <si>
    <t>Hodinové zúčtovací sazby (HZS)</t>
  </si>
  <si>
    <t>90_01</t>
  </si>
  <si>
    <t>HZS - vývoj programové aplikace MaR</t>
  </si>
  <si>
    <t>h</t>
  </si>
  <si>
    <t>90_02</t>
  </si>
  <si>
    <t>HZS - uvedení MaR do provozu a zaškolení obsluhy</t>
  </si>
  <si>
    <t>90_03</t>
  </si>
  <si>
    <t>HZS - montážní práce MaR</t>
  </si>
  <si>
    <t>90_04</t>
  </si>
  <si>
    <t>HZS - zkušební provoz</t>
  </si>
  <si>
    <t>90_05</t>
  </si>
  <si>
    <t>HZS - výchozí revize elektrických zařízení</t>
  </si>
  <si>
    <t>ON</t>
  </si>
  <si>
    <t>ON_01</t>
  </si>
  <si>
    <t>Lešení lehké pomocné, výška podlahy do 1,2 m</t>
  </si>
  <si>
    <t>ON_02</t>
  </si>
  <si>
    <t>Ostatní instalační materiál nespecifikovaný</t>
  </si>
  <si>
    <t>ON_03</t>
  </si>
  <si>
    <t>Doprava materiálu a osob</t>
  </si>
  <si>
    <t>2022-01050199.07 - ZTI</t>
  </si>
  <si>
    <t>34 - Stěny a příčky</t>
  </si>
  <si>
    <t>41 - Stropy a stropní konstrukce (pro pozemní stavby)</t>
  </si>
  <si>
    <t>713 - Izolace tepelné</t>
  </si>
  <si>
    <t>721 - Vnitřní kanalizace</t>
  </si>
  <si>
    <t>722 - Vnitřní vodovod</t>
  </si>
  <si>
    <t>725 - Zařizovací předměty</t>
  </si>
  <si>
    <t>726 - Instalační prefabrikáty</t>
  </si>
  <si>
    <t>732 - Strojovny</t>
  </si>
  <si>
    <t>762 - Konstrukce tesařské</t>
  </si>
  <si>
    <t>767 - Konstrukce doplňkové stavební (zámečnické)</t>
  </si>
  <si>
    <t>94 - Lešení a stavební výtahy</t>
  </si>
  <si>
    <t>97 - Prorážení otvorů a ostatní bourací práce</t>
  </si>
  <si>
    <t>H99 - Ostatní přesuny hmot</t>
  </si>
  <si>
    <t>S - Přesuny sutí</t>
  </si>
  <si>
    <t>Stěny a příčky</t>
  </si>
  <si>
    <t>342263410R00</t>
  </si>
  <si>
    <t>Osazení revizních dvířek do SDK příček, do 0,25 m2</t>
  </si>
  <si>
    <t>RTS I / 2023</t>
  </si>
  <si>
    <t>342264514RT1</t>
  </si>
  <si>
    <t>Revizní dvířka Promat do SDK podhledu, 400x400 mm</t>
  </si>
  <si>
    <t>998011003R00</t>
  </si>
  <si>
    <t>Přesun hmot pro budovy zděné výšky do 24 m</t>
  </si>
  <si>
    <t>Stropy a stropní konstrukce (pro pozemní stavby)</t>
  </si>
  <si>
    <t>411387531R00</t>
  </si>
  <si>
    <t>Zabetonování otvorů 0,25 m2 ve stropech a klenbách</t>
  </si>
  <si>
    <t>713121111R00</t>
  </si>
  <si>
    <t>Montáž tepelné izolace podlah na sucho, jednovrstvá</t>
  </si>
  <si>
    <t>42,6</t>
  </si>
  <si>
    <t>63140545</t>
  </si>
  <si>
    <t>Deska izolační minerální Rockmin PLUS tl. 100 mm</t>
  </si>
  <si>
    <t>713531221R00</t>
  </si>
  <si>
    <t>Protipožární výplň spár ve stěně tl. do 150 mm</t>
  </si>
  <si>
    <t>4,5</t>
  </si>
  <si>
    <t>998713103R00</t>
  </si>
  <si>
    <t>Přesun hmot pro izolace tepelné, výšky do 24 m</t>
  </si>
  <si>
    <t>721</t>
  </si>
  <si>
    <t>Vnitřní kanalizace</t>
  </si>
  <si>
    <t>721176103R00</t>
  </si>
  <si>
    <t>Potrubí HT připojovací D 50 x 1,8 mm</t>
  </si>
  <si>
    <t>721176104R00</t>
  </si>
  <si>
    <t>Potrubí HT připojovací D 75 x 1,9 mm</t>
  </si>
  <si>
    <t>721176105R00</t>
  </si>
  <si>
    <t>Potrubí HT připojovací D 110 x 2,7 mm</t>
  </si>
  <si>
    <t>721176115R00</t>
  </si>
  <si>
    <t>Potrubí HT odpadní svislé D 110 x 2,7 mm</t>
  </si>
  <si>
    <t>721176134R00</t>
  </si>
  <si>
    <t>Potrubí HT svodné (ležaté) zavěšené, D 75 x 1,9 mm</t>
  </si>
  <si>
    <t>721176135R00</t>
  </si>
  <si>
    <t>Potrubí HT svodné (ležaté) zavěšené, D 110 x 2,7 mm</t>
  </si>
  <si>
    <t>721273180R00</t>
  </si>
  <si>
    <t>Ventil přivzdušňovací podomítkový HL905</t>
  </si>
  <si>
    <t>721223420R00</t>
  </si>
  <si>
    <t>Vpusť podlahová se zápachovou uzávěrkou HL 300</t>
  </si>
  <si>
    <t>721177125R00</t>
  </si>
  <si>
    <t>Čisticí kus, odpadní svislé, D 110 mm</t>
  </si>
  <si>
    <t>721194105T00</t>
  </si>
  <si>
    <t>Vyvedení odpadní výpustky D 50 mm</t>
  </si>
  <si>
    <t>RTS I / 2022</t>
  </si>
  <si>
    <t>721194109T00</t>
  </si>
  <si>
    <t>Vyvedení odpadní výpustky D 110 mm</t>
  </si>
  <si>
    <t>721290111R00</t>
  </si>
  <si>
    <t>Zkouška těsnosti kanalizace vodou DN 125</t>
  </si>
  <si>
    <t>315</t>
  </si>
  <si>
    <t>998721103R00</t>
  </si>
  <si>
    <t>Přesun hmot pro vnitřní kanalizaci, výšky do 24 m</t>
  </si>
  <si>
    <t>722</t>
  </si>
  <si>
    <t>Vnitřní vodovod</t>
  </si>
  <si>
    <t>722178611R00</t>
  </si>
  <si>
    <t xml:space="preserve">Potrubí vícevrstvé vodovodní  PP-RCT/AL/PP-R STABI BETA Instaplast, polyfuzně svařené, D 20 x 2,8 mm</t>
  </si>
  <si>
    <t>385</t>
  </si>
  <si>
    <t>722178612R00</t>
  </si>
  <si>
    <t xml:space="preserve">Potrubí vícevrstvé vodovodní  PP-RCT/AL/PP-R STABI BETA Instaplast, polyfuzně svařené, D 25 x 2,8 mm</t>
  </si>
  <si>
    <t>722178613R00</t>
  </si>
  <si>
    <t xml:space="preserve">Potrubí vícevrstvé vodovodní  PP-RCT/AL/PP-R STABI BETA Instaplast, polyfuzně svařené, D 32 x 3,6 mm</t>
  </si>
  <si>
    <t>722178614R00</t>
  </si>
  <si>
    <t xml:space="preserve">Potrubí vícevrstvé vodovodní  PP-RCT/AL/PP-R STABI BETA Instaplast, polyfuzně svařené, D 40 x 4,5 mm</t>
  </si>
  <si>
    <t>722181243RT7</t>
  </si>
  <si>
    <t>Izolace návleková tl. stěny 13 mm vnitřní průměr 22 mm</t>
  </si>
  <si>
    <t>214</t>
  </si>
  <si>
    <t>722181243RT8</t>
  </si>
  <si>
    <t>Izolace návleková tl. stěny 13 mm vnitřní průměr 25 mm</t>
  </si>
  <si>
    <t>722181243RU1</t>
  </si>
  <si>
    <t>Izolace návleková tl. stěny 13 mm vnitřní průměr 32 mm</t>
  </si>
  <si>
    <t>722181243RV9</t>
  </si>
  <si>
    <t>Izolace návleková tl. stěny 13 mm vnitřní průměr 40 mm</t>
  </si>
  <si>
    <t>722181244RT7</t>
  </si>
  <si>
    <t>Izolace návleková tl. stěny 20 mm vnitřní průměr 22 mm</t>
  </si>
  <si>
    <t>722181244RU1</t>
  </si>
  <si>
    <t>Izolace návleková tl. stěny 20 mm vnitřní průměr 32 mm</t>
  </si>
  <si>
    <t>722181244RY5</t>
  </si>
  <si>
    <t>Izolace návleková tl. stěny 20 mm vnitřní průměr 76 mm</t>
  </si>
  <si>
    <t>722181245RT8</t>
  </si>
  <si>
    <t>Izolace návleková tl. stěny 25 mm vnitřní průměr 25 mm</t>
  </si>
  <si>
    <t>722182200R00</t>
  </si>
  <si>
    <t>Výroba izolační tvarovky do DN 40 mm</t>
  </si>
  <si>
    <t>250</t>
  </si>
  <si>
    <t>722182091R00</t>
  </si>
  <si>
    <t>Příplatek za montáž izolačních tvarovek DN 25 mm</t>
  </si>
  <si>
    <t>240</t>
  </si>
  <si>
    <t>722182094R00</t>
  </si>
  <si>
    <t>Příplatek za montáž izolačních tvarovek DN 40 mm</t>
  </si>
  <si>
    <t>722182004R00</t>
  </si>
  <si>
    <t>Montáž tepelné izolace skruží na potrubí přímé, DN 40 mm, samolepicí spoj</t>
  </si>
  <si>
    <t>631547215</t>
  </si>
  <si>
    <t>Potrubní pouzdro z kamenné vlny 35/40 mm</t>
  </si>
  <si>
    <t>722202213R00</t>
  </si>
  <si>
    <t>Nástěnka PP-R D 20xR1/2</t>
  </si>
  <si>
    <t>722202221R00</t>
  </si>
  <si>
    <t>Komplet nástěnný PP-R D 20xR1/2</t>
  </si>
  <si>
    <t>722202432R00</t>
  </si>
  <si>
    <t>Kohout kulový rozebíratelný PP-R, D 20 mm</t>
  </si>
  <si>
    <t>722202433R00</t>
  </si>
  <si>
    <t>Kohout kulový rozebíratelný PP-R, D 25 mm</t>
  </si>
  <si>
    <t>722202434R00</t>
  </si>
  <si>
    <t>Kohout kulový rozebíratelný PP-R, D 32 mm</t>
  </si>
  <si>
    <t>722191111R00</t>
  </si>
  <si>
    <t>Hadice flexibilní k baterii,DN 15 x M10,délka 0,4m</t>
  </si>
  <si>
    <t>722254201RT3</t>
  </si>
  <si>
    <t>Hydrantový systém, box s plnými dveřmi</t>
  </si>
  <si>
    <t>722221112R00</t>
  </si>
  <si>
    <t>Kohout vypouštěcí kulový, IVAR.EURO M, DN 15 mm</t>
  </si>
  <si>
    <t>722190401R00</t>
  </si>
  <si>
    <t>Vyvedení a upevnění výpustek DN 15</t>
  </si>
  <si>
    <t>722280107R00</t>
  </si>
  <si>
    <t>Tlaková zkouška vodovodního potrubí DN 40</t>
  </si>
  <si>
    <t>526</t>
  </si>
  <si>
    <t>722290234R00</t>
  </si>
  <si>
    <t>Proplach a dezinfekce vodovod.potrubí DN 80</t>
  </si>
  <si>
    <t>998722103R00</t>
  </si>
  <si>
    <t>Přesun hmot pro vnitřní vodovod, výšky do 24 m</t>
  </si>
  <si>
    <t>725</t>
  </si>
  <si>
    <t>Zařizovací předměty</t>
  </si>
  <si>
    <t>725014131R00</t>
  </si>
  <si>
    <t>Klozet závěsný + sedátko, bílý</t>
  </si>
  <si>
    <t>551070104</t>
  </si>
  <si>
    <t>Ovládací tlačítko chrom - lesk/chrom - mat</t>
  </si>
  <si>
    <t>725129201R00</t>
  </si>
  <si>
    <t>Montáž pisoárového záchodku bez nádrže</t>
  </si>
  <si>
    <t>64250650</t>
  </si>
  <si>
    <t>Pisoár, přívod zezadu, odpad dozadu bílý</t>
  </si>
  <si>
    <t>55147028</t>
  </si>
  <si>
    <t>Splachovač pisoárů infračervený SLP 02KZ s montážní krabicí a integrovaným zdrojem</t>
  </si>
  <si>
    <t>725869101R00</t>
  </si>
  <si>
    <t>Montáž uzávěrek zápach. D 40</t>
  </si>
  <si>
    <t>551620250</t>
  </si>
  <si>
    <t>Sifon pisoárový vodorovný DN 40</t>
  </si>
  <si>
    <t>725239101T00</t>
  </si>
  <si>
    <t>Montáž bidetu stojícího</t>
  </si>
  <si>
    <t>725015131R00</t>
  </si>
  <si>
    <t>Bidet stojatý, bílý, 1 otvor pro baterii</t>
  </si>
  <si>
    <t>725829503T00</t>
  </si>
  <si>
    <t>Montáž baterie stojánkové bidetové</t>
  </si>
  <si>
    <t>55145032</t>
  </si>
  <si>
    <t xml:space="preserve">Baterie bidetová směšovací  bez otvírání odp TM40</t>
  </si>
  <si>
    <t>725534111R00</t>
  </si>
  <si>
    <t>Ohřívač elektrický, zásobníkový, beztlakový, DZ Dražice BTO 5 IN</t>
  </si>
  <si>
    <t>725534223R00</t>
  </si>
  <si>
    <t>Ohřívač elektrický, zásobníkový, závěsný, DZ Dražice OKCE 80</t>
  </si>
  <si>
    <t>55110080</t>
  </si>
  <si>
    <t>Skupina bezpečnostní k zásobníkům TV 3/4"</t>
  </si>
  <si>
    <t>725019101R00</t>
  </si>
  <si>
    <t>Výlevka stojící s plastovou mřížkou</t>
  </si>
  <si>
    <t>725825111R01</t>
  </si>
  <si>
    <t>Baterie umyvadlová nástěnná ruční s prodlouženým raménkem</t>
  </si>
  <si>
    <t>725037140R00</t>
  </si>
  <si>
    <t>Umyvadlo na šrouby 50 x 41 cm, bílé</t>
  </si>
  <si>
    <t>725823111R00</t>
  </si>
  <si>
    <t>Baterie umyvadlová stoján. ruční, bez otvír.odpadu</t>
  </si>
  <si>
    <t>28+4</t>
  </si>
  <si>
    <t>725860251R00</t>
  </si>
  <si>
    <t>Sifon umyvadlový chromovaný</t>
  </si>
  <si>
    <t>725329101R00</t>
  </si>
  <si>
    <t>Montáž dřezů dvojitých</t>
  </si>
  <si>
    <t>55230720</t>
  </si>
  <si>
    <t>Nerezový dvojdřez s opláštěním (870 x 440 x 275)</t>
  </si>
  <si>
    <t>725869214R00</t>
  </si>
  <si>
    <t>Montáž uzávěrek zápachových dřezových dvojitých D 40 mm</t>
  </si>
  <si>
    <t>551620244</t>
  </si>
  <si>
    <t>A453P Sifon pro dvoudřez s přípojkou</t>
  </si>
  <si>
    <t>725825114RT1</t>
  </si>
  <si>
    <t>Baterie dřezová nástěnná ruční</t>
  </si>
  <si>
    <t>725249102R00</t>
  </si>
  <si>
    <t>Montáž sprchových mís a vaniček</t>
  </si>
  <si>
    <t>64293836</t>
  </si>
  <si>
    <t>Vanička sprch. litý mramor 90x90 cm</t>
  </si>
  <si>
    <t>725860227R00</t>
  </si>
  <si>
    <t>Sifon ke sprchové vaničce PP, D 50 mm</t>
  </si>
  <si>
    <t>725229106R00</t>
  </si>
  <si>
    <t>Montáž vanových zástěn jednostranně upevněných</t>
  </si>
  <si>
    <t>55428101.R01</t>
  </si>
  <si>
    <t>Sprchové dveře, 90x200 cm, otočné pravé, bezpečnostní sklo čiré</t>
  </si>
  <si>
    <t>725845111R00</t>
  </si>
  <si>
    <t>Baterie sprchová nástěnná ruční, bez příslušenství</t>
  </si>
  <si>
    <t>725849302R00</t>
  </si>
  <si>
    <t>Montáž držáku sprchy</t>
  </si>
  <si>
    <t>55145352</t>
  </si>
  <si>
    <t>Set sprchový hadice, růžice, hadice 150 cm držák malý průměr 68 mm</t>
  </si>
  <si>
    <t>725814106R00</t>
  </si>
  <si>
    <t>Ventil rohový s filtrem DN 15 x DN 15</t>
  </si>
  <si>
    <t>998725103R00</t>
  </si>
  <si>
    <t>Přesun hmot pro zařizovací předměty, výšky do 24 m</t>
  </si>
  <si>
    <t>726</t>
  </si>
  <si>
    <t>Instalační prefabrikáty</t>
  </si>
  <si>
    <t>726211123R00</t>
  </si>
  <si>
    <t>Modul-WC, předstěnová instalace, h 108 cm</t>
  </si>
  <si>
    <t>998726123R00</t>
  </si>
  <si>
    <t>Přesun hmot pro předstěnové systémy, výšky do 24 m</t>
  </si>
  <si>
    <t>732</t>
  </si>
  <si>
    <t>Strojovny</t>
  </si>
  <si>
    <t>732339101R00</t>
  </si>
  <si>
    <t>Montáž nádoby expanzní tlakové 12 l</t>
  </si>
  <si>
    <t>48466601</t>
  </si>
  <si>
    <t>Nádoba expanzní vodárenská s vakem DE 8/10</t>
  </si>
  <si>
    <t>998732102R00</t>
  </si>
  <si>
    <t>Přesun hmot pro strojovny, výšky do 12 m</t>
  </si>
  <si>
    <t>762131124RT2</t>
  </si>
  <si>
    <t>Montáž bednění stěn, prkna hrubá do 32 mm, na sraz, včetně dodávky řeziva, prkna tl. 18 mm</t>
  </si>
  <si>
    <t>16,8</t>
  </si>
  <si>
    <t>998762103R00</t>
  </si>
  <si>
    <t>Přesun hmot pro tesařské konstrukce, výšky do 24 m</t>
  </si>
  <si>
    <t>Konstrukce doplňkové stavební (zámečnické)</t>
  </si>
  <si>
    <t>767885001R00</t>
  </si>
  <si>
    <t>Žlab podpůrný pro potrubí D 20</t>
  </si>
  <si>
    <t>767885002R00</t>
  </si>
  <si>
    <t>Žlab podpůrný pro potrubí D 25</t>
  </si>
  <si>
    <t>767885003R00</t>
  </si>
  <si>
    <t>Žlab podpůrný pro potrubí D 32</t>
  </si>
  <si>
    <t>767885004R00</t>
  </si>
  <si>
    <t>Žlab podpůrný pro potrubí D 40</t>
  </si>
  <si>
    <t>998767103R00</t>
  </si>
  <si>
    <t>Přesun hmot pro zámečnické konstr., výšky do 24 m</t>
  </si>
  <si>
    <t xml:space="preserve">900      R00</t>
  </si>
  <si>
    <t>Průzkum stávajícího trasování ZTI rozvodů</t>
  </si>
  <si>
    <t>Lešení a stavební výtahy</t>
  </si>
  <si>
    <t>941955003R00</t>
  </si>
  <si>
    <t>Lešení lehké pomocné, výška podlahy do 2,5 m</t>
  </si>
  <si>
    <t>Prorážení otvorů a ostatní bourací práce</t>
  </si>
  <si>
    <t>970051080R00</t>
  </si>
  <si>
    <t>Vrtání jádrové do ŽB do D 80 mm</t>
  </si>
  <si>
    <t>198</t>
  </si>
  <si>
    <t>970051100R00</t>
  </si>
  <si>
    <t>Vrtání jádrové do ŽB do D 100 mm</t>
  </si>
  <si>
    <t>200</t>
  </si>
  <si>
    <t>1,5</t>
  </si>
  <si>
    <t>970051130R00</t>
  </si>
  <si>
    <t>Vrtání jádrové do ŽB do D 130 mm</t>
  </si>
  <si>
    <t>202</t>
  </si>
  <si>
    <t>H99</t>
  </si>
  <si>
    <t>Ostatní přesuny hmot</t>
  </si>
  <si>
    <t>999281111R00</t>
  </si>
  <si>
    <t>Přesun hmot pro opravy a údržbu do výšky 25 m</t>
  </si>
  <si>
    <t>204</t>
  </si>
  <si>
    <t>S</t>
  </si>
  <si>
    <t>Přesuny sutí</t>
  </si>
  <si>
    <t>979082111R00</t>
  </si>
  <si>
    <t>Vnitrostaveništní doprava suti do 10 m</t>
  </si>
  <si>
    <t>206</t>
  </si>
  <si>
    <t>979081111R00</t>
  </si>
  <si>
    <t>Odvoz suti a vybour. hmot na skládku do 1 km</t>
  </si>
  <si>
    <t>208</t>
  </si>
  <si>
    <t>979084419R00</t>
  </si>
  <si>
    <t>Příplatek za dopravu hmot za každý další 1 km</t>
  </si>
  <si>
    <t>210</t>
  </si>
  <si>
    <t>979990001R00</t>
  </si>
  <si>
    <t>Poplatek za skládku stavební suti</t>
  </si>
  <si>
    <t>212</t>
  </si>
  <si>
    <t>2022-01050199.08 - VRN+ON</t>
  </si>
  <si>
    <t>VRN - Vedlejší rozpočtové náklady</t>
  </si>
  <si>
    <t xml:space="preserve">    VRN1 - Průzkumné, geodetické a projektové práce</t>
  </si>
  <si>
    <t xml:space="preserve">    VRN3 - Zařízení staveniště - dle výkrasů POV</t>
  </si>
  <si>
    <t xml:space="preserve">    VRN4 -  Inženýrská činnost</t>
  </si>
  <si>
    <t xml:space="preserve">    VRN6 - Územní vlivy</t>
  </si>
  <si>
    <t xml:space="preserve">    VRN7 - Provozní vlivy</t>
  </si>
  <si>
    <t xml:space="preserve">    VRN9 -  Ostatní náklady</t>
  </si>
  <si>
    <t>VRN</t>
  </si>
  <si>
    <t>Vedlejší rozpočtové náklady</t>
  </si>
  <si>
    <t>VRN1</t>
  </si>
  <si>
    <t>Průzkumné, geodetické a projektové práce</t>
  </si>
  <si>
    <t>012103000</t>
  </si>
  <si>
    <t>Geodetické práce před výstavbou (ověření a vytyčení sítí apod)</t>
  </si>
  <si>
    <t>012203000</t>
  </si>
  <si>
    <t>Geodetické práce při provádění stavby</t>
  </si>
  <si>
    <t>012303000</t>
  </si>
  <si>
    <t>Geodetické práce po výstavbě</t>
  </si>
  <si>
    <t>zpracování geodetického zaměření odpovědným geodetem pro vklad do katastru nemovistostí</t>
  </si>
  <si>
    <t>1,0</t>
  </si>
  <si>
    <t>013203000</t>
  </si>
  <si>
    <t>Dodavatelská, dílenská dokumentace</t>
  </si>
  <si>
    <t xml:space="preserve"> rozsahu nutném pro realizaci díla včetně projednání, odsouhlasení a schválení objednatelem  a projektantem včetně jednotlivých profesí</t>
  </si>
  <si>
    <t>013254000</t>
  </si>
  <si>
    <t>Dokumentace skutečného provedení stavby včetně všech profesí</t>
  </si>
  <si>
    <t xml:space="preserve">Poznámka k položce:_x000d_
Poznámka k položce: Včetně všech profesí a všech změn s důrazem na vedení instalací.3x tištěná forma a 1x v datovém provedení viz. požadavky v SOD </t>
  </si>
  <si>
    <t>VRN3</t>
  </si>
  <si>
    <t>Zařízení staveniště - dle výkrasů POV</t>
  </si>
  <si>
    <t>030001000</t>
  </si>
  <si>
    <t xml:space="preserve">Zařízení staveniště </t>
  </si>
  <si>
    <t xml:space="preserve">Poznámka k položce:_x000d_
Kompletní náklady vč. případného pronájmu/dopravy buněk stavby, oplocení zařízení staveniště, náklady na zdvihací mechanismy mimo stavební výtahy.  Náklady na staveništní vybavení potřebné pro realizaci stavby dle PD .Vč. nákladů na dopravní značení, ohrazení a oplocení záborů. Vč. nákladů na zakrývání dotčených konstrukcí proti poškození – sousední konstrukce mimo vlastnictví MČP2 např. přejížděný chodník.</t>
  </si>
  <si>
    <t>030001001</t>
  </si>
  <si>
    <t>Mobilní oplocení výšky 2m (dl. 250m) včetné montáže, demontáže, nájemného a značek se zákazem vstupu po celou dobu výstavby</t>
  </si>
  <si>
    <t>030001004</t>
  </si>
  <si>
    <t>Stavební výtahy</t>
  </si>
  <si>
    <t>-324684856</t>
  </si>
  <si>
    <t>030001005</t>
  </si>
  <si>
    <t>Zakrytí ploch tartanových povrchů hřišť</t>
  </si>
  <si>
    <t>-1813863420</t>
  </si>
  <si>
    <t>48,5+259</t>
  </si>
  <si>
    <t>030001006</t>
  </si>
  <si>
    <t>Zakrytí skleníku</t>
  </si>
  <si>
    <t>421789820</t>
  </si>
  <si>
    <t>VRN4</t>
  </si>
  <si>
    <t xml:space="preserve"> Inženýrská činnost</t>
  </si>
  <si>
    <t>042903000</t>
  </si>
  <si>
    <t>Vypracování provozního řádu</t>
  </si>
  <si>
    <t>042903R01</t>
  </si>
  <si>
    <t>Fotodokumentace postupu provádění stavby</t>
  </si>
  <si>
    <t>náklady spojené s pořizováním průběžné fotodokumentace postupu provádění stavby, 3 elektronických provedení na vhodném datovém nosiči</t>
  </si>
  <si>
    <t>042903R02</t>
  </si>
  <si>
    <t>Zpracování kusovníků jednotlivých prvků a zařízení</t>
  </si>
  <si>
    <t xml:space="preserve">náklady spojené se zpracování kusovníku jednotlivých prvků a zařízení  pro operativní evidenci zadavatele , vše v českém jazyce ve 3 vyhotoveních  </t>
  </si>
  <si>
    <t>z toho 1x datový nosič</t>
  </si>
  <si>
    <t>043103000</t>
  </si>
  <si>
    <t>Zkoušky bez rozlišení</t>
  </si>
  <si>
    <t>koušky, atesty, certifikáty, prohlášení o shodách atd.. Včetně nákladů spojených s prováděním předepsaných zkoušek včetně vystavení dokladů o jejich</t>
  </si>
  <si>
    <t>provedení, vše v počtu 3x tištěná forma + 1x elektronicky na vhodném datovém nosiči</t>
  </si>
  <si>
    <t>043194000</t>
  </si>
  <si>
    <t>Individuální a komplexní vyzkoušení</t>
  </si>
  <si>
    <t>044003000</t>
  </si>
  <si>
    <t>Revize a revizní zpráva</t>
  </si>
  <si>
    <t>Poznámka k položce:_x000d_
Veškeré potřebné revize – elektroinstalace, plynovod, komín, apod.</t>
  </si>
  <si>
    <t>045203000</t>
  </si>
  <si>
    <t>Kompletační činnost</t>
  </si>
  <si>
    <t>049002000</t>
  </si>
  <si>
    <t>Inženýrská činnost</t>
  </si>
  <si>
    <t>VRN6</t>
  </si>
  <si>
    <t>Územní vlivy</t>
  </si>
  <si>
    <t>060001000</t>
  </si>
  <si>
    <t>VRN7</t>
  </si>
  <si>
    <t>Provozní vlivy</t>
  </si>
  <si>
    <t>070001000</t>
  </si>
  <si>
    <t>071203R01</t>
  </si>
  <si>
    <t>Celkový úklid stavby, staveniště a okolí staveniště před předáním a převzetím</t>
  </si>
  <si>
    <t xml:space="preserve">Poznámka k položce:_x000d_
Náklady spojené s kompletním a úplným vyčistěním stavby, staveniště a okolí před předáním a převzetím, a to v takovém rozsahu, který umožní okamžité užívání bez provádění jakéhokoliv dalšího úklidu ze strany objednatele. Součástí úklidu je i úklid okolních ploch a komunikací, uvedení okolí stavby do stavu podle projektu (pokud je okolí stavby projektem řešeno) nebo do stavu před zahájením realizace (u ploch a komunikací, které nejsou projektem řešeny)._x000d_
Plocha: 9100 m2_x000d_
</t>
  </si>
  <si>
    <t>VRN9</t>
  </si>
  <si>
    <t xml:space="preserve"> Ostatní náklady</t>
  </si>
  <si>
    <t>091704001</t>
  </si>
  <si>
    <t>Označení stavby</t>
  </si>
  <si>
    <t>092203000</t>
  </si>
  <si>
    <t>Náklady na zaškolení</t>
  </si>
  <si>
    <t>náklady spojené se zaškolením obsluh u všech částí díla, které budou obsluhovány pracovníky objednatele (budoucím uživatelem</t>
  </si>
  <si>
    <t>092203001</t>
  </si>
  <si>
    <t>Správní řízení památkáři</t>
  </si>
  <si>
    <t>-1684801844</t>
  </si>
  <si>
    <t>viz podmínky ve stanoviscích OPP MHMP:</t>
  </si>
  <si>
    <t>MHMP 810722/2020</t>
  </si>
  <si>
    <t>MHMP 1442101/2020</t>
  </si>
  <si>
    <t xml:space="preserve">MHMP 516639/2022 </t>
  </si>
  <si>
    <t>092203005</t>
  </si>
  <si>
    <t>Zdokumentování stavebně technického stavu konstrukcí dotčených výstavbou</t>
  </si>
  <si>
    <t>-505705050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</si>
</sst>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1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37" fillId="0" borderId="22" xfId="0" applyFont="1" applyBorder="1" applyAlignment="1" applyProtection="1">
      <alignment horizontal="center" vertical="center"/>
    </xf>
    <xf numFmtId="49" fontId="37" fillId="0" borderId="22" xfId="0" applyNumberFormat="1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center" vertical="center" wrapText="1"/>
    </xf>
    <xf numFmtId="167" fontId="37" fillId="0" borderId="22" xfId="0" applyNumberFormat="1" applyFont="1" applyBorder="1" applyAlignment="1" applyProtection="1">
      <alignment vertical="center"/>
    </xf>
    <xf numFmtId="4" fontId="37" fillId="2" borderId="22" xfId="0" applyNumberFormat="1" applyFont="1" applyFill="1" applyBorder="1" applyAlignment="1" applyProtection="1">
      <alignment vertical="center"/>
      <protection locked="0"/>
    </xf>
    <xf numFmtId="4" fontId="37" fillId="0" borderId="22" xfId="0" applyNumberFormat="1" applyFont="1" applyBorder="1" applyAlignment="1" applyProtection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39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styles" Target="styles.xml" /><Relationship Id="rId19" Type="http://schemas.openxmlformats.org/officeDocument/2006/relationships/theme" Target="theme/theme1.xml" /><Relationship Id="rId20" Type="http://schemas.openxmlformats.org/officeDocument/2006/relationships/calcChain" Target="calcChain.xml" /><Relationship Id="rId21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urs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urs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21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26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28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28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26</v>
      </c>
      <c r="AL14" s="23"/>
      <c r="AM14" s="23"/>
      <c r="AN14" s="35" t="s">
        <v>28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29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21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26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30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31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32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26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30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33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34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35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36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37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38</v>
      </c>
      <c r="E29" s="48"/>
      <c r="F29" s="33" t="s">
        <v>39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40</v>
      </c>
      <c r="G30" s="48"/>
      <c r="H30" s="48"/>
      <c r="I30" s="48"/>
      <c r="J30" s="48"/>
      <c r="K30" s="48"/>
      <c r="L30" s="49">
        <v>0.14999999999999999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41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42</v>
      </c>
      <c r="G32" s="48"/>
      <c r="H32" s="48"/>
      <c r="I32" s="48"/>
      <c r="J32" s="48"/>
      <c r="K32" s="48"/>
      <c r="L32" s="49">
        <v>0.14999999999999999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43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44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45</v>
      </c>
      <c r="U35" s="55"/>
      <c r="V35" s="55"/>
      <c r="W35" s="55"/>
      <c r="X35" s="57" t="s">
        <v>46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47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48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49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50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49</v>
      </c>
      <c r="AI60" s="43"/>
      <c r="AJ60" s="43"/>
      <c r="AK60" s="43"/>
      <c r="AL60" s="43"/>
      <c r="AM60" s="65" t="s">
        <v>50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51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52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49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50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49</v>
      </c>
      <c r="AI75" s="43"/>
      <c r="AJ75" s="43"/>
      <c r="AK75" s="43"/>
      <c r="AL75" s="43"/>
      <c r="AM75" s="65" t="s">
        <v>50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53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2022-01050199_rev6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ZŠ NA SMETÁNCE - oprava střešního pláště a rekonstrukce podkroví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 xml:space="preserve"> 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24. 5. 2023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 xml:space="preserve"> 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29</v>
      </c>
      <c r="AJ89" s="41"/>
      <c r="AK89" s="41"/>
      <c r="AL89" s="41"/>
      <c r="AM89" s="81" t="str">
        <f>IF(E17="","",E17)</f>
        <v xml:space="preserve"> </v>
      </c>
      <c r="AN89" s="72"/>
      <c r="AO89" s="72"/>
      <c r="AP89" s="72"/>
      <c r="AQ89" s="41"/>
      <c r="AR89" s="45"/>
      <c r="AS89" s="82" t="s">
        <v>54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25.65" customHeight="1">
      <c r="A90" s="39"/>
      <c r="B90" s="40"/>
      <c r="C90" s="33" t="s">
        <v>27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31</v>
      </c>
      <c r="AJ90" s="41"/>
      <c r="AK90" s="41"/>
      <c r="AL90" s="41"/>
      <c r="AM90" s="81" t="str">
        <f>IF(E20="","",E20)</f>
        <v>KAVRO - Ing. Veronika Kloudová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55</v>
      </c>
      <c r="D92" s="95"/>
      <c r="E92" s="95"/>
      <c r="F92" s="95"/>
      <c r="G92" s="95"/>
      <c r="H92" s="96"/>
      <c r="I92" s="97" t="s">
        <v>56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57</v>
      </c>
      <c r="AH92" s="95"/>
      <c r="AI92" s="95"/>
      <c r="AJ92" s="95"/>
      <c r="AK92" s="95"/>
      <c r="AL92" s="95"/>
      <c r="AM92" s="95"/>
      <c r="AN92" s="97" t="s">
        <v>58</v>
      </c>
      <c r="AO92" s="95"/>
      <c r="AP92" s="99"/>
      <c r="AQ92" s="100" t="s">
        <v>59</v>
      </c>
      <c r="AR92" s="45"/>
      <c r="AS92" s="101" t="s">
        <v>60</v>
      </c>
      <c r="AT92" s="102" t="s">
        <v>61</v>
      </c>
      <c r="AU92" s="102" t="s">
        <v>62</v>
      </c>
      <c r="AV92" s="102" t="s">
        <v>63</v>
      </c>
      <c r="AW92" s="102" t="s">
        <v>64</v>
      </c>
      <c r="AX92" s="102" t="s">
        <v>65</v>
      </c>
      <c r="AY92" s="102" t="s">
        <v>66</v>
      </c>
      <c r="AZ92" s="102" t="s">
        <v>67</v>
      </c>
      <c r="BA92" s="102" t="s">
        <v>68</v>
      </c>
      <c r="BB92" s="102" t="s">
        <v>69</v>
      </c>
      <c r="BC92" s="102" t="s">
        <v>70</v>
      </c>
      <c r="BD92" s="103" t="s">
        <v>71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72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ROUND(AG95+AG96+AG99+AG103+SUM(AG110:AG113),2)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ROUND(AS95+AS96+AS99+AS103+SUM(AS110:AS113),2)</f>
        <v>0</v>
      </c>
      <c r="AT94" s="115">
        <f>ROUND(SUM(AV94:AW94),2)</f>
        <v>0</v>
      </c>
      <c r="AU94" s="116">
        <f>ROUND(AU95+AU96+AU99+AU103+SUM(AU110:AU113),5)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ROUND(AZ95+AZ96+AZ99+AZ103+SUM(AZ110:AZ113),2)</f>
        <v>0</v>
      </c>
      <c r="BA94" s="115">
        <f>ROUND(BA95+BA96+BA99+BA103+SUM(BA110:BA113),2)</f>
        <v>0</v>
      </c>
      <c r="BB94" s="115">
        <f>ROUND(BB95+BB96+BB99+BB103+SUM(BB110:BB113),2)</f>
        <v>0</v>
      </c>
      <c r="BC94" s="115">
        <f>ROUND(BC95+BC96+BC99+BC103+SUM(BC110:BC113),2)</f>
        <v>0</v>
      </c>
      <c r="BD94" s="117">
        <f>ROUND(BD95+BD96+BD99+BD103+SUM(BD110:BD113),2)</f>
        <v>0</v>
      </c>
      <c r="BE94" s="6"/>
      <c r="BS94" s="118" t="s">
        <v>73</v>
      </c>
      <c r="BT94" s="118" t="s">
        <v>74</v>
      </c>
      <c r="BU94" s="119" t="s">
        <v>75</v>
      </c>
      <c r="BV94" s="118" t="s">
        <v>76</v>
      </c>
      <c r="BW94" s="118" t="s">
        <v>5</v>
      </c>
      <c r="BX94" s="118" t="s">
        <v>77</v>
      </c>
      <c r="CL94" s="118" t="s">
        <v>1</v>
      </c>
    </row>
    <row r="95" s="7" customFormat="1" ht="37.5" customHeight="1">
      <c r="A95" s="120" t="s">
        <v>78</v>
      </c>
      <c r="B95" s="121"/>
      <c r="C95" s="122"/>
      <c r="D95" s="123" t="s">
        <v>79</v>
      </c>
      <c r="E95" s="123"/>
      <c r="F95" s="123"/>
      <c r="G95" s="123"/>
      <c r="H95" s="123"/>
      <c r="I95" s="124"/>
      <c r="J95" s="123" t="s">
        <v>80</v>
      </c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5">
        <f>'2022-01050199.01 - Rekons...'!J30</f>
        <v>0</v>
      </c>
      <c r="AH95" s="124"/>
      <c r="AI95" s="124"/>
      <c r="AJ95" s="124"/>
      <c r="AK95" s="124"/>
      <c r="AL95" s="124"/>
      <c r="AM95" s="124"/>
      <c r="AN95" s="125">
        <f>SUM(AG95,AT95)</f>
        <v>0</v>
      </c>
      <c r="AO95" s="124"/>
      <c r="AP95" s="124"/>
      <c r="AQ95" s="126" t="s">
        <v>81</v>
      </c>
      <c r="AR95" s="127"/>
      <c r="AS95" s="128">
        <v>0</v>
      </c>
      <c r="AT95" s="129">
        <f>ROUND(SUM(AV95:AW95),2)</f>
        <v>0</v>
      </c>
      <c r="AU95" s="130">
        <f>'2022-01050199.01 - Rekons...'!P133</f>
        <v>0</v>
      </c>
      <c r="AV95" s="129">
        <f>'2022-01050199.01 - Rekons...'!J33</f>
        <v>0</v>
      </c>
      <c r="AW95" s="129">
        <f>'2022-01050199.01 - Rekons...'!J34</f>
        <v>0</v>
      </c>
      <c r="AX95" s="129">
        <f>'2022-01050199.01 - Rekons...'!J35</f>
        <v>0</v>
      </c>
      <c r="AY95" s="129">
        <f>'2022-01050199.01 - Rekons...'!J36</f>
        <v>0</v>
      </c>
      <c r="AZ95" s="129">
        <f>'2022-01050199.01 - Rekons...'!F33</f>
        <v>0</v>
      </c>
      <c r="BA95" s="129">
        <f>'2022-01050199.01 - Rekons...'!F34</f>
        <v>0</v>
      </c>
      <c r="BB95" s="129">
        <f>'2022-01050199.01 - Rekons...'!F35</f>
        <v>0</v>
      </c>
      <c r="BC95" s="129">
        <f>'2022-01050199.01 - Rekons...'!F36</f>
        <v>0</v>
      </c>
      <c r="BD95" s="131">
        <f>'2022-01050199.01 - Rekons...'!F37</f>
        <v>0</v>
      </c>
      <c r="BE95" s="7"/>
      <c r="BT95" s="132" t="s">
        <v>82</v>
      </c>
      <c r="BV95" s="132" t="s">
        <v>76</v>
      </c>
      <c r="BW95" s="132" t="s">
        <v>83</v>
      </c>
      <c r="BX95" s="132" t="s">
        <v>5</v>
      </c>
      <c r="CL95" s="132" t="s">
        <v>1</v>
      </c>
      <c r="CM95" s="132" t="s">
        <v>84</v>
      </c>
    </row>
    <row r="96" s="7" customFormat="1" ht="37.5" customHeight="1">
      <c r="A96" s="7"/>
      <c r="B96" s="121"/>
      <c r="C96" s="122"/>
      <c r="D96" s="123" t="s">
        <v>85</v>
      </c>
      <c r="E96" s="123"/>
      <c r="F96" s="123"/>
      <c r="G96" s="123"/>
      <c r="H96" s="123"/>
      <c r="I96" s="124"/>
      <c r="J96" s="123" t="s">
        <v>86</v>
      </c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33">
        <f>ROUND(SUM(AG97:AG98),2)</f>
        <v>0</v>
      </c>
      <c r="AH96" s="124"/>
      <c r="AI96" s="124"/>
      <c r="AJ96" s="124"/>
      <c r="AK96" s="124"/>
      <c r="AL96" s="124"/>
      <c r="AM96" s="124"/>
      <c r="AN96" s="125">
        <f>SUM(AG96,AT96)</f>
        <v>0</v>
      </c>
      <c r="AO96" s="124"/>
      <c r="AP96" s="124"/>
      <c r="AQ96" s="126" t="s">
        <v>81</v>
      </c>
      <c r="AR96" s="127"/>
      <c r="AS96" s="128">
        <f>ROUND(SUM(AS97:AS98),2)</f>
        <v>0</v>
      </c>
      <c r="AT96" s="129">
        <f>ROUND(SUM(AV96:AW96),2)</f>
        <v>0</v>
      </c>
      <c r="AU96" s="130">
        <f>ROUND(SUM(AU97:AU98),5)</f>
        <v>0</v>
      </c>
      <c r="AV96" s="129">
        <f>ROUND(AZ96*L29,2)</f>
        <v>0</v>
      </c>
      <c r="AW96" s="129">
        <f>ROUND(BA96*L30,2)</f>
        <v>0</v>
      </c>
      <c r="AX96" s="129">
        <f>ROUND(BB96*L29,2)</f>
        <v>0</v>
      </c>
      <c r="AY96" s="129">
        <f>ROUND(BC96*L30,2)</f>
        <v>0</v>
      </c>
      <c r="AZ96" s="129">
        <f>ROUND(SUM(AZ97:AZ98),2)</f>
        <v>0</v>
      </c>
      <c r="BA96" s="129">
        <f>ROUND(SUM(BA97:BA98),2)</f>
        <v>0</v>
      </c>
      <c r="BB96" s="129">
        <f>ROUND(SUM(BB97:BB98),2)</f>
        <v>0</v>
      </c>
      <c r="BC96" s="129">
        <f>ROUND(SUM(BC97:BC98),2)</f>
        <v>0</v>
      </c>
      <c r="BD96" s="131">
        <f>ROUND(SUM(BD97:BD98),2)</f>
        <v>0</v>
      </c>
      <c r="BE96" s="7"/>
      <c r="BS96" s="132" t="s">
        <v>73</v>
      </c>
      <c r="BT96" s="132" t="s">
        <v>82</v>
      </c>
      <c r="BU96" s="132" t="s">
        <v>75</v>
      </c>
      <c r="BV96" s="132" t="s">
        <v>76</v>
      </c>
      <c r="BW96" s="132" t="s">
        <v>87</v>
      </c>
      <c r="BX96" s="132" t="s">
        <v>5</v>
      </c>
      <c r="CL96" s="132" t="s">
        <v>1</v>
      </c>
      <c r="CM96" s="132" t="s">
        <v>84</v>
      </c>
    </row>
    <row r="97" s="4" customFormat="1" ht="35.25" customHeight="1">
      <c r="A97" s="120" t="s">
        <v>78</v>
      </c>
      <c r="B97" s="71"/>
      <c r="C97" s="134"/>
      <c r="D97" s="134"/>
      <c r="E97" s="135" t="s">
        <v>88</v>
      </c>
      <c r="F97" s="135"/>
      <c r="G97" s="135"/>
      <c r="H97" s="135"/>
      <c r="I97" s="135"/>
      <c r="J97" s="134"/>
      <c r="K97" s="135" t="s">
        <v>89</v>
      </c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6">
        <f>'2022-01050199.02.1 - Bour...'!J32</f>
        <v>0</v>
      </c>
      <c r="AH97" s="134"/>
      <c r="AI97" s="134"/>
      <c r="AJ97" s="134"/>
      <c r="AK97" s="134"/>
      <c r="AL97" s="134"/>
      <c r="AM97" s="134"/>
      <c r="AN97" s="136">
        <f>SUM(AG97,AT97)</f>
        <v>0</v>
      </c>
      <c r="AO97" s="134"/>
      <c r="AP97" s="134"/>
      <c r="AQ97" s="137" t="s">
        <v>90</v>
      </c>
      <c r="AR97" s="73"/>
      <c r="AS97" s="138">
        <v>0</v>
      </c>
      <c r="AT97" s="139">
        <f>ROUND(SUM(AV97:AW97),2)</f>
        <v>0</v>
      </c>
      <c r="AU97" s="140">
        <f>'2022-01050199.02.1 - Bour...'!P130</f>
        <v>0</v>
      </c>
      <c r="AV97" s="139">
        <f>'2022-01050199.02.1 - Bour...'!J35</f>
        <v>0</v>
      </c>
      <c r="AW97" s="139">
        <f>'2022-01050199.02.1 - Bour...'!J36</f>
        <v>0</v>
      </c>
      <c r="AX97" s="139">
        <f>'2022-01050199.02.1 - Bour...'!J37</f>
        <v>0</v>
      </c>
      <c r="AY97" s="139">
        <f>'2022-01050199.02.1 - Bour...'!J38</f>
        <v>0</v>
      </c>
      <c r="AZ97" s="139">
        <f>'2022-01050199.02.1 - Bour...'!F35</f>
        <v>0</v>
      </c>
      <c r="BA97" s="139">
        <f>'2022-01050199.02.1 - Bour...'!F36</f>
        <v>0</v>
      </c>
      <c r="BB97" s="139">
        <f>'2022-01050199.02.1 - Bour...'!F37</f>
        <v>0</v>
      </c>
      <c r="BC97" s="139">
        <f>'2022-01050199.02.1 - Bour...'!F38</f>
        <v>0</v>
      </c>
      <c r="BD97" s="141">
        <f>'2022-01050199.02.1 - Bour...'!F39</f>
        <v>0</v>
      </c>
      <c r="BE97" s="4"/>
      <c r="BT97" s="142" t="s">
        <v>84</v>
      </c>
      <c r="BV97" s="142" t="s">
        <v>76</v>
      </c>
      <c r="BW97" s="142" t="s">
        <v>91</v>
      </c>
      <c r="BX97" s="142" t="s">
        <v>87</v>
      </c>
      <c r="CL97" s="142" t="s">
        <v>1</v>
      </c>
    </row>
    <row r="98" s="4" customFormat="1" ht="35.25" customHeight="1">
      <c r="A98" s="120" t="s">
        <v>78</v>
      </c>
      <c r="B98" s="71"/>
      <c r="C98" s="134"/>
      <c r="D98" s="134"/>
      <c r="E98" s="135" t="s">
        <v>92</v>
      </c>
      <c r="F98" s="135"/>
      <c r="G98" s="135"/>
      <c r="H98" s="135"/>
      <c r="I98" s="135"/>
      <c r="J98" s="134"/>
      <c r="K98" s="135" t="s">
        <v>93</v>
      </c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6">
        <f>'2022-01050199.02.2 - Nové...'!J32</f>
        <v>0</v>
      </c>
      <c r="AH98" s="134"/>
      <c r="AI98" s="134"/>
      <c r="AJ98" s="134"/>
      <c r="AK98" s="134"/>
      <c r="AL98" s="134"/>
      <c r="AM98" s="134"/>
      <c r="AN98" s="136">
        <f>SUM(AG98,AT98)</f>
        <v>0</v>
      </c>
      <c r="AO98" s="134"/>
      <c r="AP98" s="134"/>
      <c r="AQ98" s="137" t="s">
        <v>90</v>
      </c>
      <c r="AR98" s="73"/>
      <c r="AS98" s="138">
        <v>0</v>
      </c>
      <c r="AT98" s="139">
        <f>ROUND(SUM(AV98:AW98),2)</f>
        <v>0</v>
      </c>
      <c r="AU98" s="140">
        <f>'2022-01050199.02.2 - Nové...'!P132</f>
        <v>0</v>
      </c>
      <c r="AV98" s="139">
        <f>'2022-01050199.02.2 - Nové...'!J35</f>
        <v>0</v>
      </c>
      <c r="AW98" s="139">
        <f>'2022-01050199.02.2 - Nové...'!J36</f>
        <v>0</v>
      </c>
      <c r="AX98" s="139">
        <f>'2022-01050199.02.2 - Nové...'!J37</f>
        <v>0</v>
      </c>
      <c r="AY98" s="139">
        <f>'2022-01050199.02.2 - Nové...'!J38</f>
        <v>0</v>
      </c>
      <c r="AZ98" s="139">
        <f>'2022-01050199.02.2 - Nové...'!F35</f>
        <v>0</v>
      </c>
      <c r="BA98" s="139">
        <f>'2022-01050199.02.2 - Nové...'!F36</f>
        <v>0</v>
      </c>
      <c r="BB98" s="139">
        <f>'2022-01050199.02.2 - Nové...'!F37</f>
        <v>0</v>
      </c>
      <c r="BC98" s="139">
        <f>'2022-01050199.02.2 - Nové...'!F38</f>
        <v>0</v>
      </c>
      <c r="BD98" s="141">
        <f>'2022-01050199.02.2 - Nové...'!F39</f>
        <v>0</v>
      </c>
      <c r="BE98" s="4"/>
      <c r="BT98" s="142" t="s">
        <v>84</v>
      </c>
      <c r="BV98" s="142" t="s">
        <v>76</v>
      </c>
      <c r="BW98" s="142" t="s">
        <v>94</v>
      </c>
      <c r="BX98" s="142" t="s">
        <v>87</v>
      </c>
      <c r="CL98" s="142" t="s">
        <v>1</v>
      </c>
    </row>
    <row r="99" s="7" customFormat="1" ht="37.5" customHeight="1">
      <c r="A99" s="7"/>
      <c r="B99" s="121"/>
      <c r="C99" s="122"/>
      <c r="D99" s="123" t="s">
        <v>95</v>
      </c>
      <c r="E99" s="123"/>
      <c r="F99" s="123"/>
      <c r="G99" s="123"/>
      <c r="H99" s="123"/>
      <c r="I99" s="124"/>
      <c r="J99" s="123" t="s">
        <v>96</v>
      </c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33">
        <f>ROUND(SUM(AG100:AG102),2)</f>
        <v>0</v>
      </c>
      <c r="AH99" s="124"/>
      <c r="AI99" s="124"/>
      <c r="AJ99" s="124"/>
      <c r="AK99" s="124"/>
      <c r="AL99" s="124"/>
      <c r="AM99" s="124"/>
      <c r="AN99" s="125">
        <f>SUM(AG99,AT99)</f>
        <v>0</v>
      </c>
      <c r="AO99" s="124"/>
      <c r="AP99" s="124"/>
      <c r="AQ99" s="126" t="s">
        <v>81</v>
      </c>
      <c r="AR99" s="127"/>
      <c r="AS99" s="128">
        <f>ROUND(SUM(AS100:AS102),2)</f>
        <v>0</v>
      </c>
      <c r="AT99" s="129">
        <f>ROUND(SUM(AV99:AW99),2)</f>
        <v>0</v>
      </c>
      <c r="AU99" s="130">
        <f>ROUND(SUM(AU100:AU102),5)</f>
        <v>0</v>
      </c>
      <c r="AV99" s="129">
        <f>ROUND(AZ99*L29,2)</f>
        <v>0</v>
      </c>
      <c r="AW99" s="129">
        <f>ROUND(BA99*L30,2)</f>
        <v>0</v>
      </c>
      <c r="AX99" s="129">
        <f>ROUND(BB99*L29,2)</f>
        <v>0</v>
      </c>
      <c r="AY99" s="129">
        <f>ROUND(BC99*L30,2)</f>
        <v>0</v>
      </c>
      <c r="AZ99" s="129">
        <f>ROUND(SUM(AZ100:AZ102),2)</f>
        <v>0</v>
      </c>
      <c r="BA99" s="129">
        <f>ROUND(SUM(BA100:BA102),2)</f>
        <v>0</v>
      </c>
      <c r="BB99" s="129">
        <f>ROUND(SUM(BB100:BB102),2)</f>
        <v>0</v>
      </c>
      <c r="BC99" s="129">
        <f>ROUND(SUM(BC100:BC102),2)</f>
        <v>0</v>
      </c>
      <c r="BD99" s="131">
        <f>ROUND(SUM(BD100:BD102),2)</f>
        <v>0</v>
      </c>
      <c r="BE99" s="7"/>
      <c r="BS99" s="132" t="s">
        <v>73</v>
      </c>
      <c r="BT99" s="132" t="s">
        <v>82</v>
      </c>
      <c r="BU99" s="132" t="s">
        <v>75</v>
      </c>
      <c r="BV99" s="132" t="s">
        <v>76</v>
      </c>
      <c r="BW99" s="132" t="s">
        <v>97</v>
      </c>
      <c r="BX99" s="132" t="s">
        <v>5</v>
      </c>
      <c r="CL99" s="132" t="s">
        <v>1</v>
      </c>
      <c r="CM99" s="132" t="s">
        <v>84</v>
      </c>
    </row>
    <row r="100" s="4" customFormat="1" ht="16.5" customHeight="1">
      <c r="A100" s="120" t="s">
        <v>78</v>
      </c>
      <c r="B100" s="71"/>
      <c r="C100" s="134"/>
      <c r="D100" s="134"/>
      <c r="E100" s="135" t="s">
        <v>98</v>
      </c>
      <c r="F100" s="135"/>
      <c r="G100" s="135"/>
      <c r="H100" s="135"/>
      <c r="I100" s="135"/>
      <c r="J100" s="134"/>
      <c r="K100" s="135" t="s">
        <v>99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'EI - Hromosvod, uzemění'!J32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90</v>
      </c>
      <c r="AR100" s="73"/>
      <c r="AS100" s="138">
        <v>0</v>
      </c>
      <c r="AT100" s="139">
        <f>ROUND(SUM(AV100:AW100),2)</f>
        <v>0</v>
      </c>
      <c r="AU100" s="140">
        <f>'EI - Hromosvod, uzemění'!P128</f>
        <v>0</v>
      </c>
      <c r="AV100" s="139">
        <f>'EI - Hromosvod, uzemění'!J35</f>
        <v>0</v>
      </c>
      <c r="AW100" s="139">
        <f>'EI - Hromosvod, uzemění'!J36</f>
        <v>0</v>
      </c>
      <c r="AX100" s="139">
        <f>'EI - Hromosvod, uzemění'!J37</f>
        <v>0</v>
      </c>
      <c r="AY100" s="139">
        <f>'EI - Hromosvod, uzemění'!J38</f>
        <v>0</v>
      </c>
      <c r="AZ100" s="139">
        <f>'EI - Hromosvod, uzemění'!F35</f>
        <v>0</v>
      </c>
      <c r="BA100" s="139">
        <f>'EI - Hromosvod, uzemění'!F36</f>
        <v>0</v>
      </c>
      <c r="BB100" s="139">
        <f>'EI - Hromosvod, uzemění'!F37</f>
        <v>0</v>
      </c>
      <c r="BC100" s="139">
        <f>'EI - Hromosvod, uzemění'!F38</f>
        <v>0</v>
      </c>
      <c r="BD100" s="141">
        <f>'EI - Hromosvod, uzemění'!F39</f>
        <v>0</v>
      </c>
      <c r="BE100" s="4"/>
      <c r="BT100" s="142" t="s">
        <v>84</v>
      </c>
      <c r="BV100" s="142" t="s">
        <v>76</v>
      </c>
      <c r="BW100" s="142" t="s">
        <v>100</v>
      </c>
      <c r="BX100" s="142" t="s">
        <v>97</v>
      </c>
      <c r="CL100" s="142" t="s">
        <v>1</v>
      </c>
    </row>
    <row r="101" s="4" customFormat="1" ht="23.25" customHeight="1">
      <c r="A101" s="120" t="s">
        <v>78</v>
      </c>
      <c r="B101" s="71"/>
      <c r="C101" s="134"/>
      <c r="D101" s="134"/>
      <c r="E101" s="135" t="s">
        <v>101</v>
      </c>
      <c r="F101" s="135"/>
      <c r="G101" s="135"/>
      <c r="H101" s="135"/>
      <c r="I101" s="135"/>
      <c r="J101" s="134"/>
      <c r="K101" s="135" t="s">
        <v>102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'EI - SLB - Slaboproud'!J32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90</v>
      </c>
      <c r="AR101" s="73"/>
      <c r="AS101" s="138">
        <v>0</v>
      </c>
      <c r="AT101" s="139">
        <f>ROUND(SUM(AV101:AW101),2)</f>
        <v>0</v>
      </c>
      <c r="AU101" s="140">
        <f>'EI - SLB - Slaboproud'!P148</f>
        <v>0</v>
      </c>
      <c r="AV101" s="139">
        <f>'EI - SLB - Slaboproud'!J35</f>
        <v>0</v>
      </c>
      <c r="AW101" s="139">
        <f>'EI - SLB - Slaboproud'!J36</f>
        <v>0</v>
      </c>
      <c r="AX101" s="139">
        <f>'EI - SLB - Slaboproud'!J37</f>
        <v>0</v>
      </c>
      <c r="AY101" s="139">
        <f>'EI - SLB - Slaboproud'!J38</f>
        <v>0</v>
      </c>
      <c r="AZ101" s="139">
        <f>'EI - SLB - Slaboproud'!F35</f>
        <v>0</v>
      </c>
      <c r="BA101" s="139">
        <f>'EI - SLB - Slaboproud'!F36</f>
        <v>0</v>
      </c>
      <c r="BB101" s="139">
        <f>'EI - SLB - Slaboproud'!F37</f>
        <v>0</v>
      </c>
      <c r="BC101" s="139">
        <f>'EI - SLB - Slaboproud'!F38</f>
        <v>0</v>
      </c>
      <c r="BD101" s="141">
        <f>'EI - SLB - Slaboproud'!F39</f>
        <v>0</v>
      </c>
      <c r="BE101" s="4"/>
      <c r="BT101" s="142" t="s">
        <v>84</v>
      </c>
      <c r="BV101" s="142" t="s">
        <v>76</v>
      </c>
      <c r="BW101" s="142" t="s">
        <v>103</v>
      </c>
      <c r="BX101" s="142" t="s">
        <v>97</v>
      </c>
      <c r="CL101" s="142" t="s">
        <v>1</v>
      </c>
    </row>
    <row r="102" s="4" customFormat="1" ht="23.25" customHeight="1">
      <c r="A102" s="120" t="s">
        <v>78</v>
      </c>
      <c r="B102" s="71"/>
      <c r="C102" s="134"/>
      <c r="D102" s="134"/>
      <c r="E102" s="135" t="s">
        <v>104</v>
      </c>
      <c r="F102" s="135"/>
      <c r="G102" s="135"/>
      <c r="H102" s="135"/>
      <c r="I102" s="135"/>
      <c r="J102" s="134"/>
      <c r="K102" s="135" t="s">
        <v>105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'EI - SLN - Silnoproud'!J32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90</v>
      </c>
      <c r="AR102" s="73"/>
      <c r="AS102" s="138">
        <v>0</v>
      </c>
      <c r="AT102" s="139">
        <f>ROUND(SUM(AV102:AW102),2)</f>
        <v>0</v>
      </c>
      <c r="AU102" s="140">
        <f>'EI - SLN - Silnoproud'!P128</f>
        <v>0</v>
      </c>
      <c r="AV102" s="139">
        <f>'EI - SLN - Silnoproud'!J35</f>
        <v>0</v>
      </c>
      <c r="AW102" s="139">
        <f>'EI - SLN - Silnoproud'!J36</f>
        <v>0</v>
      </c>
      <c r="AX102" s="139">
        <f>'EI - SLN - Silnoproud'!J37</f>
        <v>0</v>
      </c>
      <c r="AY102" s="139">
        <f>'EI - SLN - Silnoproud'!J38</f>
        <v>0</v>
      </c>
      <c r="AZ102" s="139">
        <f>'EI - SLN - Silnoproud'!F35</f>
        <v>0</v>
      </c>
      <c r="BA102" s="139">
        <f>'EI - SLN - Silnoproud'!F36</f>
        <v>0</v>
      </c>
      <c r="BB102" s="139">
        <f>'EI - SLN - Silnoproud'!F37</f>
        <v>0</v>
      </c>
      <c r="BC102" s="139">
        <f>'EI - SLN - Silnoproud'!F38</f>
        <v>0</v>
      </c>
      <c r="BD102" s="141">
        <f>'EI - SLN - Silnoproud'!F39</f>
        <v>0</v>
      </c>
      <c r="BE102" s="4"/>
      <c r="BT102" s="142" t="s">
        <v>84</v>
      </c>
      <c r="BV102" s="142" t="s">
        <v>76</v>
      </c>
      <c r="BW102" s="142" t="s">
        <v>106</v>
      </c>
      <c r="BX102" s="142" t="s">
        <v>97</v>
      </c>
      <c r="CL102" s="142" t="s">
        <v>1</v>
      </c>
    </row>
    <row r="103" s="7" customFormat="1" ht="37.5" customHeight="1">
      <c r="A103" s="7"/>
      <c r="B103" s="121"/>
      <c r="C103" s="122"/>
      <c r="D103" s="123" t="s">
        <v>107</v>
      </c>
      <c r="E103" s="123"/>
      <c r="F103" s="123"/>
      <c r="G103" s="123"/>
      <c r="H103" s="123"/>
      <c r="I103" s="124"/>
      <c r="J103" s="123" t="s">
        <v>108</v>
      </c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33">
        <f>ROUND(SUM(AG104:AG109),2)</f>
        <v>0</v>
      </c>
      <c r="AH103" s="124"/>
      <c r="AI103" s="124"/>
      <c r="AJ103" s="124"/>
      <c r="AK103" s="124"/>
      <c r="AL103" s="124"/>
      <c r="AM103" s="124"/>
      <c r="AN103" s="125">
        <f>SUM(AG103,AT103)</f>
        <v>0</v>
      </c>
      <c r="AO103" s="124"/>
      <c r="AP103" s="124"/>
      <c r="AQ103" s="126" t="s">
        <v>81</v>
      </c>
      <c r="AR103" s="127"/>
      <c r="AS103" s="128">
        <f>ROUND(SUM(AS104:AS109),2)</f>
        <v>0</v>
      </c>
      <c r="AT103" s="129">
        <f>ROUND(SUM(AV103:AW103),2)</f>
        <v>0</v>
      </c>
      <c r="AU103" s="130">
        <f>ROUND(SUM(AU104:AU109),5)</f>
        <v>0</v>
      </c>
      <c r="AV103" s="129">
        <f>ROUND(AZ103*L29,2)</f>
        <v>0</v>
      </c>
      <c r="AW103" s="129">
        <f>ROUND(BA103*L30,2)</f>
        <v>0</v>
      </c>
      <c r="AX103" s="129">
        <f>ROUND(BB103*L29,2)</f>
        <v>0</v>
      </c>
      <c r="AY103" s="129">
        <f>ROUND(BC103*L30,2)</f>
        <v>0</v>
      </c>
      <c r="AZ103" s="129">
        <f>ROUND(SUM(AZ104:AZ109),2)</f>
        <v>0</v>
      </c>
      <c r="BA103" s="129">
        <f>ROUND(SUM(BA104:BA109),2)</f>
        <v>0</v>
      </c>
      <c r="BB103" s="129">
        <f>ROUND(SUM(BB104:BB109),2)</f>
        <v>0</v>
      </c>
      <c r="BC103" s="129">
        <f>ROUND(SUM(BC104:BC109),2)</f>
        <v>0</v>
      </c>
      <c r="BD103" s="131">
        <f>ROUND(SUM(BD104:BD109),2)</f>
        <v>0</v>
      </c>
      <c r="BE103" s="7"/>
      <c r="BS103" s="132" t="s">
        <v>73</v>
      </c>
      <c r="BT103" s="132" t="s">
        <v>82</v>
      </c>
      <c r="BU103" s="132" t="s">
        <v>75</v>
      </c>
      <c r="BV103" s="132" t="s">
        <v>76</v>
      </c>
      <c r="BW103" s="132" t="s">
        <v>109</v>
      </c>
      <c r="BX103" s="132" t="s">
        <v>5</v>
      </c>
      <c r="CL103" s="132" t="s">
        <v>1</v>
      </c>
      <c r="CM103" s="132" t="s">
        <v>84</v>
      </c>
    </row>
    <row r="104" s="4" customFormat="1" ht="16.5" customHeight="1">
      <c r="A104" s="120" t="s">
        <v>78</v>
      </c>
      <c r="B104" s="71"/>
      <c r="C104" s="134"/>
      <c r="D104" s="134"/>
      <c r="E104" s="135" t="s">
        <v>110</v>
      </c>
      <c r="F104" s="135"/>
      <c r="G104" s="135"/>
      <c r="H104" s="135"/>
      <c r="I104" s="135"/>
      <c r="J104" s="134"/>
      <c r="K104" s="135" t="s">
        <v>111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'Objekt1 - ZAR.1'!J32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90</v>
      </c>
      <c r="AR104" s="73"/>
      <c r="AS104" s="138">
        <v>0</v>
      </c>
      <c r="AT104" s="139">
        <f>ROUND(SUM(AV104:AW104),2)</f>
        <v>0</v>
      </c>
      <c r="AU104" s="140">
        <f>'Objekt1 - ZAR.1'!P124</f>
        <v>0</v>
      </c>
      <c r="AV104" s="139">
        <f>'Objekt1 - ZAR.1'!J35</f>
        <v>0</v>
      </c>
      <c r="AW104" s="139">
        <f>'Objekt1 - ZAR.1'!J36</f>
        <v>0</v>
      </c>
      <c r="AX104" s="139">
        <f>'Objekt1 - ZAR.1'!J37</f>
        <v>0</v>
      </c>
      <c r="AY104" s="139">
        <f>'Objekt1 - ZAR.1'!J38</f>
        <v>0</v>
      </c>
      <c r="AZ104" s="139">
        <f>'Objekt1 - ZAR.1'!F35</f>
        <v>0</v>
      </c>
      <c r="BA104" s="139">
        <f>'Objekt1 - ZAR.1'!F36</f>
        <v>0</v>
      </c>
      <c r="BB104" s="139">
        <f>'Objekt1 - ZAR.1'!F37</f>
        <v>0</v>
      </c>
      <c r="BC104" s="139">
        <f>'Objekt1 - ZAR.1'!F38</f>
        <v>0</v>
      </c>
      <c r="BD104" s="141">
        <f>'Objekt1 - ZAR.1'!F39</f>
        <v>0</v>
      </c>
      <c r="BE104" s="4"/>
      <c r="BT104" s="142" t="s">
        <v>84</v>
      </c>
      <c r="BV104" s="142" t="s">
        <v>76</v>
      </c>
      <c r="BW104" s="142" t="s">
        <v>112</v>
      </c>
      <c r="BX104" s="142" t="s">
        <v>109</v>
      </c>
      <c r="CL104" s="142" t="s">
        <v>1</v>
      </c>
    </row>
    <row r="105" s="4" customFormat="1" ht="16.5" customHeight="1">
      <c r="A105" s="120" t="s">
        <v>78</v>
      </c>
      <c r="B105" s="71"/>
      <c r="C105" s="134"/>
      <c r="D105" s="134"/>
      <c r="E105" s="135" t="s">
        <v>113</v>
      </c>
      <c r="F105" s="135"/>
      <c r="G105" s="135"/>
      <c r="H105" s="135"/>
      <c r="I105" s="135"/>
      <c r="J105" s="134"/>
      <c r="K105" s="135" t="s">
        <v>114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'Objekt2 - ZAR.1 chlazení'!J32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90</v>
      </c>
      <c r="AR105" s="73"/>
      <c r="AS105" s="138">
        <v>0</v>
      </c>
      <c r="AT105" s="139">
        <f>ROUND(SUM(AV105:AW105),2)</f>
        <v>0</v>
      </c>
      <c r="AU105" s="140">
        <f>'Objekt2 - ZAR.1 chlazení'!P121</f>
        <v>0</v>
      </c>
      <c r="AV105" s="139">
        <f>'Objekt2 - ZAR.1 chlazení'!J35</f>
        <v>0</v>
      </c>
      <c r="AW105" s="139">
        <f>'Objekt2 - ZAR.1 chlazení'!J36</f>
        <v>0</v>
      </c>
      <c r="AX105" s="139">
        <f>'Objekt2 - ZAR.1 chlazení'!J37</f>
        <v>0</v>
      </c>
      <c r="AY105" s="139">
        <f>'Objekt2 - ZAR.1 chlazení'!J38</f>
        <v>0</v>
      </c>
      <c r="AZ105" s="139">
        <f>'Objekt2 - ZAR.1 chlazení'!F35</f>
        <v>0</v>
      </c>
      <c r="BA105" s="139">
        <f>'Objekt2 - ZAR.1 chlazení'!F36</f>
        <v>0</v>
      </c>
      <c r="BB105" s="139">
        <f>'Objekt2 - ZAR.1 chlazení'!F37</f>
        <v>0</v>
      </c>
      <c r="BC105" s="139">
        <f>'Objekt2 - ZAR.1 chlazení'!F38</f>
        <v>0</v>
      </c>
      <c r="BD105" s="141">
        <f>'Objekt2 - ZAR.1 chlazení'!F39</f>
        <v>0</v>
      </c>
      <c r="BE105" s="4"/>
      <c r="BT105" s="142" t="s">
        <v>84</v>
      </c>
      <c r="BV105" s="142" t="s">
        <v>76</v>
      </c>
      <c r="BW105" s="142" t="s">
        <v>115</v>
      </c>
      <c r="BX105" s="142" t="s">
        <v>109</v>
      </c>
      <c r="CL105" s="142" t="s">
        <v>1</v>
      </c>
    </row>
    <row r="106" s="4" customFormat="1" ht="16.5" customHeight="1">
      <c r="A106" s="120" t="s">
        <v>78</v>
      </c>
      <c r="B106" s="71"/>
      <c r="C106" s="134"/>
      <c r="D106" s="134"/>
      <c r="E106" s="135" t="s">
        <v>116</v>
      </c>
      <c r="F106" s="135"/>
      <c r="G106" s="135"/>
      <c r="H106" s="135"/>
      <c r="I106" s="135"/>
      <c r="J106" s="134"/>
      <c r="K106" s="135" t="s">
        <v>117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'Objekt3 - ZAR.2'!J32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90</v>
      </c>
      <c r="AR106" s="73"/>
      <c r="AS106" s="138">
        <v>0</v>
      </c>
      <c r="AT106" s="139">
        <f>ROUND(SUM(AV106:AW106),2)</f>
        <v>0</v>
      </c>
      <c r="AU106" s="140">
        <f>'Objekt3 - ZAR.2'!P123</f>
        <v>0</v>
      </c>
      <c r="AV106" s="139">
        <f>'Objekt3 - ZAR.2'!J35</f>
        <v>0</v>
      </c>
      <c r="AW106" s="139">
        <f>'Objekt3 - ZAR.2'!J36</f>
        <v>0</v>
      </c>
      <c r="AX106" s="139">
        <f>'Objekt3 - ZAR.2'!J37</f>
        <v>0</v>
      </c>
      <c r="AY106" s="139">
        <f>'Objekt3 - ZAR.2'!J38</f>
        <v>0</v>
      </c>
      <c r="AZ106" s="139">
        <f>'Objekt3 - ZAR.2'!F35</f>
        <v>0</v>
      </c>
      <c r="BA106" s="139">
        <f>'Objekt3 - ZAR.2'!F36</f>
        <v>0</v>
      </c>
      <c r="BB106" s="139">
        <f>'Objekt3 - ZAR.2'!F37</f>
        <v>0</v>
      </c>
      <c r="BC106" s="139">
        <f>'Objekt3 - ZAR.2'!F38</f>
        <v>0</v>
      </c>
      <c r="BD106" s="141">
        <f>'Objekt3 - ZAR.2'!F39</f>
        <v>0</v>
      </c>
      <c r="BE106" s="4"/>
      <c r="BT106" s="142" t="s">
        <v>84</v>
      </c>
      <c r="BV106" s="142" t="s">
        <v>76</v>
      </c>
      <c r="BW106" s="142" t="s">
        <v>118</v>
      </c>
      <c r="BX106" s="142" t="s">
        <v>109</v>
      </c>
      <c r="CL106" s="142" t="s">
        <v>1</v>
      </c>
    </row>
    <row r="107" s="4" customFormat="1" ht="16.5" customHeight="1">
      <c r="A107" s="120" t="s">
        <v>78</v>
      </c>
      <c r="B107" s="71"/>
      <c r="C107" s="134"/>
      <c r="D107" s="134"/>
      <c r="E107" s="135" t="s">
        <v>119</v>
      </c>
      <c r="F107" s="135"/>
      <c r="G107" s="135"/>
      <c r="H107" s="135"/>
      <c r="I107" s="135"/>
      <c r="J107" s="134"/>
      <c r="K107" s="135" t="s">
        <v>120</v>
      </c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'Objekt4 - ZAR.3'!J32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90</v>
      </c>
      <c r="AR107" s="73"/>
      <c r="AS107" s="138">
        <v>0</v>
      </c>
      <c r="AT107" s="139">
        <f>ROUND(SUM(AV107:AW107),2)</f>
        <v>0</v>
      </c>
      <c r="AU107" s="140">
        <f>'Objekt4 - ZAR.3'!P123</f>
        <v>0</v>
      </c>
      <c r="AV107" s="139">
        <f>'Objekt4 - ZAR.3'!J35</f>
        <v>0</v>
      </c>
      <c r="AW107" s="139">
        <f>'Objekt4 - ZAR.3'!J36</f>
        <v>0</v>
      </c>
      <c r="AX107" s="139">
        <f>'Objekt4 - ZAR.3'!J37</f>
        <v>0</v>
      </c>
      <c r="AY107" s="139">
        <f>'Objekt4 - ZAR.3'!J38</f>
        <v>0</v>
      </c>
      <c r="AZ107" s="139">
        <f>'Objekt4 - ZAR.3'!F35</f>
        <v>0</v>
      </c>
      <c r="BA107" s="139">
        <f>'Objekt4 - ZAR.3'!F36</f>
        <v>0</v>
      </c>
      <c r="BB107" s="139">
        <f>'Objekt4 - ZAR.3'!F37</f>
        <v>0</v>
      </c>
      <c r="BC107" s="139">
        <f>'Objekt4 - ZAR.3'!F38</f>
        <v>0</v>
      </c>
      <c r="BD107" s="141">
        <f>'Objekt4 - ZAR.3'!F39</f>
        <v>0</v>
      </c>
      <c r="BE107" s="4"/>
      <c r="BT107" s="142" t="s">
        <v>84</v>
      </c>
      <c r="BV107" s="142" t="s">
        <v>76</v>
      </c>
      <c r="BW107" s="142" t="s">
        <v>121</v>
      </c>
      <c r="BX107" s="142" t="s">
        <v>109</v>
      </c>
      <c r="CL107" s="142" t="s">
        <v>1</v>
      </c>
    </row>
    <row r="108" s="4" customFormat="1" ht="16.5" customHeight="1">
      <c r="A108" s="120" t="s">
        <v>78</v>
      </c>
      <c r="B108" s="71"/>
      <c r="C108" s="134"/>
      <c r="D108" s="134"/>
      <c r="E108" s="135" t="s">
        <v>122</v>
      </c>
      <c r="F108" s="135"/>
      <c r="G108" s="135"/>
      <c r="H108" s="135"/>
      <c r="I108" s="135"/>
      <c r="J108" s="134"/>
      <c r="K108" s="135" t="s">
        <v>123</v>
      </c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6">
        <f>'Objekt5 - ZAŘ.3 chlazeni'!J32</f>
        <v>0</v>
      </c>
      <c r="AH108" s="134"/>
      <c r="AI108" s="134"/>
      <c r="AJ108" s="134"/>
      <c r="AK108" s="134"/>
      <c r="AL108" s="134"/>
      <c r="AM108" s="134"/>
      <c r="AN108" s="136">
        <f>SUM(AG108,AT108)</f>
        <v>0</v>
      </c>
      <c r="AO108" s="134"/>
      <c r="AP108" s="134"/>
      <c r="AQ108" s="137" t="s">
        <v>90</v>
      </c>
      <c r="AR108" s="73"/>
      <c r="AS108" s="138">
        <v>0</v>
      </c>
      <c r="AT108" s="139">
        <f>ROUND(SUM(AV108:AW108),2)</f>
        <v>0</v>
      </c>
      <c r="AU108" s="140">
        <f>'Objekt5 - ZAŘ.3 chlazeni'!P121</f>
        <v>0</v>
      </c>
      <c r="AV108" s="139">
        <f>'Objekt5 - ZAŘ.3 chlazeni'!J35</f>
        <v>0</v>
      </c>
      <c r="AW108" s="139">
        <f>'Objekt5 - ZAŘ.3 chlazeni'!J36</f>
        <v>0</v>
      </c>
      <c r="AX108" s="139">
        <f>'Objekt5 - ZAŘ.3 chlazeni'!J37</f>
        <v>0</v>
      </c>
      <c r="AY108" s="139">
        <f>'Objekt5 - ZAŘ.3 chlazeni'!J38</f>
        <v>0</v>
      </c>
      <c r="AZ108" s="139">
        <f>'Objekt5 - ZAŘ.3 chlazeni'!F35</f>
        <v>0</v>
      </c>
      <c r="BA108" s="139">
        <f>'Objekt5 - ZAŘ.3 chlazeni'!F36</f>
        <v>0</v>
      </c>
      <c r="BB108" s="139">
        <f>'Objekt5 - ZAŘ.3 chlazeni'!F37</f>
        <v>0</v>
      </c>
      <c r="BC108" s="139">
        <f>'Objekt5 - ZAŘ.3 chlazeni'!F38</f>
        <v>0</v>
      </c>
      <c r="BD108" s="141">
        <f>'Objekt5 - ZAŘ.3 chlazeni'!F39</f>
        <v>0</v>
      </c>
      <c r="BE108" s="4"/>
      <c r="BT108" s="142" t="s">
        <v>84</v>
      </c>
      <c r="BV108" s="142" t="s">
        <v>76</v>
      </c>
      <c r="BW108" s="142" t="s">
        <v>124</v>
      </c>
      <c r="BX108" s="142" t="s">
        <v>109</v>
      </c>
      <c r="CL108" s="142" t="s">
        <v>1</v>
      </c>
    </row>
    <row r="109" s="4" customFormat="1" ht="16.5" customHeight="1">
      <c r="A109" s="120" t="s">
        <v>78</v>
      </c>
      <c r="B109" s="71"/>
      <c r="C109" s="134"/>
      <c r="D109" s="134"/>
      <c r="E109" s="135" t="s">
        <v>125</v>
      </c>
      <c r="F109" s="135"/>
      <c r="G109" s="135"/>
      <c r="H109" s="135"/>
      <c r="I109" s="135"/>
      <c r="J109" s="134"/>
      <c r="K109" s="135" t="s">
        <v>126</v>
      </c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6">
        <f>'Objekt6 - ZAŘ.4'!J32</f>
        <v>0</v>
      </c>
      <c r="AH109" s="134"/>
      <c r="AI109" s="134"/>
      <c r="AJ109" s="134"/>
      <c r="AK109" s="134"/>
      <c r="AL109" s="134"/>
      <c r="AM109" s="134"/>
      <c r="AN109" s="136">
        <f>SUM(AG109,AT109)</f>
        <v>0</v>
      </c>
      <c r="AO109" s="134"/>
      <c r="AP109" s="134"/>
      <c r="AQ109" s="137" t="s">
        <v>90</v>
      </c>
      <c r="AR109" s="73"/>
      <c r="AS109" s="138">
        <v>0</v>
      </c>
      <c r="AT109" s="139">
        <f>ROUND(SUM(AV109:AW109),2)</f>
        <v>0</v>
      </c>
      <c r="AU109" s="140">
        <f>'Objekt6 - ZAŘ.4'!P123</f>
        <v>0</v>
      </c>
      <c r="AV109" s="139">
        <f>'Objekt6 - ZAŘ.4'!J35</f>
        <v>0</v>
      </c>
      <c r="AW109" s="139">
        <f>'Objekt6 - ZAŘ.4'!J36</f>
        <v>0</v>
      </c>
      <c r="AX109" s="139">
        <f>'Objekt6 - ZAŘ.4'!J37</f>
        <v>0</v>
      </c>
      <c r="AY109" s="139">
        <f>'Objekt6 - ZAŘ.4'!J38</f>
        <v>0</v>
      </c>
      <c r="AZ109" s="139">
        <f>'Objekt6 - ZAŘ.4'!F35</f>
        <v>0</v>
      </c>
      <c r="BA109" s="139">
        <f>'Objekt6 - ZAŘ.4'!F36</f>
        <v>0</v>
      </c>
      <c r="BB109" s="139">
        <f>'Objekt6 - ZAŘ.4'!F37</f>
        <v>0</v>
      </c>
      <c r="BC109" s="139">
        <f>'Objekt6 - ZAŘ.4'!F38</f>
        <v>0</v>
      </c>
      <c r="BD109" s="141">
        <f>'Objekt6 - ZAŘ.4'!F39</f>
        <v>0</v>
      </c>
      <c r="BE109" s="4"/>
      <c r="BT109" s="142" t="s">
        <v>84</v>
      </c>
      <c r="BV109" s="142" t="s">
        <v>76</v>
      </c>
      <c r="BW109" s="142" t="s">
        <v>127</v>
      </c>
      <c r="BX109" s="142" t="s">
        <v>109</v>
      </c>
      <c r="CL109" s="142" t="s">
        <v>1</v>
      </c>
    </row>
    <row r="110" s="7" customFormat="1" ht="37.5" customHeight="1">
      <c r="A110" s="120" t="s">
        <v>78</v>
      </c>
      <c r="B110" s="121"/>
      <c r="C110" s="122"/>
      <c r="D110" s="123" t="s">
        <v>128</v>
      </c>
      <c r="E110" s="123"/>
      <c r="F110" s="123"/>
      <c r="G110" s="123"/>
      <c r="H110" s="123"/>
      <c r="I110" s="124"/>
      <c r="J110" s="123" t="s">
        <v>129</v>
      </c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25">
        <f>'2022-01050199.05 - Vytápění'!J30</f>
        <v>0</v>
      </c>
      <c r="AH110" s="124"/>
      <c r="AI110" s="124"/>
      <c r="AJ110" s="124"/>
      <c r="AK110" s="124"/>
      <c r="AL110" s="124"/>
      <c r="AM110" s="124"/>
      <c r="AN110" s="125">
        <f>SUM(AG110,AT110)</f>
        <v>0</v>
      </c>
      <c r="AO110" s="124"/>
      <c r="AP110" s="124"/>
      <c r="AQ110" s="126" t="s">
        <v>81</v>
      </c>
      <c r="AR110" s="127"/>
      <c r="AS110" s="128">
        <v>0</v>
      </c>
      <c r="AT110" s="129">
        <f>ROUND(SUM(AV110:AW110),2)</f>
        <v>0</v>
      </c>
      <c r="AU110" s="130">
        <f>'2022-01050199.05 - Vytápění'!P121</f>
        <v>0</v>
      </c>
      <c r="AV110" s="129">
        <f>'2022-01050199.05 - Vytápění'!J33</f>
        <v>0</v>
      </c>
      <c r="AW110" s="129">
        <f>'2022-01050199.05 - Vytápění'!J34</f>
        <v>0</v>
      </c>
      <c r="AX110" s="129">
        <f>'2022-01050199.05 - Vytápění'!J35</f>
        <v>0</v>
      </c>
      <c r="AY110" s="129">
        <f>'2022-01050199.05 - Vytápění'!J36</f>
        <v>0</v>
      </c>
      <c r="AZ110" s="129">
        <f>'2022-01050199.05 - Vytápění'!F33</f>
        <v>0</v>
      </c>
      <c r="BA110" s="129">
        <f>'2022-01050199.05 - Vytápění'!F34</f>
        <v>0</v>
      </c>
      <c r="BB110" s="129">
        <f>'2022-01050199.05 - Vytápění'!F35</f>
        <v>0</v>
      </c>
      <c r="BC110" s="129">
        <f>'2022-01050199.05 - Vytápění'!F36</f>
        <v>0</v>
      </c>
      <c r="BD110" s="131">
        <f>'2022-01050199.05 - Vytápění'!F37</f>
        <v>0</v>
      </c>
      <c r="BE110" s="7"/>
      <c r="BT110" s="132" t="s">
        <v>82</v>
      </c>
      <c r="BV110" s="132" t="s">
        <v>76</v>
      </c>
      <c r="BW110" s="132" t="s">
        <v>130</v>
      </c>
      <c r="BX110" s="132" t="s">
        <v>5</v>
      </c>
      <c r="CL110" s="132" t="s">
        <v>1</v>
      </c>
      <c r="CM110" s="132" t="s">
        <v>84</v>
      </c>
    </row>
    <row r="111" s="7" customFormat="1" ht="37.5" customHeight="1">
      <c r="A111" s="120" t="s">
        <v>78</v>
      </c>
      <c r="B111" s="121"/>
      <c r="C111" s="122"/>
      <c r="D111" s="123" t="s">
        <v>131</v>
      </c>
      <c r="E111" s="123"/>
      <c r="F111" s="123"/>
      <c r="G111" s="123"/>
      <c r="H111" s="123"/>
      <c r="I111" s="124"/>
      <c r="J111" s="123" t="s">
        <v>132</v>
      </c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123"/>
      <c r="AG111" s="125">
        <f>'2022-01050199.06 - MaR'!J30</f>
        <v>0</v>
      </c>
      <c r="AH111" s="124"/>
      <c r="AI111" s="124"/>
      <c r="AJ111" s="124"/>
      <c r="AK111" s="124"/>
      <c r="AL111" s="124"/>
      <c r="AM111" s="124"/>
      <c r="AN111" s="125">
        <f>SUM(AG111,AT111)</f>
        <v>0</v>
      </c>
      <c r="AO111" s="124"/>
      <c r="AP111" s="124"/>
      <c r="AQ111" s="126" t="s">
        <v>81</v>
      </c>
      <c r="AR111" s="127"/>
      <c r="AS111" s="128">
        <v>0</v>
      </c>
      <c r="AT111" s="129">
        <f>ROUND(SUM(AV111:AW111),2)</f>
        <v>0</v>
      </c>
      <c r="AU111" s="130">
        <f>'2022-01050199.06 - MaR'!P120</f>
        <v>0</v>
      </c>
      <c r="AV111" s="129">
        <f>'2022-01050199.06 - MaR'!J33</f>
        <v>0</v>
      </c>
      <c r="AW111" s="129">
        <f>'2022-01050199.06 - MaR'!J34</f>
        <v>0</v>
      </c>
      <c r="AX111" s="129">
        <f>'2022-01050199.06 - MaR'!J35</f>
        <v>0</v>
      </c>
      <c r="AY111" s="129">
        <f>'2022-01050199.06 - MaR'!J36</f>
        <v>0</v>
      </c>
      <c r="AZ111" s="129">
        <f>'2022-01050199.06 - MaR'!F33</f>
        <v>0</v>
      </c>
      <c r="BA111" s="129">
        <f>'2022-01050199.06 - MaR'!F34</f>
        <v>0</v>
      </c>
      <c r="BB111" s="129">
        <f>'2022-01050199.06 - MaR'!F35</f>
        <v>0</v>
      </c>
      <c r="BC111" s="129">
        <f>'2022-01050199.06 - MaR'!F36</f>
        <v>0</v>
      </c>
      <c r="BD111" s="131">
        <f>'2022-01050199.06 - MaR'!F37</f>
        <v>0</v>
      </c>
      <c r="BE111" s="7"/>
      <c r="BT111" s="132" t="s">
        <v>82</v>
      </c>
      <c r="BV111" s="132" t="s">
        <v>76</v>
      </c>
      <c r="BW111" s="132" t="s">
        <v>133</v>
      </c>
      <c r="BX111" s="132" t="s">
        <v>5</v>
      </c>
      <c r="CL111" s="132" t="s">
        <v>1</v>
      </c>
      <c r="CM111" s="132" t="s">
        <v>84</v>
      </c>
    </row>
    <row r="112" s="7" customFormat="1" ht="37.5" customHeight="1">
      <c r="A112" s="120" t="s">
        <v>78</v>
      </c>
      <c r="B112" s="121"/>
      <c r="C112" s="122"/>
      <c r="D112" s="123" t="s">
        <v>134</v>
      </c>
      <c r="E112" s="123"/>
      <c r="F112" s="123"/>
      <c r="G112" s="123"/>
      <c r="H112" s="123"/>
      <c r="I112" s="124"/>
      <c r="J112" s="123" t="s">
        <v>135</v>
      </c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5">
        <f>'2022-01050199.07 - ZTI'!J30</f>
        <v>0</v>
      </c>
      <c r="AH112" s="124"/>
      <c r="AI112" s="124"/>
      <c r="AJ112" s="124"/>
      <c r="AK112" s="124"/>
      <c r="AL112" s="124"/>
      <c r="AM112" s="124"/>
      <c r="AN112" s="125">
        <f>SUM(AG112,AT112)</f>
        <v>0</v>
      </c>
      <c r="AO112" s="124"/>
      <c r="AP112" s="124"/>
      <c r="AQ112" s="126" t="s">
        <v>81</v>
      </c>
      <c r="AR112" s="127"/>
      <c r="AS112" s="128">
        <v>0</v>
      </c>
      <c r="AT112" s="129">
        <f>ROUND(SUM(AV112:AW112),2)</f>
        <v>0</v>
      </c>
      <c r="AU112" s="130">
        <f>'2022-01050199.07 - ZTI'!P131</f>
        <v>0</v>
      </c>
      <c r="AV112" s="129">
        <f>'2022-01050199.07 - ZTI'!J33</f>
        <v>0</v>
      </c>
      <c r="AW112" s="129">
        <f>'2022-01050199.07 - ZTI'!J34</f>
        <v>0</v>
      </c>
      <c r="AX112" s="129">
        <f>'2022-01050199.07 - ZTI'!J35</f>
        <v>0</v>
      </c>
      <c r="AY112" s="129">
        <f>'2022-01050199.07 - ZTI'!J36</f>
        <v>0</v>
      </c>
      <c r="AZ112" s="129">
        <f>'2022-01050199.07 - ZTI'!F33</f>
        <v>0</v>
      </c>
      <c r="BA112" s="129">
        <f>'2022-01050199.07 - ZTI'!F34</f>
        <v>0</v>
      </c>
      <c r="BB112" s="129">
        <f>'2022-01050199.07 - ZTI'!F35</f>
        <v>0</v>
      </c>
      <c r="BC112" s="129">
        <f>'2022-01050199.07 - ZTI'!F36</f>
        <v>0</v>
      </c>
      <c r="BD112" s="131">
        <f>'2022-01050199.07 - ZTI'!F37</f>
        <v>0</v>
      </c>
      <c r="BE112" s="7"/>
      <c r="BT112" s="132" t="s">
        <v>82</v>
      </c>
      <c r="BV112" s="132" t="s">
        <v>76</v>
      </c>
      <c r="BW112" s="132" t="s">
        <v>136</v>
      </c>
      <c r="BX112" s="132" t="s">
        <v>5</v>
      </c>
      <c r="CL112" s="132" t="s">
        <v>1</v>
      </c>
      <c r="CM112" s="132" t="s">
        <v>84</v>
      </c>
    </row>
    <row r="113" s="7" customFormat="1" ht="37.5" customHeight="1">
      <c r="A113" s="120" t="s">
        <v>78</v>
      </c>
      <c r="B113" s="121"/>
      <c r="C113" s="122"/>
      <c r="D113" s="123" t="s">
        <v>137</v>
      </c>
      <c r="E113" s="123"/>
      <c r="F113" s="123"/>
      <c r="G113" s="123"/>
      <c r="H113" s="123"/>
      <c r="I113" s="124"/>
      <c r="J113" s="123" t="s">
        <v>138</v>
      </c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5">
        <f>'2022-01050199.08 - VRN+ON'!J30</f>
        <v>0</v>
      </c>
      <c r="AH113" s="124"/>
      <c r="AI113" s="124"/>
      <c r="AJ113" s="124"/>
      <c r="AK113" s="124"/>
      <c r="AL113" s="124"/>
      <c r="AM113" s="124"/>
      <c r="AN113" s="125">
        <f>SUM(AG113,AT113)</f>
        <v>0</v>
      </c>
      <c r="AO113" s="124"/>
      <c r="AP113" s="124"/>
      <c r="AQ113" s="126" t="s">
        <v>81</v>
      </c>
      <c r="AR113" s="127"/>
      <c r="AS113" s="143">
        <v>0</v>
      </c>
      <c r="AT113" s="144">
        <f>ROUND(SUM(AV113:AW113),2)</f>
        <v>0</v>
      </c>
      <c r="AU113" s="145">
        <f>'2022-01050199.08 - VRN+ON'!P123</f>
        <v>0</v>
      </c>
      <c r="AV113" s="144">
        <f>'2022-01050199.08 - VRN+ON'!J33</f>
        <v>0</v>
      </c>
      <c r="AW113" s="144">
        <f>'2022-01050199.08 - VRN+ON'!J34</f>
        <v>0</v>
      </c>
      <c r="AX113" s="144">
        <f>'2022-01050199.08 - VRN+ON'!J35</f>
        <v>0</v>
      </c>
      <c r="AY113" s="144">
        <f>'2022-01050199.08 - VRN+ON'!J36</f>
        <v>0</v>
      </c>
      <c r="AZ113" s="144">
        <f>'2022-01050199.08 - VRN+ON'!F33</f>
        <v>0</v>
      </c>
      <c r="BA113" s="144">
        <f>'2022-01050199.08 - VRN+ON'!F34</f>
        <v>0</v>
      </c>
      <c r="BB113" s="144">
        <f>'2022-01050199.08 - VRN+ON'!F35</f>
        <v>0</v>
      </c>
      <c r="BC113" s="144">
        <f>'2022-01050199.08 - VRN+ON'!F36</f>
        <v>0</v>
      </c>
      <c r="BD113" s="146">
        <f>'2022-01050199.08 - VRN+ON'!F37</f>
        <v>0</v>
      </c>
      <c r="BE113" s="7"/>
      <c r="BT113" s="132" t="s">
        <v>82</v>
      </c>
      <c r="BV113" s="132" t="s">
        <v>76</v>
      </c>
      <c r="BW113" s="132" t="s">
        <v>139</v>
      </c>
      <c r="BX113" s="132" t="s">
        <v>5</v>
      </c>
      <c r="CL113" s="132" t="s">
        <v>1</v>
      </c>
      <c r="CM113" s="132" t="s">
        <v>84</v>
      </c>
    </row>
    <row r="114" s="2" customFormat="1" ht="30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5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45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</row>
  </sheetData>
  <sheetProtection sheet="1" formatColumns="0" formatRows="0" objects="1" scenarios="1" spinCount="100000" saltValue="OfQCwjtpZJ0KlOpfS7bOVE7RQg5V8hoLeaolFL76Nb8w7pbg3jX45XKMf/OKzPtga5HHiatHplicEz4trSaSEA==" hashValue="/4vSLB4cIz89pByEDJe7ipw+I3vLFXnvXkRvnln+cyga1MAEkZPJTn9poYpVFBWoUM/5uGcpPsApnVyvvsXfew==" algorithmName="SHA-512" password="FF79"/>
  <mergeCells count="114">
    <mergeCell ref="C92:G92"/>
    <mergeCell ref="D103:H103"/>
    <mergeCell ref="D99:H99"/>
    <mergeCell ref="D95:H95"/>
    <mergeCell ref="D96:H96"/>
    <mergeCell ref="E104:I104"/>
    <mergeCell ref="E98:I98"/>
    <mergeCell ref="E100:I100"/>
    <mergeCell ref="E97:I97"/>
    <mergeCell ref="E101:I101"/>
    <mergeCell ref="E102:I102"/>
    <mergeCell ref="I92:AF92"/>
    <mergeCell ref="J99:AF99"/>
    <mergeCell ref="J95:AF95"/>
    <mergeCell ref="J103:AF103"/>
    <mergeCell ref="J96:AF96"/>
    <mergeCell ref="K101:AF101"/>
    <mergeCell ref="K102:AF102"/>
    <mergeCell ref="K104:AF104"/>
    <mergeCell ref="K100:AF100"/>
    <mergeCell ref="K98:AF98"/>
    <mergeCell ref="K97:AF97"/>
    <mergeCell ref="L85:AO85"/>
    <mergeCell ref="E105:I105"/>
    <mergeCell ref="K105:AF105"/>
    <mergeCell ref="E106:I106"/>
    <mergeCell ref="K106:AF106"/>
    <mergeCell ref="E107:I107"/>
    <mergeCell ref="K107:AF107"/>
    <mergeCell ref="E108:I108"/>
    <mergeCell ref="K108:AF108"/>
    <mergeCell ref="E109:I109"/>
    <mergeCell ref="K109:AF109"/>
    <mergeCell ref="D110:H110"/>
    <mergeCell ref="J110:AF110"/>
    <mergeCell ref="D111:H111"/>
    <mergeCell ref="J111:AF111"/>
    <mergeCell ref="D112:H112"/>
    <mergeCell ref="J112:AF112"/>
    <mergeCell ref="D113:H113"/>
    <mergeCell ref="J113:AF113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104:AM104"/>
    <mergeCell ref="AG103:AM103"/>
    <mergeCell ref="AG102:AM102"/>
    <mergeCell ref="AG101:AM101"/>
    <mergeCell ref="AG100:AM100"/>
    <mergeCell ref="AG92:AM92"/>
    <mergeCell ref="AG97:AM97"/>
    <mergeCell ref="AG99:AM99"/>
    <mergeCell ref="AG96:AM96"/>
    <mergeCell ref="AG98:AM98"/>
    <mergeCell ref="AG95:AM95"/>
    <mergeCell ref="AM87:AN87"/>
    <mergeCell ref="AM89:AP89"/>
    <mergeCell ref="AM90:AP90"/>
    <mergeCell ref="AN97:AP97"/>
    <mergeCell ref="AN104:AP104"/>
    <mergeCell ref="AN103:AP103"/>
    <mergeCell ref="AN102:AP102"/>
    <mergeCell ref="AN96:AP96"/>
    <mergeCell ref="AN92:AP92"/>
    <mergeCell ref="AN101:AP101"/>
    <mergeCell ref="AN100:AP100"/>
    <mergeCell ref="AN95:AP95"/>
    <mergeCell ref="AN98:AP98"/>
    <mergeCell ref="AN99:AP99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N112:AP112"/>
    <mergeCell ref="AG112:AM112"/>
    <mergeCell ref="AN113:AP113"/>
    <mergeCell ref="AG113:AM113"/>
    <mergeCell ref="AN94:AP94"/>
  </mergeCells>
  <hyperlinks>
    <hyperlink ref="A95" location="'2022-01050199.01 - Rekons...'!C2" display="/"/>
    <hyperlink ref="A97" location="'2022-01050199.02.1 - Bour...'!C2" display="/"/>
    <hyperlink ref="A98" location="'2022-01050199.02.2 - Nové...'!C2" display="/"/>
    <hyperlink ref="A100" location="'EI - Hromosvod, uzemění'!C2" display="/"/>
    <hyperlink ref="A101" location="'EI - SLB - Slaboproud'!C2" display="/"/>
    <hyperlink ref="A102" location="'EI - SLN - Silnoproud'!C2" display="/"/>
    <hyperlink ref="A104" location="'Objekt1 - ZAR.1'!C2" display="/"/>
    <hyperlink ref="A105" location="'Objekt2 - ZAR.1 chlazení'!C2" display="/"/>
    <hyperlink ref="A106" location="'Objekt3 - ZAR.2'!C2" display="/"/>
    <hyperlink ref="A107" location="'Objekt4 - ZAR.3'!C2" display="/"/>
    <hyperlink ref="A108" location="'Objekt5 - ZAŘ.3 chlazeni'!C2" display="/"/>
    <hyperlink ref="A109" location="'Objekt6 - ZAŘ.4'!C2" display="/"/>
    <hyperlink ref="A110" location="'2022-01050199.05 - Vytápění'!C2" display="/"/>
    <hyperlink ref="A111" location="'2022-01050199.06 - MaR'!C2" display="/"/>
    <hyperlink ref="A112" location="'2022-01050199.07 - ZTI'!C2" display="/"/>
    <hyperlink ref="A113" location="'2022-01050199.08 - VRN+ON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2362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ROUND((SUM(BE123:BE199)),  2)</f>
        <v>0</v>
      </c>
      <c r="G35" s="39"/>
      <c r="H35" s="39"/>
      <c r="I35" s="165">
        <v>0.20999999999999999</v>
      </c>
      <c r="J35" s="164">
        <f>ROUND(((SUM(BE123:BE199))*I35),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ROUND((SUM(BF123:BF199)),  2)</f>
        <v>0</v>
      </c>
      <c r="G36" s="39"/>
      <c r="H36" s="39"/>
      <c r="I36" s="165">
        <v>0.14999999999999999</v>
      </c>
      <c r="J36" s="164">
        <f>ROUND(((SUM(BF123:BF199))*I36),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ROUND((SUM(BG123:BG199)),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ROUND((SUM(BH123:BH199)),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ROUND((SUM(BI123:BI199)),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Objekt3 - ZAR.2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2363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2364</v>
      </c>
      <c r="E100" s="197"/>
      <c r="F100" s="197"/>
      <c r="G100" s="197"/>
      <c r="H100" s="197"/>
      <c r="I100" s="197"/>
      <c r="J100" s="198">
        <f>J183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2365</v>
      </c>
      <c r="E101" s="197"/>
      <c r="F101" s="197"/>
      <c r="G101" s="197"/>
      <c r="H101" s="197"/>
      <c r="I101" s="197"/>
      <c r="J101" s="198">
        <f>J188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165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ZŠ NA SMETÁNCE - oprava střešního pláště a rekonstrukce podkroví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141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2225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991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Objekt3 - ZAR.2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24. 5. 2023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>KAVRO - Ing. Veronika Kloudová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166</v>
      </c>
      <c r="D122" s="203" t="s">
        <v>59</v>
      </c>
      <c r="E122" s="203" t="s">
        <v>55</v>
      </c>
      <c r="F122" s="203" t="s">
        <v>56</v>
      </c>
      <c r="G122" s="203" t="s">
        <v>167</v>
      </c>
      <c r="H122" s="203" t="s">
        <v>168</v>
      </c>
      <c r="I122" s="203" t="s">
        <v>169</v>
      </c>
      <c r="J122" s="203" t="s">
        <v>145</v>
      </c>
      <c r="K122" s="204" t="s">
        <v>170</v>
      </c>
      <c r="L122" s="205"/>
      <c r="M122" s="101" t="s">
        <v>1</v>
      </c>
      <c r="N122" s="102" t="s">
        <v>38</v>
      </c>
      <c r="O122" s="102" t="s">
        <v>171</v>
      </c>
      <c r="P122" s="102" t="s">
        <v>172</v>
      </c>
      <c r="Q122" s="102" t="s">
        <v>173</v>
      </c>
      <c r="R122" s="102" t="s">
        <v>174</v>
      </c>
      <c r="S122" s="102" t="s">
        <v>175</v>
      </c>
      <c r="T122" s="103" t="s">
        <v>176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177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73</v>
      </c>
      <c r="AU123" s="18" t="s">
        <v>147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73</v>
      </c>
      <c r="E124" s="214" t="s">
        <v>1887</v>
      </c>
      <c r="F124" s="214" t="s">
        <v>2366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P125+SUM(P126:P183)+P188</f>
        <v>0</v>
      </c>
      <c r="Q124" s="219"/>
      <c r="R124" s="220">
        <f>R125+SUM(R126:R183)+R188</f>
        <v>0</v>
      </c>
      <c r="S124" s="219"/>
      <c r="T124" s="221">
        <f>T125+SUM(T126:T183)+T188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82</v>
      </c>
      <c r="AT124" s="223" t="s">
        <v>73</v>
      </c>
      <c r="AU124" s="223" t="s">
        <v>74</v>
      </c>
      <c r="AY124" s="222" t="s">
        <v>180</v>
      </c>
      <c r="BK124" s="224">
        <f>BK125+SUM(BK126:BK183)+BK188</f>
        <v>0</v>
      </c>
    </row>
    <row r="125" s="2" customFormat="1" ht="16.5" customHeight="1">
      <c r="A125" s="39"/>
      <c r="B125" s="40"/>
      <c r="C125" s="227" t="s">
        <v>82</v>
      </c>
      <c r="D125" s="227" t="s">
        <v>183</v>
      </c>
      <c r="E125" s="228" t="s">
        <v>1935</v>
      </c>
      <c r="F125" s="229" t="s">
        <v>2232</v>
      </c>
      <c r="G125" s="230" t="s">
        <v>1784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84</v>
      </c>
    </row>
    <row r="126" s="2" customFormat="1">
      <c r="A126" s="39"/>
      <c r="B126" s="40"/>
      <c r="C126" s="41"/>
      <c r="D126" s="242" t="s">
        <v>556</v>
      </c>
      <c r="E126" s="41"/>
      <c r="F126" s="295" t="s">
        <v>2367</v>
      </c>
      <c r="G126" s="41"/>
      <c r="H126" s="41"/>
      <c r="I126" s="296"/>
      <c r="J126" s="41"/>
      <c r="K126" s="41"/>
      <c r="L126" s="45"/>
      <c r="M126" s="297"/>
      <c r="N126" s="298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556</v>
      </c>
      <c r="AU126" s="18" t="s">
        <v>82</v>
      </c>
    </row>
    <row r="127" s="2" customFormat="1" ht="16.5" customHeight="1">
      <c r="A127" s="39"/>
      <c r="B127" s="40"/>
      <c r="C127" s="227" t="s">
        <v>84</v>
      </c>
      <c r="D127" s="227" t="s">
        <v>183</v>
      </c>
      <c r="E127" s="228" t="s">
        <v>1931</v>
      </c>
      <c r="F127" s="229" t="s">
        <v>2368</v>
      </c>
      <c r="G127" s="230" t="s">
        <v>1784</v>
      </c>
      <c r="H127" s="231">
        <v>4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188</v>
      </c>
    </row>
    <row r="128" s="2" customFormat="1">
      <c r="A128" s="39"/>
      <c r="B128" s="40"/>
      <c r="C128" s="41"/>
      <c r="D128" s="242" t="s">
        <v>556</v>
      </c>
      <c r="E128" s="41"/>
      <c r="F128" s="295" t="s">
        <v>2369</v>
      </c>
      <c r="G128" s="41"/>
      <c r="H128" s="41"/>
      <c r="I128" s="296"/>
      <c r="J128" s="41"/>
      <c r="K128" s="41"/>
      <c r="L128" s="45"/>
      <c r="M128" s="297"/>
      <c r="N128" s="298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556</v>
      </c>
      <c r="AU128" s="18" t="s">
        <v>82</v>
      </c>
    </row>
    <row r="129" s="2" customFormat="1" ht="16.5" customHeight="1">
      <c r="A129" s="39"/>
      <c r="B129" s="40"/>
      <c r="C129" s="227" t="s">
        <v>181</v>
      </c>
      <c r="D129" s="227" t="s">
        <v>183</v>
      </c>
      <c r="E129" s="228" t="s">
        <v>1938</v>
      </c>
      <c r="F129" s="229" t="s">
        <v>2370</v>
      </c>
      <c r="G129" s="230" t="s">
        <v>1784</v>
      </c>
      <c r="H129" s="231">
        <v>2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216</v>
      </c>
    </row>
    <row r="130" s="2" customFormat="1" ht="16.5" customHeight="1">
      <c r="A130" s="39"/>
      <c r="B130" s="40"/>
      <c r="C130" s="227" t="s">
        <v>188</v>
      </c>
      <c r="D130" s="227" t="s">
        <v>183</v>
      </c>
      <c r="E130" s="228" t="s">
        <v>2063</v>
      </c>
      <c r="F130" s="229" t="s">
        <v>2240</v>
      </c>
      <c r="G130" s="230" t="s">
        <v>1784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242</v>
      </c>
    </row>
    <row r="131" s="2" customFormat="1" ht="16.5" customHeight="1">
      <c r="A131" s="39"/>
      <c r="B131" s="40"/>
      <c r="C131" s="227" t="s">
        <v>221</v>
      </c>
      <c r="D131" s="227" t="s">
        <v>183</v>
      </c>
      <c r="E131" s="228" t="s">
        <v>1943</v>
      </c>
      <c r="F131" s="229" t="s">
        <v>2371</v>
      </c>
      <c r="G131" s="230" t="s">
        <v>1784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256</v>
      </c>
    </row>
    <row r="132" s="2" customFormat="1" ht="16.5" customHeight="1">
      <c r="A132" s="39"/>
      <c r="B132" s="40"/>
      <c r="C132" s="227" t="s">
        <v>216</v>
      </c>
      <c r="D132" s="227" t="s">
        <v>183</v>
      </c>
      <c r="E132" s="228" t="s">
        <v>1946</v>
      </c>
      <c r="F132" s="229" t="s">
        <v>2242</v>
      </c>
      <c r="G132" s="230" t="s">
        <v>646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82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270</v>
      </c>
    </row>
    <row r="133" s="2" customFormat="1" ht="16.5" customHeight="1">
      <c r="A133" s="39"/>
      <c r="B133" s="40"/>
      <c r="C133" s="227" t="s">
        <v>232</v>
      </c>
      <c r="D133" s="227" t="s">
        <v>183</v>
      </c>
      <c r="E133" s="228" t="s">
        <v>1948</v>
      </c>
      <c r="F133" s="229" t="s">
        <v>2372</v>
      </c>
      <c r="G133" s="230" t="s">
        <v>1784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283</v>
      </c>
    </row>
    <row r="134" s="2" customFormat="1" ht="16.5" customHeight="1">
      <c r="A134" s="39"/>
      <c r="B134" s="40"/>
      <c r="C134" s="227" t="s">
        <v>242</v>
      </c>
      <c r="D134" s="227" t="s">
        <v>183</v>
      </c>
      <c r="E134" s="228" t="s">
        <v>1951</v>
      </c>
      <c r="F134" s="229" t="s">
        <v>2373</v>
      </c>
      <c r="G134" s="230" t="s">
        <v>1784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82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294</v>
      </c>
    </row>
    <row r="135" s="2" customFormat="1" ht="16.5" customHeight="1">
      <c r="A135" s="39"/>
      <c r="B135" s="40"/>
      <c r="C135" s="227" t="s">
        <v>252</v>
      </c>
      <c r="D135" s="227" t="s">
        <v>183</v>
      </c>
      <c r="E135" s="228" t="s">
        <v>1953</v>
      </c>
      <c r="F135" s="229" t="s">
        <v>2372</v>
      </c>
      <c r="G135" s="230" t="s">
        <v>1784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305</v>
      </c>
    </row>
    <row r="136" s="2" customFormat="1" ht="16.5" customHeight="1">
      <c r="A136" s="39"/>
      <c r="B136" s="40"/>
      <c r="C136" s="227" t="s">
        <v>256</v>
      </c>
      <c r="D136" s="227" t="s">
        <v>183</v>
      </c>
      <c r="E136" s="228" t="s">
        <v>256</v>
      </c>
      <c r="F136" s="229" t="s">
        <v>2261</v>
      </c>
      <c r="G136" s="230" t="s">
        <v>1784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320</v>
      </c>
    </row>
    <row r="137" s="2" customFormat="1">
      <c r="A137" s="39"/>
      <c r="B137" s="40"/>
      <c r="C137" s="41"/>
      <c r="D137" s="242" t="s">
        <v>556</v>
      </c>
      <c r="E137" s="41"/>
      <c r="F137" s="295" t="s">
        <v>2257</v>
      </c>
      <c r="G137" s="41"/>
      <c r="H137" s="41"/>
      <c r="I137" s="296"/>
      <c r="J137" s="41"/>
      <c r="K137" s="41"/>
      <c r="L137" s="45"/>
      <c r="M137" s="297"/>
      <c r="N137" s="29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556</v>
      </c>
      <c r="AU137" s="18" t="s">
        <v>82</v>
      </c>
    </row>
    <row r="138" s="2" customFormat="1" ht="16.5" customHeight="1">
      <c r="A138" s="39"/>
      <c r="B138" s="40"/>
      <c r="C138" s="227" t="s">
        <v>264</v>
      </c>
      <c r="D138" s="227" t="s">
        <v>183</v>
      </c>
      <c r="E138" s="228" t="s">
        <v>264</v>
      </c>
      <c r="F138" s="229" t="s">
        <v>2374</v>
      </c>
      <c r="G138" s="230" t="s">
        <v>1784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335</v>
      </c>
    </row>
    <row r="139" s="2" customFormat="1">
      <c r="A139" s="39"/>
      <c r="B139" s="40"/>
      <c r="C139" s="41"/>
      <c r="D139" s="242" t="s">
        <v>556</v>
      </c>
      <c r="E139" s="41"/>
      <c r="F139" s="295" t="s">
        <v>2375</v>
      </c>
      <c r="G139" s="41"/>
      <c r="H139" s="41"/>
      <c r="I139" s="296"/>
      <c r="J139" s="41"/>
      <c r="K139" s="41"/>
      <c r="L139" s="45"/>
      <c r="M139" s="297"/>
      <c r="N139" s="29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556</v>
      </c>
      <c r="AU139" s="18" t="s">
        <v>82</v>
      </c>
    </row>
    <row r="140" s="2" customFormat="1" ht="16.5" customHeight="1">
      <c r="A140" s="39"/>
      <c r="B140" s="40"/>
      <c r="C140" s="227" t="s">
        <v>270</v>
      </c>
      <c r="D140" s="227" t="s">
        <v>183</v>
      </c>
      <c r="E140" s="228" t="s">
        <v>270</v>
      </c>
      <c r="F140" s="229" t="s">
        <v>2376</v>
      </c>
      <c r="G140" s="230" t="s">
        <v>1784</v>
      </c>
      <c r="H140" s="231">
        <v>4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347</v>
      </c>
    </row>
    <row r="141" s="2" customFormat="1">
      <c r="A141" s="39"/>
      <c r="B141" s="40"/>
      <c r="C141" s="41"/>
      <c r="D141" s="242" t="s">
        <v>556</v>
      </c>
      <c r="E141" s="41"/>
      <c r="F141" s="295" t="s">
        <v>2377</v>
      </c>
      <c r="G141" s="41"/>
      <c r="H141" s="41"/>
      <c r="I141" s="296"/>
      <c r="J141" s="41"/>
      <c r="K141" s="41"/>
      <c r="L141" s="45"/>
      <c r="M141" s="297"/>
      <c r="N141" s="29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556</v>
      </c>
      <c r="AU141" s="18" t="s">
        <v>82</v>
      </c>
    </row>
    <row r="142" s="2" customFormat="1" ht="16.5" customHeight="1">
      <c r="A142" s="39"/>
      <c r="B142" s="40"/>
      <c r="C142" s="227" t="s">
        <v>276</v>
      </c>
      <c r="D142" s="227" t="s">
        <v>183</v>
      </c>
      <c r="E142" s="228" t="s">
        <v>276</v>
      </c>
      <c r="F142" s="229" t="s">
        <v>2378</v>
      </c>
      <c r="G142" s="230" t="s">
        <v>1784</v>
      </c>
      <c r="H142" s="231">
        <v>2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363</v>
      </c>
    </row>
    <row r="143" s="2" customFormat="1">
      <c r="A143" s="39"/>
      <c r="B143" s="40"/>
      <c r="C143" s="41"/>
      <c r="D143" s="242" t="s">
        <v>556</v>
      </c>
      <c r="E143" s="41"/>
      <c r="F143" s="295" t="s">
        <v>2379</v>
      </c>
      <c r="G143" s="41"/>
      <c r="H143" s="41"/>
      <c r="I143" s="296"/>
      <c r="J143" s="41"/>
      <c r="K143" s="41"/>
      <c r="L143" s="45"/>
      <c r="M143" s="297"/>
      <c r="N143" s="29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556</v>
      </c>
      <c r="AU143" s="18" t="s">
        <v>82</v>
      </c>
    </row>
    <row r="144" s="2" customFormat="1" ht="16.5" customHeight="1">
      <c r="A144" s="39"/>
      <c r="B144" s="40"/>
      <c r="C144" s="227" t="s">
        <v>283</v>
      </c>
      <c r="D144" s="227" t="s">
        <v>183</v>
      </c>
      <c r="E144" s="228" t="s">
        <v>283</v>
      </c>
      <c r="F144" s="229" t="s">
        <v>2380</v>
      </c>
      <c r="G144" s="230" t="s">
        <v>1784</v>
      </c>
      <c r="H144" s="231">
        <v>3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376</v>
      </c>
    </row>
    <row r="145" s="2" customFormat="1">
      <c r="A145" s="39"/>
      <c r="B145" s="40"/>
      <c r="C145" s="41"/>
      <c r="D145" s="242" t="s">
        <v>556</v>
      </c>
      <c r="E145" s="41"/>
      <c r="F145" s="295" t="s">
        <v>2375</v>
      </c>
      <c r="G145" s="41"/>
      <c r="H145" s="41"/>
      <c r="I145" s="296"/>
      <c r="J145" s="41"/>
      <c r="K145" s="41"/>
      <c r="L145" s="45"/>
      <c r="M145" s="297"/>
      <c r="N145" s="29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556</v>
      </c>
      <c r="AU145" s="18" t="s">
        <v>82</v>
      </c>
    </row>
    <row r="146" s="2" customFormat="1" ht="21.75" customHeight="1">
      <c r="A146" s="39"/>
      <c r="B146" s="40"/>
      <c r="C146" s="227" t="s">
        <v>8</v>
      </c>
      <c r="D146" s="227" t="s">
        <v>183</v>
      </c>
      <c r="E146" s="228" t="s">
        <v>8</v>
      </c>
      <c r="F146" s="229" t="s">
        <v>2381</v>
      </c>
      <c r="G146" s="230" t="s">
        <v>1784</v>
      </c>
      <c r="H146" s="231">
        <v>8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389</v>
      </c>
    </row>
    <row r="147" s="2" customFormat="1">
      <c r="A147" s="39"/>
      <c r="B147" s="40"/>
      <c r="C147" s="41"/>
      <c r="D147" s="242" t="s">
        <v>556</v>
      </c>
      <c r="E147" s="41"/>
      <c r="F147" s="295" t="s">
        <v>2382</v>
      </c>
      <c r="G147" s="41"/>
      <c r="H147" s="41"/>
      <c r="I147" s="296"/>
      <c r="J147" s="41"/>
      <c r="K147" s="41"/>
      <c r="L147" s="45"/>
      <c r="M147" s="297"/>
      <c r="N147" s="29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556</v>
      </c>
      <c r="AU147" s="18" t="s">
        <v>82</v>
      </c>
    </row>
    <row r="148" s="2" customFormat="1" ht="16.5" customHeight="1">
      <c r="A148" s="39"/>
      <c r="B148" s="40"/>
      <c r="C148" s="227" t="s">
        <v>294</v>
      </c>
      <c r="D148" s="227" t="s">
        <v>183</v>
      </c>
      <c r="E148" s="228" t="s">
        <v>294</v>
      </c>
      <c r="F148" s="229" t="s">
        <v>2383</v>
      </c>
      <c r="G148" s="230" t="s">
        <v>1784</v>
      </c>
      <c r="H148" s="231">
        <v>8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331</v>
      </c>
    </row>
    <row r="149" s="2" customFormat="1">
      <c r="A149" s="39"/>
      <c r="B149" s="40"/>
      <c r="C149" s="41"/>
      <c r="D149" s="242" t="s">
        <v>556</v>
      </c>
      <c r="E149" s="41"/>
      <c r="F149" s="295" t="s">
        <v>2382</v>
      </c>
      <c r="G149" s="41"/>
      <c r="H149" s="41"/>
      <c r="I149" s="296"/>
      <c r="J149" s="41"/>
      <c r="K149" s="41"/>
      <c r="L149" s="45"/>
      <c r="M149" s="297"/>
      <c r="N149" s="29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556</v>
      </c>
      <c r="AU149" s="18" t="s">
        <v>82</v>
      </c>
    </row>
    <row r="150" s="2" customFormat="1" ht="16.5" customHeight="1">
      <c r="A150" s="39"/>
      <c r="B150" s="40"/>
      <c r="C150" s="227" t="s">
        <v>301</v>
      </c>
      <c r="D150" s="227" t="s">
        <v>183</v>
      </c>
      <c r="E150" s="228" t="s">
        <v>301</v>
      </c>
      <c r="F150" s="229" t="s">
        <v>2384</v>
      </c>
      <c r="G150" s="230" t="s">
        <v>1784</v>
      </c>
      <c r="H150" s="231">
        <v>8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82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442</v>
      </c>
    </row>
    <row r="151" s="2" customFormat="1" ht="21.75" customHeight="1">
      <c r="A151" s="39"/>
      <c r="B151" s="40"/>
      <c r="C151" s="227" t="s">
        <v>305</v>
      </c>
      <c r="D151" s="227" t="s">
        <v>183</v>
      </c>
      <c r="E151" s="228" t="s">
        <v>305</v>
      </c>
      <c r="F151" s="229" t="s">
        <v>2385</v>
      </c>
      <c r="G151" s="230" t="s">
        <v>1784</v>
      </c>
      <c r="H151" s="231">
        <v>4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456</v>
      </c>
    </row>
    <row r="152" s="2" customFormat="1">
      <c r="A152" s="39"/>
      <c r="B152" s="40"/>
      <c r="C152" s="41"/>
      <c r="D152" s="242" t="s">
        <v>556</v>
      </c>
      <c r="E152" s="41"/>
      <c r="F152" s="295" t="s">
        <v>2386</v>
      </c>
      <c r="G152" s="41"/>
      <c r="H152" s="41"/>
      <c r="I152" s="296"/>
      <c r="J152" s="41"/>
      <c r="K152" s="41"/>
      <c r="L152" s="45"/>
      <c r="M152" s="297"/>
      <c r="N152" s="298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556</v>
      </c>
      <c r="AU152" s="18" t="s">
        <v>82</v>
      </c>
    </row>
    <row r="153" s="2" customFormat="1" ht="16.5" customHeight="1">
      <c r="A153" s="39"/>
      <c r="B153" s="40"/>
      <c r="C153" s="227" t="s">
        <v>312</v>
      </c>
      <c r="D153" s="227" t="s">
        <v>183</v>
      </c>
      <c r="E153" s="228" t="s">
        <v>312</v>
      </c>
      <c r="F153" s="229" t="s">
        <v>2387</v>
      </c>
      <c r="G153" s="230" t="s">
        <v>1784</v>
      </c>
      <c r="H153" s="231">
        <v>4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183</v>
      </c>
      <c r="AU153" s="238" t="s">
        <v>82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188</v>
      </c>
      <c r="BM153" s="238" t="s">
        <v>467</v>
      </c>
    </row>
    <row r="154" s="2" customFormat="1">
      <c r="A154" s="39"/>
      <c r="B154" s="40"/>
      <c r="C154" s="41"/>
      <c r="D154" s="242" t="s">
        <v>556</v>
      </c>
      <c r="E154" s="41"/>
      <c r="F154" s="295" t="s">
        <v>2386</v>
      </c>
      <c r="G154" s="41"/>
      <c r="H154" s="41"/>
      <c r="I154" s="296"/>
      <c r="J154" s="41"/>
      <c r="K154" s="41"/>
      <c r="L154" s="45"/>
      <c r="M154" s="297"/>
      <c r="N154" s="298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556</v>
      </c>
      <c r="AU154" s="18" t="s">
        <v>82</v>
      </c>
    </row>
    <row r="155" s="2" customFormat="1" ht="16.5" customHeight="1">
      <c r="A155" s="39"/>
      <c r="B155" s="40"/>
      <c r="C155" s="227" t="s">
        <v>320</v>
      </c>
      <c r="D155" s="227" t="s">
        <v>183</v>
      </c>
      <c r="E155" s="228" t="s">
        <v>320</v>
      </c>
      <c r="F155" s="229" t="s">
        <v>2384</v>
      </c>
      <c r="G155" s="230" t="s">
        <v>1784</v>
      </c>
      <c r="H155" s="231">
        <v>4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82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477</v>
      </c>
    </row>
    <row r="156" s="2" customFormat="1" ht="21.75" customHeight="1">
      <c r="A156" s="39"/>
      <c r="B156" s="40"/>
      <c r="C156" s="227" t="s">
        <v>7</v>
      </c>
      <c r="D156" s="227" t="s">
        <v>183</v>
      </c>
      <c r="E156" s="228" t="s">
        <v>7</v>
      </c>
      <c r="F156" s="229" t="s">
        <v>2388</v>
      </c>
      <c r="G156" s="230" t="s">
        <v>1784</v>
      </c>
      <c r="H156" s="231">
        <v>12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496</v>
      </c>
    </row>
    <row r="157" s="2" customFormat="1">
      <c r="A157" s="39"/>
      <c r="B157" s="40"/>
      <c r="C157" s="41"/>
      <c r="D157" s="242" t="s">
        <v>556</v>
      </c>
      <c r="E157" s="41"/>
      <c r="F157" s="295" t="s">
        <v>2389</v>
      </c>
      <c r="G157" s="41"/>
      <c r="H157" s="41"/>
      <c r="I157" s="296"/>
      <c r="J157" s="41"/>
      <c r="K157" s="41"/>
      <c r="L157" s="45"/>
      <c r="M157" s="297"/>
      <c r="N157" s="298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556</v>
      </c>
      <c r="AU157" s="18" t="s">
        <v>82</v>
      </c>
    </row>
    <row r="158" s="2" customFormat="1" ht="16.5" customHeight="1">
      <c r="A158" s="39"/>
      <c r="B158" s="40"/>
      <c r="C158" s="227" t="s">
        <v>335</v>
      </c>
      <c r="D158" s="227" t="s">
        <v>183</v>
      </c>
      <c r="E158" s="228" t="s">
        <v>335</v>
      </c>
      <c r="F158" s="229" t="s">
        <v>2390</v>
      </c>
      <c r="G158" s="230" t="s">
        <v>1784</v>
      </c>
      <c r="H158" s="231">
        <v>12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82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525</v>
      </c>
    </row>
    <row r="159" s="2" customFormat="1">
      <c r="A159" s="39"/>
      <c r="B159" s="40"/>
      <c r="C159" s="41"/>
      <c r="D159" s="242" t="s">
        <v>556</v>
      </c>
      <c r="E159" s="41"/>
      <c r="F159" s="295" t="s">
        <v>2389</v>
      </c>
      <c r="G159" s="41"/>
      <c r="H159" s="41"/>
      <c r="I159" s="296"/>
      <c r="J159" s="41"/>
      <c r="K159" s="41"/>
      <c r="L159" s="45"/>
      <c r="M159" s="297"/>
      <c r="N159" s="298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556</v>
      </c>
      <c r="AU159" s="18" t="s">
        <v>82</v>
      </c>
    </row>
    <row r="160" s="2" customFormat="1" ht="16.5" customHeight="1">
      <c r="A160" s="39"/>
      <c r="B160" s="40"/>
      <c r="C160" s="227" t="s">
        <v>340</v>
      </c>
      <c r="D160" s="227" t="s">
        <v>183</v>
      </c>
      <c r="E160" s="228" t="s">
        <v>340</v>
      </c>
      <c r="F160" s="229" t="s">
        <v>2384</v>
      </c>
      <c r="G160" s="230" t="s">
        <v>1784</v>
      </c>
      <c r="H160" s="231">
        <v>12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540</v>
      </c>
    </row>
    <row r="161" s="2" customFormat="1" ht="16.5" customHeight="1">
      <c r="A161" s="39"/>
      <c r="B161" s="40"/>
      <c r="C161" s="227" t="s">
        <v>347</v>
      </c>
      <c r="D161" s="227" t="s">
        <v>183</v>
      </c>
      <c r="E161" s="228" t="s">
        <v>347</v>
      </c>
      <c r="F161" s="229" t="s">
        <v>2391</v>
      </c>
      <c r="G161" s="230" t="s">
        <v>1784</v>
      </c>
      <c r="H161" s="231">
        <v>5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82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552</v>
      </c>
    </row>
    <row r="162" s="2" customFormat="1">
      <c r="A162" s="39"/>
      <c r="B162" s="40"/>
      <c r="C162" s="41"/>
      <c r="D162" s="242" t="s">
        <v>556</v>
      </c>
      <c r="E162" s="41"/>
      <c r="F162" s="295" t="s">
        <v>2265</v>
      </c>
      <c r="G162" s="41"/>
      <c r="H162" s="41"/>
      <c r="I162" s="296"/>
      <c r="J162" s="41"/>
      <c r="K162" s="41"/>
      <c r="L162" s="45"/>
      <c r="M162" s="297"/>
      <c r="N162" s="298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556</v>
      </c>
      <c r="AU162" s="18" t="s">
        <v>82</v>
      </c>
    </row>
    <row r="163" s="2" customFormat="1" ht="16.5" customHeight="1">
      <c r="A163" s="39"/>
      <c r="B163" s="40"/>
      <c r="C163" s="227" t="s">
        <v>352</v>
      </c>
      <c r="D163" s="227" t="s">
        <v>183</v>
      </c>
      <c r="E163" s="228" t="s">
        <v>352</v>
      </c>
      <c r="F163" s="229" t="s">
        <v>2392</v>
      </c>
      <c r="G163" s="230" t="s">
        <v>1784</v>
      </c>
      <c r="H163" s="231">
        <v>5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565</v>
      </c>
    </row>
    <row r="164" s="2" customFormat="1">
      <c r="A164" s="39"/>
      <c r="B164" s="40"/>
      <c r="C164" s="41"/>
      <c r="D164" s="242" t="s">
        <v>556</v>
      </c>
      <c r="E164" s="41"/>
      <c r="F164" s="295" t="s">
        <v>2265</v>
      </c>
      <c r="G164" s="41"/>
      <c r="H164" s="41"/>
      <c r="I164" s="296"/>
      <c r="J164" s="41"/>
      <c r="K164" s="41"/>
      <c r="L164" s="45"/>
      <c r="M164" s="297"/>
      <c r="N164" s="298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556</v>
      </c>
      <c r="AU164" s="18" t="s">
        <v>82</v>
      </c>
    </row>
    <row r="165" s="2" customFormat="1" ht="16.5" customHeight="1">
      <c r="A165" s="39"/>
      <c r="B165" s="40"/>
      <c r="C165" s="227" t="s">
        <v>363</v>
      </c>
      <c r="D165" s="227" t="s">
        <v>183</v>
      </c>
      <c r="E165" s="228" t="s">
        <v>363</v>
      </c>
      <c r="F165" s="229" t="s">
        <v>2384</v>
      </c>
      <c r="G165" s="230" t="s">
        <v>1784</v>
      </c>
      <c r="H165" s="231">
        <v>5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82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575</v>
      </c>
    </row>
    <row r="166" s="2" customFormat="1" ht="16.5" customHeight="1">
      <c r="A166" s="39"/>
      <c r="B166" s="40"/>
      <c r="C166" s="227" t="s">
        <v>370</v>
      </c>
      <c r="D166" s="227" t="s">
        <v>183</v>
      </c>
      <c r="E166" s="228" t="s">
        <v>370</v>
      </c>
      <c r="F166" s="229" t="s">
        <v>2271</v>
      </c>
      <c r="G166" s="230" t="s">
        <v>1784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587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2257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82</v>
      </c>
    </row>
    <row r="168" s="2" customFormat="1" ht="16.5" customHeight="1">
      <c r="A168" s="39"/>
      <c r="B168" s="40"/>
      <c r="C168" s="227" t="s">
        <v>376</v>
      </c>
      <c r="D168" s="227" t="s">
        <v>183</v>
      </c>
      <c r="E168" s="228" t="s">
        <v>376</v>
      </c>
      <c r="F168" s="229" t="s">
        <v>2269</v>
      </c>
      <c r="G168" s="230" t="s">
        <v>1784</v>
      </c>
      <c r="H168" s="231">
        <v>1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82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599</v>
      </c>
    </row>
    <row r="169" s="2" customFormat="1">
      <c r="A169" s="39"/>
      <c r="B169" s="40"/>
      <c r="C169" s="41"/>
      <c r="D169" s="242" t="s">
        <v>556</v>
      </c>
      <c r="E169" s="41"/>
      <c r="F169" s="295" t="s">
        <v>2257</v>
      </c>
      <c r="G169" s="41"/>
      <c r="H169" s="41"/>
      <c r="I169" s="296"/>
      <c r="J169" s="41"/>
      <c r="K169" s="41"/>
      <c r="L169" s="45"/>
      <c r="M169" s="297"/>
      <c r="N169" s="298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556</v>
      </c>
      <c r="AU169" s="18" t="s">
        <v>82</v>
      </c>
    </row>
    <row r="170" s="2" customFormat="1" ht="16.5" customHeight="1">
      <c r="A170" s="39"/>
      <c r="B170" s="40"/>
      <c r="C170" s="227" t="s">
        <v>382</v>
      </c>
      <c r="D170" s="227" t="s">
        <v>183</v>
      </c>
      <c r="E170" s="228" t="s">
        <v>382</v>
      </c>
      <c r="F170" s="229" t="s">
        <v>2384</v>
      </c>
      <c r="G170" s="230" t="s">
        <v>1784</v>
      </c>
      <c r="H170" s="231">
        <v>1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39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183</v>
      </c>
      <c r="AU170" s="238" t="s">
        <v>82</v>
      </c>
      <c r="AY170" s="18" t="s">
        <v>180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82</v>
      </c>
      <c r="BK170" s="239">
        <f>ROUND(I170*H170,2)</f>
        <v>0</v>
      </c>
      <c r="BL170" s="18" t="s">
        <v>188</v>
      </c>
      <c r="BM170" s="238" t="s">
        <v>611</v>
      </c>
    </row>
    <row r="171" s="2" customFormat="1" ht="24.15" customHeight="1">
      <c r="A171" s="39"/>
      <c r="B171" s="40"/>
      <c r="C171" s="227" t="s">
        <v>389</v>
      </c>
      <c r="D171" s="227" t="s">
        <v>183</v>
      </c>
      <c r="E171" s="228" t="s">
        <v>389</v>
      </c>
      <c r="F171" s="229" t="s">
        <v>2272</v>
      </c>
      <c r="G171" s="230" t="s">
        <v>1784</v>
      </c>
      <c r="H171" s="231">
        <v>8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82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620</v>
      </c>
    </row>
    <row r="172" s="2" customFormat="1">
      <c r="A172" s="39"/>
      <c r="B172" s="40"/>
      <c r="C172" s="41"/>
      <c r="D172" s="242" t="s">
        <v>556</v>
      </c>
      <c r="E172" s="41"/>
      <c r="F172" s="295" t="s">
        <v>2273</v>
      </c>
      <c r="G172" s="41"/>
      <c r="H172" s="41"/>
      <c r="I172" s="296"/>
      <c r="J172" s="41"/>
      <c r="K172" s="41"/>
      <c r="L172" s="45"/>
      <c r="M172" s="297"/>
      <c r="N172" s="298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556</v>
      </c>
      <c r="AU172" s="18" t="s">
        <v>82</v>
      </c>
    </row>
    <row r="173" s="2" customFormat="1" ht="16.5" customHeight="1">
      <c r="A173" s="39"/>
      <c r="B173" s="40"/>
      <c r="C173" s="227" t="s">
        <v>396</v>
      </c>
      <c r="D173" s="227" t="s">
        <v>183</v>
      </c>
      <c r="E173" s="228" t="s">
        <v>396</v>
      </c>
      <c r="F173" s="229" t="s">
        <v>2384</v>
      </c>
      <c r="G173" s="230" t="s">
        <v>1784</v>
      </c>
      <c r="H173" s="231">
        <v>8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183</v>
      </c>
      <c r="AU173" s="238" t="s">
        <v>82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188</v>
      </c>
      <c r="BM173" s="238" t="s">
        <v>624</v>
      </c>
    </row>
    <row r="174" s="2" customFormat="1" ht="24.15" customHeight="1">
      <c r="A174" s="39"/>
      <c r="B174" s="40"/>
      <c r="C174" s="227" t="s">
        <v>331</v>
      </c>
      <c r="D174" s="227" t="s">
        <v>183</v>
      </c>
      <c r="E174" s="228" t="s">
        <v>331</v>
      </c>
      <c r="F174" s="229" t="s">
        <v>2275</v>
      </c>
      <c r="G174" s="230" t="s">
        <v>1784</v>
      </c>
      <c r="H174" s="231">
        <v>1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82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636</v>
      </c>
    </row>
    <row r="175" s="2" customFormat="1">
      <c r="A175" s="39"/>
      <c r="B175" s="40"/>
      <c r="C175" s="41"/>
      <c r="D175" s="242" t="s">
        <v>556</v>
      </c>
      <c r="E175" s="41"/>
      <c r="F175" s="295" t="s">
        <v>2276</v>
      </c>
      <c r="G175" s="41"/>
      <c r="H175" s="41"/>
      <c r="I175" s="296"/>
      <c r="J175" s="41"/>
      <c r="K175" s="41"/>
      <c r="L175" s="45"/>
      <c r="M175" s="297"/>
      <c r="N175" s="298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556</v>
      </c>
      <c r="AU175" s="18" t="s">
        <v>82</v>
      </c>
    </row>
    <row r="176" s="2" customFormat="1" ht="16.5" customHeight="1">
      <c r="A176" s="39"/>
      <c r="B176" s="40"/>
      <c r="C176" s="227" t="s">
        <v>431</v>
      </c>
      <c r="D176" s="227" t="s">
        <v>183</v>
      </c>
      <c r="E176" s="228" t="s">
        <v>431</v>
      </c>
      <c r="F176" s="229" t="s">
        <v>2384</v>
      </c>
      <c r="G176" s="230" t="s">
        <v>1784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82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649</v>
      </c>
    </row>
    <row r="177" s="2" customFormat="1" ht="24.15" customHeight="1">
      <c r="A177" s="39"/>
      <c r="B177" s="40"/>
      <c r="C177" s="227" t="s">
        <v>442</v>
      </c>
      <c r="D177" s="227" t="s">
        <v>183</v>
      </c>
      <c r="E177" s="228" t="s">
        <v>442</v>
      </c>
      <c r="F177" s="229" t="s">
        <v>2278</v>
      </c>
      <c r="G177" s="230" t="s">
        <v>1784</v>
      </c>
      <c r="H177" s="231">
        <v>2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82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662</v>
      </c>
    </row>
    <row r="178" s="2" customFormat="1">
      <c r="A178" s="39"/>
      <c r="B178" s="40"/>
      <c r="C178" s="41"/>
      <c r="D178" s="242" t="s">
        <v>556</v>
      </c>
      <c r="E178" s="41"/>
      <c r="F178" s="295" t="s">
        <v>2279</v>
      </c>
      <c r="G178" s="41"/>
      <c r="H178" s="41"/>
      <c r="I178" s="296"/>
      <c r="J178" s="41"/>
      <c r="K178" s="41"/>
      <c r="L178" s="45"/>
      <c r="M178" s="297"/>
      <c r="N178" s="298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556</v>
      </c>
      <c r="AU178" s="18" t="s">
        <v>82</v>
      </c>
    </row>
    <row r="179" s="2" customFormat="1" ht="16.5" customHeight="1">
      <c r="A179" s="39"/>
      <c r="B179" s="40"/>
      <c r="C179" s="227" t="s">
        <v>449</v>
      </c>
      <c r="D179" s="227" t="s">
        <v>183</v>
      </c>
      <c r="E179" s="228" t="s">
        <v>449</v>
      </c>
      <c r="F179" s="229" t="s">
        <v>2384</v>
      </c>
      <c r="G179" s="230" t="s">
        <v>1784</v>
      </c>
      <c r="H179" s="231">
        <v>2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82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362</v>
      </c>
    </row>
    <row r="180" s="2" customFormat="1" ht="24.15" customHeight="1">
      <c r="A180" s="39"/>
      <c r="B180" s="40"/>
      <c r="C180" s="227" t="s">
        <v>456</v>
      </c>
      <c r="D180" s="227" t="s">
        <v>183</v>
      </c>
      <c r="E180" s="228" t="s">
        <v>456</v>
      </c>
      <c r="F180" s="229" t="s">
        <v>2280</v>
      </c>
      <c r="G180" s="230" t="s">
        <v>1784</v>
      </c>
      <c r="H180" s="231">
        <v>1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188</v>
      </c>
      <c r="AT180" s="238" t="s">
        <v>183</v>
      </c>
      <c r="AU180" s="238" t="s">
        <v>82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188</v>
      </c>
      <c r="BM180" s="238" t="s">
        <v>682</v>
      </c>
    </row>
    <row r="181" s="2" customFormat="1">
      <c r="A181" s="39"/>
      <c r="B181" s="40"/>
      <c r="C181" s="41"/>
      <c r="D181" s="242" t="s">
        <v>556</v>
      </c>
      <c r="E181" s="41"/>
      <c r="F181" s="295" t="s">
        <v>2281</v>
      </c>
      <c r="G181" s="41"/>
      <c r="H181" s="41"/>
      <c r="I181" s="296"/>
      <c r="J181" s="41"/>
      <c r="K181" s="41"/>
      <c r="L181" s="45"/>
      <c r="M181" s="297"/>
      <c r="N181" s="298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556</v>
      </c>
      <c r="AU181" s="18" t="s">
        <v>82</v>
      </c>
    </row>
    <row r="182" s="2" customFormat="1" ht="16.5" customHeight="1">
      <c r="A182" s="39"/>
      <c r="B182" s="40"/>
      <c r="C182" s="227" t="s">
        <v>461</v>
      </c>
      <c r="D182" s="227" t="s">
        <v>183</v>
      </c>
      <c r="E182" s="228" t="s">
        <v>461</v>
      </c>
      <c r="F182" s="229" t="s">
        <v>2384</v>
      </c>
      <c r="G182" s="230" t="s">
        <v>1784</v>
      </c>
      <c r="H182" s="231">
        <v>1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82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695</v>
      </c>
    </row>
    <row r="183" s="12" customFormat="1" ht="22.8" customHeight="1">
      <c r="A183" s="12"/>
      <c r="B183" s="211"/>
      <c r="C183" s="212"/>
      <c r="D183" s="213" t="s">
        <v>73</v>
      </c>
      <c r="E183" s="225" t="s">
        <v>471</v>
      </c>
      <c r="F183" s="225" t="s">
        <v>2308</v>
      </c>
      <c r="G183" s="212"/>
      <c r="H183" s="212"/>
      <c r="I183" s="215"/>
      <c r="J183" s="226">
        <f>BK183</f>
        <v>0</v>
      </c>
      <c r="K183" s="212"/>
      <c r="L183" s="217"/>
      <c r="M183" s="218"/>
      <c r="N183" s="219"/>
      <c r="O183" s="219"/>
      <c r="P183" s="220">
        <f>SUM(P184:P187)</f>
        <v>0</v>
      </c>
      <c r="Q183" s="219"/>
      <c r="R183" s="220">
        <f>SUM(R184:R187)</f>
        <v>0</v>
      </c>
      <c r="S183" s="219"/>
      <c r="T183" s="221">
        <f>SUM(T184:T187)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2" t="s">
        <v>82</v>
      </c>
      <c r="AT183" s="223" t="s">
        <v>73</v>
      </c>
      <c r="AU183" s="223" t="s">
        <v>82</v>
      </c>
      <c r="AY183" s="222" t="s">
        <v>180</v>
      </c>
      <c r="BK183" s="224">
        <f>SUM(BK184:BK187)</f>
        <v>0</v>
      </c>
    </row>
    <row r="184" s="2" customFormat="1" ht="24.15" customHeight="1">
      <c r="A184" s="39"/>
      <c r="B184" s="40"/>
      <c r="C184" s="227" t="s">
        <v>467</v>
      </c>
      <c r="D184" s="227" t="s">
        <v>183</v>
      </c>
      <c r="E184" s="228" t="s">
        <v>492</v>
      </c>
      <c r="F184" s="229" t="s">
        <v>2393</v>
      </c>
      <c r="G184" s="230" t="s">
        <v>2302</v>
      </c>
      <c r="H184" s="231">
        <v>46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183</v>
      </c>
      <c r="AU184" s="238" t="s">
        <v>84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188</v>
      </c>
      <c r="BM184" s="238" t="s">
        <v>710</v>
      </c>
    </row>
    <row r="185" s="2" customFormat="1" ht="24.15" customHeight="1">
      <c r="A185" s="39"/>
      <c r="B185" s="40"/>
      <c r="C185" s="227" t="s">
        <v>471</v>
      </c>
      <c r="D185" s="227" t="s">
        <v>183</v>
      </c>
      <c r="E185" s="228" t="s">
        <v>496</v>
      </c>
      <c r="F185" s="229" t="s">
        <v>2394</v>
      </c>
      <c r="G185" s="230" t="s">
        <v>2302</v>
      </c>
      <c r="H185" s="231">
        <v>12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188</v>
      </c>
      <c r="AT185" s="238" t="s">
        <v>183</v>
      </c>
      <c r="AU185" s="238" t="s">
        <v>84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188</v>
      </c>
      <c r="BM185" s="238" t="s">
        <v>720</v>
      </c>
    </row>
    <row r="186" s="2" customFormat="1" ht="24.15" customHeight="1">
      <c r="A186" s="39"/>
      <c r="B186" s="40"/>
      <c r="C186" s="227" t="s">
        <v>477</v>
      </c>
      <c r="D186" s="227" t="s">
        <v>183</v>
      </c>
      <c r="E186" s="228" t="s">
        <v>512</v>
      </c>
      <c r="F186" s="229" t="s">
        <v>2395</v>
      </c>
      <c r="G186" s="230" t="s">
        <v>2302</v>
      </c>
      <c r="H186" s="231">
        <v>13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183</v>
      </c>
      <c r="AU186" s="238" t="s">
        <v>84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188</v>
      </c>
      <c r="BM186" s="238" t="s">
        <v>1666</v>
      </c>
    </row>
    <row r="187" s="2" customFormat="1" ht="24.15" customHeight="1">
      <c r="A187" s="39"/>
      <c r="B187" s="40"/>
      <c r="C187" s="227" t="s">
        <v>492</v>
      </c>
      <c r="D187" s="227" t="s">
        <v>183</v>
      </c>
      <c r="E187" s="228" t="s">
        <v>525</v>
      </c>
      <c r="F187" s="229" t="s">
        <v>2396</v>
      </c>
      <c r="G187" s="230" t="s">
        <v>2302</v>
      </c>
      <c r="H187" s="231">
        <v>5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84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731</v>
      </c>
    </row>
    <row r="188" s="12" customFormat="1" ht="22.8" customHeight="1">
      <c r="A188" s="12"/>
      <c r="B188" s="211"/>
      <c r="C188" s="212"/>
      <c r="D188" s="213" t="s">
        <v>73</v>
      </c>
      <c r="E188" s="225" t="s">
        <v>540</v>
      </c>
      <c r="F188" s="225" t="s">
        <v>2313</v>
      </c>
      <c r="G188" s="212"/>
      <c r="H188" s="212"/>
      <c r="I188" s="215"/>
      <c r="J188" s="226">
        <f>BK188</f>
        <v>0</v>
      </c>
      <c r="K188" s="212"/>
      <c r="L188" s="217"/>
      <c r="M188" s="218"/>
      <c r="N188" s="219"/>
      <c r="O188" s="219"/>
      <c r="P188" s="220">
        <f>SUM(P189:P199)</f>
        <v>0</v>
      </c>
      <c r="Q188" s="219"/>
      <c r="R188" s="220">
        <f>SUM(R189:R199)</f>
        <v>0</v>
      </c>
      <c r="S188" s="219"/>
      <c r="T188" s="221">
        <f>SUM(T189:T199)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2" t="s">
        <v>82</v>
      </c>
      <c r="AT188" s="223" t="s">
        <v>73</v>
      </c>
      <c r="AU188" s="223" t="s">
        <v>82</v>
      </c>
      <c r="AY188" s="222" t="s">
        <v>180</v>
      </c>
      <c r="BK188" s="224">
        <f>SUM(BK189:BK199)</f>
        <v>0</v>
      </c>
    </row>
    <row r="189" s="2" customFormat="1" ht="21.75" customHeight="1">
      <c r="A189" s="39"/>
      <c r="B189" s="40"/>
      <c r="C189" s="227" t="s">
        <v>496</v>
      </c>
      <c r="D189" s="227" t="s">
        <v>183</v>
      </c>
      <c r="E189" s="228" t="s">
        <v>546</v>
      </c>
      <c r="F189" s="229" t="s">
        <v>2397</v>
      </c>
      <c r="G189" s="230" t="s">
        <v>279</v>
      </c>
      <c r="H189" s="231">
        <v>20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39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183</v>
      </c>
      <c r="AU189" s="238" t="s">
        <v>84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188</v>
      </c>
      <c r="BM189" s="238" t="s">
        <v>739</v>
      </c>
    </row>
    <row r="190" s="2" customFormat="1" ht="21.75" customHeight="1">
      <c r="A190" s="39"/>
      <c r="B190" s="40"/>
      <c r="C190" s="227" t="s">
        <v>512</v>
      </c>
      <c r="D190" s="227" t="s">
        <v>183</v>
      </c>
      <c r="E190" s="228" t="s">
        <v>552</v>
      </c>
      <c r="F190" s="229" t="s">
        <v>2398</v>
      </c>
      <c r="G190" s="230" t="s">
        <v>279</v>
      </c>
      <c r="H190" s="231">
        <v>10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183</v>
      </c>
      <c r="AU190" s="238" t="s">
        <v>84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188</v>
      </c>
      <c r="BM190" s="238" t="s">
        <v>751</v>
      </c>
    </row>
    <row r="191" s="2" customFormat="1" ht="21.75" customHeight="1">
      <c r="A191" s="39"/>
      <c r="B191" s="40"/>
      <c r="C191" s="227" t="s">
        <v>525</v>
      </c>
      <c r="D191" s="227" t="s">
        <v>183</v>
      </c>
      <c r="E191" s="228" t="s">
        <v>560</v>
      </c>
      <c r="F191" s="229" t="s">
        <v>2399</v>
      </c>
      <c r="G191" s="230" t="s">
        <v>279</v>
      </c>
      <c r="H191" s="231">
        <v>21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84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800</v>
      </c>
    </row>
    <row r="192" s="2" customFormat="1" ht="21.75" customHeight="1">
      <c r="A192" s="39"/>
      <c r="B192" s="40"/>
      <c r="C192" s="227" t="s">
        <v>531</v>
      </c>
      <c r="D192" s="227" t="s">
        <v>183</v>
      </c>
      <c r="E192" s="228" t="s">
        <v>565</v>
      </c>
      <c r="F192" s="229" t="s">
        <v>2400</v>
      </c>
      <c r="G192" s="230" t="s">
        <v>279</v>
      </c>
      <c r="H192" s="231">
        <v>3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188</v>
      </c>
      <c r="AT192" s="238" t="s">
        <v>183</v>
      </c>
      <c r="AU192" s="238" t="s">
        <v>84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188</v>
      </c>
      <c r="BM192" s="238" t="s">
        <v>810</v>
      </c>
    </row>
    <row r="193" s="2" customFormat="1" ht="21.75" customHeight="1">
      <c r="A193" s="39"/>
      <c r="B193" s="40"/>
      <c r="C193" s="227" t="s">
        <v>540</v>
      </c>
      <c r="D193" s="227" t="s">
        <v>183</v>
      </c>
      <c r="E193" s="228" t="s">
        <v>580</v>
      </c>
      <c r="F193" s="229" t="s">
        <v>2330</v>
      </c>
      <c r="G193" s="230" t="s">
        <v>198</v>
      </c>
      <c r="H193" s="231">
        <v>27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39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183</v>
      </c>
      <c r="AU193" s="238" t="s">
        <v>84</v>
      </c>
      <c r="AY193" s="18" t="s">
        <v>180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82</v>
      </c>
      <c r="BK193" s="239">
        <f>ROUND(I193*H193,2)</f>
        <v>0</v>
      </c>
      <c r="BL193" s="18" t="s">
        <v>188</v>
      </c>
      <c r="BM193" s="238" t="s">
        <v>825</v>
      </c>
    </row>
    <row r="194" s="2" customFormat="1" ht="16.5" customHeight="1">
      <c r="A194" s="39"/>
      <c r="B194" s="40"/>
      <c r="C194" s="227" t="s">
        <v>546</v>
      </c>
      <c r="D194" s="227" t="s">
        <v>183</v>
      </c>
      <c r="E194" s="228" t="s">
        <v>587</v>
      </c>
      <c r="F194" s="229" t="s">
        <v>2331</v>
      </c>
      <c r="G194" s="230" t="s">
        <v>198</v>
      </c>
      <c r="H194" s="231">
        <v>23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84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851</v>
      </c>
    </row>
    <row r="195" s="2" customFormat="1" ht="16.5" customHeight="1">
      <c r="A195" s="39"/>
      <c r="B195" s="40"/>
      <c r="C195" s="227" t="s">
        <v>552</v>
      </c>
      <c r="D195" s="227" t="s">
        <v>183</v>
      </c>
      <c r="E195" s="228" t="s">
        <v>599</v>
      </c>
      <c r="F195" s="229" t="s">
        <v>2401</v>
      </c>
      <c r="G195" s="230" t="s">
        <v>1</v>
      </c>
      <c r="H195" s="231">
        <v>0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39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183</v>
      </c>
      <c r="AU195" s="238" t="s">
        <v>84</v>
      </c>
      <c r="AY195" s="18" t="s">
        <v>180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82</v>
      </c>
      <c r="BK195" s="239">
        <f>ROUND(I195*H195,2)</f>
        <v>0</v>
      </c>
      <c r="BL195" s="18" t="s">
        <v>188</v>
      </c>
      <c r="BM195" s="238" t="s">
        <v>863</v>
      </c>
    </row>
    <row r="196" s="2" customFormat="1" ht="16.5" customHeight="1">
      <c r="A196" s="39"/>
      <c r="B196" s="40"/>
      <c r="C196" s="227" t="s">
        <v>560</v>
      </c>
      <c r="D196" s="227" t="s">
        <v>183</v>
      </c>
      <c r="E196" s="228" t="s">
        <v>616</v>
      </c>
      <c r="F196" s="229" t="s">
        <v>2334</v>
      </c>
      <c r="G196" s="230" t="s">
        <v>646</v>
      </c>
      <c r="H196" s="231">
        <v>1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39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188</v>
      </c>
      <c r="AT196" s="238" t="s">
        <v>183</v>
      </c>
      <c r="AU196" s="238" t="s">
        <v>84</v>
      </c>
      <c r="AY196" s="18" t="s">
        <v>180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82</v>
      </c>
      <c r="BK196" s="239">
        <f>ROUND(I196*H196,2)</f>
        <v>0</v>
      </c>
      <c r="BL196" s="18" t="s">
        <v>188</v>
      </c>
      <c r="BM196" s="238" t="s">
        <v>892</v>
      </c>
    </row>
    <row r="197" s="2" customFormat="1" ht="16.5" customHeight="1">
      <c r="A197" s="39"/>
      <c r="B197" s="40"/>
      <c r="C197" s="227" t="s">
        <v>565</v>
      </c>
      <c r="D197" s="227" t="s">
        <v>183</v>
      </c>
      <c r="E197" s="228" t="s">
        <v>620</v>
      </c>
      <c r="F197" s="229" t="s">
        <v>2335</v>
      </c>
      <c r="G197" s="230" t="s">
        <v>646</v>
      </c>
      <c r="H197" s="231">
        <v>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902</v>
      </c>
    </row>
    <row r="198" s="2" customFormat="1" ht="16.5" customHeight="1">
      <c r="A198" s="39"/>
      <c r="B198" s="40"/>
      <c r="C198" s="227" t="s">
        <v>570</v>
      </c>
      <c r="D198" s="227" t="s">
        <v>183</v>
      </c>
      <c r="E198" s="228" t="s">
        <v>1582</v>
      </c>
      <c r="F198" s="229" t="s">
        <v>2336</v>
      </c>
      <c r="G198" s="230" t="s">
        <v>646</v>
      </c>
      <c r="H198" s="231">
        <v>1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39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188</v>
      </c>
      <c r="AT198" s="238" t="s">
        <v>183</v>
      </c>
      <c r="AU198" s="238" t="s">
        <v>84</v>
      </c>
      <c r="AY198" s="18" t="s">
        <v>180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82</v>
      </c>
      <c r="BK198" s="239">
        <f>ROUND(I198*H198,2)</f>
        <v>0</v>
      </c>
      <c r="BL198" s="18" t="s">
        <v>188</v>
      </c>
      <c r="BM198" s="238" t="s">
        <v>925</v>
      </c>
    </row>
    <row r="199" s="2" customFormat="1" ht="16.5" customHeight="1">
      <c r="A199" s="39"/>
      <c r="B199" s="40"/>
      <c r="C199" s="227" t="s">
        <v>575</v>
      </c>
      <c r="D199" s="227" t="s">
        <v>183</v>
      </c>
      <c r="E199" s="228" t="s">
        <v>624</v>
      </c>
      <c r="F199" s="229" t="s">
        <v>311</v>
      </c>
      <c r="G199" s="230" t="s">
        <v>646</v>
      </c>
      <c r="H199" s="231">
        <v>1</v>
      </c>
      <c r="I199" s="232"/>
      <c r="J199" s="233">
        <f>ROUND(I199*H199,2)</f>
        <v>0</v>
      </c>
      <c r="K199" s="229" t="s">
        <v>1</v>
      </c>
      <c r="L199" s="45"/>
      <c r="M199" s="299" t="s">
        <v>1</v>
      </c>
      <c r="N199" s="300" t="s">
        <v>39</v>
      </c>
      <c r="O199" s="301"/>
      <c r="P199" s="302">
        <f>O199*H199</f>
        <v>0</v>
      </c>
      <c r="Q199" s="302">
        <v>0</v>
      </c>
      <c r="R199" s="302">
        <f>Q199*H199</f>
        <v>0</v>
      </c>
      <c r="S199" s="302">
        <v>0</v>
      </c>
      <c r="T199" s="303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84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935</v>
      </c>
    </row>
    <row r="200" s="2" customFormat="1" ht="6.96" customHeight="1">
      <c r="A200" s="39"/>
      <c r="B200" s="67"/>
      <c r="C200" s="68"/>
      <c r="D200" s="68"/>
      <c r="E200" s="68"/>
      <c r="F200" s="68"/>
      <c r="G200" s="68"/>
      <c r="H200" s="68"/>
      <c r="I200" s="68"/>
      <c r="J200" s="68"/>
      <c r="K200" s="68"/>
      <c r="L200" s="45"/>
      <c r="M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</row>
  </sheetData>
  <sheetProtection sheet="1" autoFilter="0" formatColumns="0" formatRows="0" objects="1" scenarios="1" spinCount="100000" saltValue="jX2mRw7nJsYlGHLfKMfk1xxkdh3tYk6XjiL+2Ni3YoeKYsImMAj9dHFZAy5T/Olh+3ATeuxvwihCdH2WiSOheg==" hashValue="jnaj7kRLZ0qpF1qbRw0hholtKdpGgO0ys/NwY+fsPYYF4bunZrsW4o03N/ToMdn67bhBvRa7uYld470RIJOtcA==" algorithmName="SHA-512" password="FF79"/>
  <autoFilter ref="C122:K19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2402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ROUND((SUM(BE123:BE222)),  2)</f>
        <v>0</v>
      </c>
      <c r="G35" s="39"/>
      <c r="H35" s="39"/>
      <c r="I35" s="165">
        <v>0.20999999999999999</v>
      </c>
      <c r="J35" s="164">
        <f>ROUND(((SUM(BE123:BE222))*I35),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ROUND((SUM(BF123:BF222)),  2)</f>
        <v>0</v>
      </c>
      <c r="G36" s="39"/>
      <c r="H36" s="39"/>
      <c r="I36" s="165">
        <v>0.14999999999999999</v>
      </c>
      <c r="J36" s="164">
        <f>ROUND(((SUM(BF123:BF222))*I36),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ROUND((SUM(BG123:BG222)),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ROUND((SUM(BH123:BH222)),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ROUND((SUM(BI123:BI222)),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Objekt4 - ZAR.3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2403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2404</v>
      </c>
      <c r="E100" s="197"/>
      <c r="F100" s="197"/>
      <c r="G100" s="197"/>
      <c r="H100" s="197"/>
      <c r="I100" s="197"/>
      <c r="J100" s="198">
        <f>J193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2405</v>
      </c>
      <c r="E101" s="197"/>
      <c r="F101" s="197"/>
      <c r="G101" s="197"/>
      <c r="H101" s="197"/>
      <c r="I101" s="197"/>
      <c r="J101" s="198">
        <f>J198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165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ZŠ NA SMETÁNCE - oprava střešního pláště a rekonstrukce podkroví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141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2225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991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Objekt4 - ZAR.3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24. 5. 2023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>KAVRO - Ing. Veronika Kloudová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166</v>
      </c>
      <c r="D122" s="203" t="s">
        <v>59</v>
      </c>
      <c r="E122" s="203" t="s">
        <v>55</v>
      </c>
      <c r="F122" s="203" t="s">
        <v>56</v>
      </c>
      <c r="G122" s="203" t="s">
        <v>167</v>
      </c>
      <c r="H122" s="203" t="s">
        <v>168</v>
      </c>
      <c r="I122" s="203" t="s">
        <v>169</v>
      </c>
      <c r="J122" s="203" t="s">
        <v>145</v>
      </c>
      <c r="K122" s="204" t="s">
        <v>170</v>
      </c>
      <c r="L122" s="205"/>
      <c r="M122" s="101" t="s">
        <v>1</v>
      </c>
      <c r="N122" s="102" t="s">
        <v>38</v>
      </c>
      <c r="O122" s="102" t="s">
        <v>171</v>
      </c>
      <c r="P122" s="102" t="s">
        <v>172</v>
      </c>
      <c r="Q122" s="102" t="s">
        <v>173</v>
      </c>
      <c r="R122" s="102" t="s">
        <v>174</v>
      </c>
      <c r="S122" s="102" t="s">
        <v>175</v>
      </c>
      <c r="T122" s="103" t="s">
        <v>176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177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73</v>
      </c>
      <c r="AU123" s="18" t="s">
        <v>147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73</v>
      </c>
      <c r="E124" s="214" t="s">
        <v>1887</v>
      </c>
      <c r="F124" s="214" t="s">
        <v>2406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P125+SUM(P126:P193)+P198</f>
        <v>0</v>
      </c>
      <c r="Q124" s="219"/>
      <c r="R124" s="220">
        <f>R125+SUM(R126:R193)+R198</f>
        <v>0</v>
      </c>
      <c r="S124" s="219"/>
      <c r="T124" s="221">
        <f>T125+SUM(T126:T193)+T198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82</v>
      </c>
      <c r="AT124" s="223" t="s">
        <v>73</v>
      </c>
      <c r="AU124" s="223" t="s">
        <v>74</v>
      </c>
      <c r="AY124" s="222" t="s">
        <v>180</v>
      </c>
      <c r="BK124" s="224">
        <f>BK125+SUM(BK126:BK193)+BK198</f>
        <v>0</v>
      </c>
    </row>
    <row r="125" s="2" customFormat="1" ht="16.5" customHeight="1">
      <c r="A125" s="39"/>
      <c r="B125" s="40"/>
      <c r="C125" s="227" t="s">
        <v>82</v>
      </c>
      <c r="D125" s="227" t="s">
        <v>183</v>
      </c>
      <c r="E125" s="228" t="s">
        <v>1935</v>
      </c>
      <c r="F125" s="229" t="s">
        <v>2232</v>
      </c>
      <c r="G125" s="230" t="s">
        <v>1784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84</v>
      </c>
    </row>
    <row r="126" s="2" customFormat="1">
      <c r="A126" s="39"/>
      <c r="B126" s="40"/>
      <c r="C126" s="41"/>
      <c r="D126" s="242" t="s">
        <v>556</v>
      </c>
      <c r="E126" s="41"/>
      <c r="F126" s="295" t="s">
        <v>2407</v>
      </c>
      <c r="G126" s="41"/>
      <c r="H126" s="41"/>
      <c r="I126" s="296"/>
      <c r="J126" s="41"/>
      <c r="K126" s="41"/>
      <c r="L126" s="45"/>
      <c r="M126" s="297"/>
      <c r="N126" s="298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556</v>
      </c>
      <c r="AU126" s="18" t="s">
        <v>82</v>
      </c>
    </row>
    <row r="127" s="2" customFormat="1" ht="33" customHeight="1">
      <c r="A127" s="39"/>
      <c r="B127" s="40"/>
      <c r="C127" s="227" t="s">
        <v>84</v>
      </c>
      <c r="D127" s="227" t="s">
        <v>183</v>
      </c>
      <c r="E127" s="228" t="s">
        <v>1931</v>
      </c>
      <c r="F127" s="229" t="s">
        <v>2408</v>
      </c>
      <c r="G127" s="230" t="s">
        <v>1784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188</v>
      </c>
    </row>
    <row r="128" s="2" customFormat="1" ht="16.5" customHeight="1">
      <c r="A128" s="39"/>
      <c r="B128" s="40"/>
      <c r="C128" s="227" t="s">
        <v>181</v>
      </c>
      <c r="D128" s="227" t="s">
        <v>183</v>
      </c>
      <c r="E128" s="228" t="s">
        <v>1938</v>
      </c>
      <c r="F128" s="229" t="s">
        <v>2236</v>
      </c>
      <c r="G128" s="230" t="s">
        <v>1784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216</v>
      </c>
    </row>
    <row r="129" s="2" customFormat="1" ht="16.5" customHeight="1">
      <c r="A129" s="39"/>
      <c r="B129" s="40"/>
      <c r="C129" s="227" t="s">
        <v>188</v>
      </c>
      <c r="D129" s="227" t="s">
        <v>183</v>
      </c>
      <c r="E129" s="228" t="s">
        <v>2063</v>
      </c>
      <c r="F129" s="229" t="s">
        <v>2237</v>
      </c>
      <c r="G129" s="230" t="s">
        <v>1784</v>
      </c>
      <c r="H129" s="231">
        <v>4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242</v>
      </c>
    </row>
    <row r="130" s="2" customFormat="1">
      <c r="A130" s="39"/>
      <c r="B130" s="40"/>
      <c r="C130" s="41"/>
      <c r="D130" s="242" t="s">
        <v>556</v>
      </c>
      <c r="E130" s="41"/>
      <c r="F130" s="295" t="s">
        <v>2238</v>
      </c>
      <c r="G130" s="41"/>
      <c r="H130" s="41"/>
      <c r="I130" s="296"/>
      <c r="J130" s="41"/>
      <c r="K130" s="41"/>
      <c r="L130" s="45"/>
      <c r="M130" s="297"/>
      <c r="N130" s="298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556</v>
      </c>
      <c r="AU130" s="18" t="s">
        <v>82</v>
      </c>
    </row>
    <row r="131" s="2" customFormat="1" ht="16.5" customHeight="1">
      <c r="A131" s="39"/>
      <c r="B131" s="40"/>
      <c r="C131" s="227" t="s">
        <v>221</v>
      </c>
      <c r="D131" s="227" t="s">
        <v>183</v>
      </c>
      <c r="E131" s="228" t="s">
        <v>1943</v>
      </c>
      <c r="F131" s="229" t="s">
        <v>2239</v>
      </c>
      <c r="G131" s="230" t="s">
        <v>1784</v>
      </c>
      <c r="H131" s="231">
        <v>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256</v>
      </c>
    </row>
    <row r="132" s="2" customFormat="1">
      <c r="A132" s="39"/>
      <c r="B132" s="40"/>
      <c r="C132" s="41"/>
      <c r="D132" s="242" t="s">
        <v>556</v>
      </c>
      <c r="E132" s="41"/>
      <c r="F132" s="295" t="s">
        <v>2238</v>
      </c>
      <c r="G132" s="41"/>
      <c r="H132" s="41"/>
      <c r="I132" s="296"/>
      <c r="J132" s="41"/>
      <c r="K132" s="41"/>
      <c r="L132" s="45"/>
      <c r="M132" s="297"/>
      <c r="N132" s="298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556</v>
      </c>
      <c r="AU132" s="18" t="s">
        <v>82</v>
      </c>
    </row>
    <row r="133" s="2" customFormat="1" ht="16.5" customHeight="1">
      <c r="A133" s="39"/>
      <c r="B133" s="40"/>
      <c r="C133" s="227" t="s">
        <v>216</v>
      </c>
      <c r="D133" s="227" t="s">
        <v>183</v>
      </c>
      <c r="E133" s="228" t="s">
        <v>1946</v>
      </c>
      <c r="F133" s="229" t="s">
        <v>2240</v>
      </c>
      <c r="G133" s="230" t="s">
        <v>1784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270</v>
      </c>
    </row>
    <row r="134" s="2" customFormat="1" ht="16.5" customHeight="1">
      <c r="A134" s="39"/>
      <c r="B134" s="40"/>
      <c r="C134" s="227" t="s">
        <v>232</v>
      </c>
      <c r="D134" s="227" t="s">
        <v>183</v>
      </c>
      <c r="E134" s="228" t="s">
        <v>1948</v>
      </c>
      <c r="F134" s="229" t="s">
        <v>2371</v>
      </c>
      <c r="G134" s="230" t="s">
        <v>1784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82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283</v>
      </c>
    </row>
    <row r="135" s="2" customFormat="1" ht="16.5" customHeight="1">
      <c r="A135" s="39"/>
      <c r="B135" s="40"/>
      <c r="C135" s="227" t="s">
        <v>242</v>
      </c>
      <c r="D135" s="227" t="s">
        <v>183</v>
      </c>
      <c r="E135" s="228" t="s">
        <v>1951</v>
      </c>
      <c r="F135" s="229" t="s">
        <v>2242</v>
      </c>
      <c r="G135" s="230" t="s">
        <v>646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294</v>
      </c>
    </row>
    <row r="136" s="2" customFormat="1" ht="24.15" customHeight="1">
      <c r="A136" s="39"/>
      <c r="B136" s="40"/>
      <c r="C136" s="227" t="s">
        <v>252</v>
      </c>
      <c r="D136" s="227" t="s">
        <v>183</v>
      </c>
      <c r="E136" s="228" t="s">
        <v>1953</v>
      </c>
      <c r="F136" s="229" t="s">
        <v>2243</v>
      </c>
      <c r="G136" s="230" t="s">
        <v>1784</v>
      </c>
      <c r="H136" s="231">
        <v>8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305</v>
      </c>
    </row>
    <row r="137" s="2" customFormat="1">
      <c r="A137" s="39"/>
      <c r="B137" s="40"/>
      <c r="C137" s="41"/>
      <c r="D137" s="242" t="s">
        <v>556</v>
      </c>
      <c r="E137" s="41"/>
      <c r="F137" s="295" t="s">
        <v>2246</v>
      </c>
      <c r="G137" s="41"/>
      <c r="H137" s="41"/>
      <c r="I137" s="296"/>
      <c r="J137" s="41"/>
      <c r="K137" s="41"/>
      <c r="L137" s="45"/>
      <c r="M137" s="297"/>
      <c r="N137" s="29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556</v>
      </c>
      <c r="AU137" s="18" t="s">
        <v>82</v>
      </c>
    </row>
    <row r="138" s="2" customFormat="1" ht="24.15" customHeight="1">
      <c r="A138" s="39"/>
      <c r="B138" s="40"/>
      <c r="C138" s="227" t="s">
        <v>256</v>
      </c>
      <c r="D138" s="227" t="s">
        <v>183</v>
      </c>
      <c r="E138" s="228" t="s">
        <v>256</v>
      </c>
      <c r="F138" s="229" t="s">
        <v>2248</v>
      </c>
      <c r="G138" s="230" t="s">
        <v>1784</v>
      </c>
      <c r="H138" s="231">
        <v>6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320</v>
      </c>
    </row>
    <row r="139" s="2" customFormat="1">
      <c r="A139" s="39"/>
      <c r="B139" s="40"/>
      <c r="C139" s="41"/>
      <c r="D139" s="242" t="s">
        <v>556</v>
      </c>
      <c r="E139" s="41"/>
      <c r="F139" s="295" t="s">
        <v>2249</v>
      </c>
      <c r="G139" s="41"/>
      <c r="H139" s="41"/>
      <c r="I139" s="296"/>
      <c r="J139" s="41"/>
      <c r="K139" s="41"/>
      <c r="L139" s="45"/>
      <c r="M139" s="297"/>
      <c r="N139" s="29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556</v>
      </c>
      <c r="AU139" s="18" t="s">
        <v>82</v>
      </c>
    </row>
    <row r="140" s="2" customFormat="1" ht="16.5" customHeight="1">
      <c r="A140" s="39"/>
      <c r="B140" s="40"/>
      <c r="C140" s="227" t="s">
        <v>264</v>
      </c>
      <c r="D140" s="227" t="s">
        <v>183</v>
      </c>
      <c r="E140" s="228" t="s">
        <v>264</v>
      </c>
      <c r="F140" s="229" t="s">
        <v>2250</v>
      </c>
      <c r="G140" s="230" t="s">
        <v>1784</v>
      </c>
      <c r="H140" s="231">
        <v>7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335</v>
      </c>
    </row>
    <row r="141" s="2" customFormat="1">
      <c r="A141" s="39"/>
      <c r="B141" s="40"/>
      <c r="C141" s="41"/>
      <c r="D141" s="242" t="s">
        <v>556</v>
      </c>
      <c r="E141" s="41"/>
      <c r="F141" s="295" t="s">
        <v>2251</v>
      </c>
      <c r="G141" s="41"/>
      <c r="H141" s="41"/>
      <c r="I141" s="296"/>
      <c r="J141" s="41"/>
      <c r="K141" s="41"/>
      <c r="L141" s="45"/>
      <c r="M141" s="297"/>
      <c r="N141" s="29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556</v>
      </c>
      <c r="AU141" s="18" t="s">
        <v>82</v>
      </c>
    </row>
    <row r="142" s="2" customFormat="1" ht="16.5" customHeight="1">
      <c r="A142" s="39"/>
      <c r="B142" s="40"/>
      <c r="C142" s="227" t="s">
        <v>270</v>
      </c>
      <c r="D142" s="227" t="s">
        <v>183</v>
      </c>
      <c r="E142" s="228" t="s">
        <v>270</v>
      </c>
      <c r="F142" s="229" t="s">
        <v>2252</v>
      </c>
      <c r="G142" s="230" t="s">
        <v>1784</v>
      </c>
      <c r="H142" s="231">
        <v>7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347</v>
      </c>
    </row>
    <row r="143" s="2" customFormat="1">
      <c r="A143" s="39"/>
      <c r="B143" s="40"/>
      <c r="C143" s="41"/>
      <c r="D143" s="242" t="s">
        <v>556</v>
      </c>
      <c r="E143" s="41"/>
      <c r="F143" s="295" t="s">
        <v>2253</v>
      </c>
      <c r="G143" s="41"/>
      <c r="H143" s="41"/>
      <c r="I143" s="296"/>
      <c r="J143" s="41"/>
      <c r="K143" s="41"/>
      <c r="L143" s="45"/>
      <c r="M143" s="297"/>
      <c r="N143" s="29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556</v>
      </c>
      <c r="AU143" s="18" t="s">
        <v>82</v>
      </c>
    </row>
    <row r="144" s="2" customFormat="1" ht="16.5" customHeight="1">
      <c r="A144" s="39"/>
      <c r="B144" s="40"/>
      <c r="C144" s="227" t="s">
        <v>276</v>
      </c>
      <c r="D144" s="227" t="s">
        <v>183</v>
      </c>
      <c r="E144" s="228" t="s">
        <v>276</v>
      </c>
      <c r="F144" s="229" t="s">
        <v>2254</v>
      </c>
      <c r="G144" s="230" t="s">
        <v>646</v>
      </c>
      <c r="H144" s="231">
        <v>1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363</v>
      </c>
    </row>
    <row r="145" s="2" customFormat="1" ht="16.5" customHeight="1">
      <c r="A145" s="39"/>
      <c r="B145" s="40"/>
      <c r="C145" s="227" t="s">
        <v>283</v>
      </c>
      <c r="D145" s="227" t="s">
        <v>183</v>
      </c>
      <c r="E145" s="228" t="s">
        <v>283</v>
      </c>
      <c r="F145" s="229" t="s">
        <v>2255</v>
      </c>
      <c r="G145" s="230" t="s">
        <v>646</v>
      </c>
      <c r="H145" s="231">
        <v>1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39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188</v>
      </c>
      <c r="AT145" s="238" t="s">
        <v>183</v>
      </c>
      <c r="AU145" s="238" t="s">
        <v>82</v>
      </c>
      <c r="AY145" s="18" t="s">
        <v>180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82</v>
      </c>
      <c r="BK145" s="239">
        <f>ROUND(I145*H145,2)</f>
        <v>0</v>
      </c>
      <c r="BL145" s="18" t="s">
        <v>188</v>
      </c>
      <c r="BM145" s="238" t="s">
        <v>376</v>
      </c>
    </row>
    <row r="146" s="2" customFormat="1" ht="16.5" customHeight="1">
      <c r="A146" s="39"/>
      <c r="B146" s="40"/>
      <c r="C146" s="227" t="s">
        <v>8</v>
      </c>
      <c r="D146" s="227" t="s">
        <v>183</v>
      </c>
      <c r="E146" s="228" t="s">
        <v>8</v>
      </c>
      <c r="F146" s="229" t="s">
        <v>2256</v>
      </c>
      <c r="G146" s="230" t="s">
        <v>1784</v>
      </c>
      <c r="H146" s="231">
        <v>4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389</v>
      </c>
    </row>
    <row r="147" s="2" customFormat="1">
      <c r="A147" s="39"/>
      <c r="B147" s="40"/>
      <c r="C147" s="41"/>
      <c r="D147" s="242" t="s">
        <v>556</v>
      </c>
      <c r="E147" s="41"/>
      <c r="F147" s="295" t="s">
        <v>2257</v>
      </c>
      <c r="G147" s="41"/>
      <c r="H147" s="41"/>
      <c r="I147" s="296"/>
      <c r="J147" s="41"/>
      <c r="K147" s="41"/>
      <c r="L147" s="45"/>
      <c r="M147" s="297"/>
      <c r="N147" s="29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556</v>
      </c>
      <c r="AU147" s="18" t="s">
        <v>82</v>
      </c>
    </row>
    <row r="148" s="2" customFormat="1" ht="16.5" customHeight="1">
      <c r="A148" s="39"/>
      <c r="B148" s="40"/>
      <c r="C148" s="227" t="s">
        <v>294</v>
      </c>
      <c r="D148" s="227" t="s">
        <v>183</v>
      </c>
      <c r="E148" s="228" t="s">
        <v>294</v>
      </c>
      <c r="F148" s="229" t="s">
        <v>2258</v>
      </c>
      <c r="G148" s="230" t="s">
        <v>1784</v>
      </c>
      <c r="H148" s="231">
        <v>2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331</v>
      </c>
    </row>
    <row r="149" s="2" customFormat="1" ht="16.5" customHeight="1">
      <c r="A149" s="39"/>
      <c r="B149" s="40"/>
      <c r="C149" s="227" t="s">
        <v>301</v>
      </c>
      <c r="D149" s="227" t="s">
        <v>183</v>
      </c>
      <c r="E149" s="228" t="s">
        <v>301</v>
      </c>
      <c r="F149" s="229" t="s">
        <v>2258</v>
      </c>
      <c r="G149" s="230" t="s">
        <v>1784</v>
      </c>
      <c r="H149" s="231">
        <v>2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82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442</v>
      </c>
    </row>
    <row r="150" s="2" customFormat="1" ht="16.5" customHeight="1">
      <c r="A150" s="39"/>
      <c r="B150" s="40"/>
      <c r="C150" s="227" t="s">
        <v>305</v>
      </c>
      <c r="D150" s="227" t="s">
        <v>183</v>
      </c>
      <c r="E150" s="228" t="s">
        <v>305</v>
      </c>
      <c r="F150" s="229" t="s">
        <v>2259</v>
      </c>
      <c r="G150" s="230" t="s">
        <v>1784</v>
      </c>
      <c r="H150" s="231">
        <v>3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82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456</v>
      </c>
    </row>
    <row r="151" s="2" customFormat="1" ht="16.5" customHeight="1">
      <c r="A151" s="39"/>
      <c r="B151" s="40"/>
      <c r="C151" s="227" t="s">
        <v>312</v>
      </c>
      <c r="D151" s="227" t="s">
        <v>183</v>
      </c>
      <c r="E151" s="228" t="s">
        <v>312</v>
      </c>
      <c r="F151" s="229" t="s">
        <v>2260</v>
      </c>
      <c r="G151" s="230" t="s">
        <v>1784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467</v>
      </c>
    </row>
    <row r="152" s="2" customFormat="1" ht="16.5" customHeight="1">
      <c r="A152" s="39"/>
      <c r="B152" s="40"/>
      <c r="C152" s="227" t="s">
        <v>320</v>
      </c>
      <c r="D152" s="227" t="s">
        <v>183</v>
      </c>
      <c r="E152" s="228" t="s">
        <v>320</v>
      </c>
      <c r="F152" s="229" t="s">
        <v>2261</v>
      </c>
      <c r="G152" s="230" t="s">
        <v>1784</v>
      </c>
      <c r="H152" s="231">
        <v>8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82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477</v>
      </c>
    </row>
    <row r="153" s="2" customFormat="1">
      <c r="A153" s="39"/>
      <c r="B153" s="40"/>
      <c r="C153" s="41"/>
      <c r="D153" s="242" t="s">
        <v>556</v>
      </c>
      <c r="E153" s="41"/>
      <c r="F153" s="295" t="s">
        <v>2257</v>
      </c>
      <c r="G153" s="41"/>
      <c r="H153" s="41"/>
      <c r="I153" s="296"/>
      <c r="J153" s="41"/>
      <c r="K153" s="41"/>
      <c r="L153" s="45"/>
      <c r="M153" s="297"/>
      <c r="N153" s="298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556</v>
      </c>
      <c r="AU153" s="18" t="s">
        <v>82</v>
      </c>
    </row>
    <row r="154" s="2" customFormat="1" ht="16.5" customHeight="1">
      <c r="A154" s="39"/>
      <c r="B154" s="40"/>
      <c r="C154" s="227" t="s">
        <v>7</v>
      </c>
      <c r="D154" s="227" t="s">
        <v>183</v>
      </c>
      <c r="E154" s="228" t="s">
        <v>7</v>
      </c>
      <c r="F154" s="229" t="s">
        <v>2266</v>
      </c>
      <c r="G154" s="230" t="s">
        <v>1784</v>
      </c>
      <c r="H154" s="231">
        <v>6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496</v>
      </c>
    </row>
    <row r="155" s="2" customFormat="1">
      <c r="A155" s="39"/>
      <c r="B155" s="40"/>
      <c r="C155" s="41"/>
      <c r="D155" s="242" t="s">
        <v>556</v>
      </c>
      <c r="E155" s="41"/>
      <c r="F155" s="295" t="s">
        <v>2267</v>
      </c>
      <c r="G155" s="41"/>
      <c r="H155" s="41"/>
      <c r="I155" s="296"/>
      <c r="J155" s="41"/>
      <c r="K155" s="41"/>
      <c r="L155" s="45"/>
      <c r="M155" s="297"/>
      <c r="N155" s="298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556</v>
      </c>
      <c r="AU155" s="18" t="s">
        <v>82</v>
      </c>
    </row>
    <row r="156" s="2" customFormat="1" ht="16.5" customHeight="1">
      <c r="A156" s="39"/>
      <c r="B156" s="40"/>
      <c r="C156" s="227" t="s">
        <v>335</v>
      </c>
      <c r="D156" s="227" t="s">
        <v>183</v>
      </c>
      <c r="E156" s="228" t="s">
        <v>335</v>
      </c>
      <c r="F156" s="229" t="s">
        <v>2268</v>
      </c>
      <c r="G156" s="230" t="s">
        <v>1784</v>
      </c>
      <c r="H156" s="231">
        <v>2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525</v>
      </c>
    </row>
    <row r="157" s="2" customFormat="1">
      <c r="A157" s="39"/>
      <c r="B157" s="40"/>
      <c r="C157" s="41"/>
      <c r="D157" s="242" t="s">
        <v>556</v>
      </c>
      <c r="E157" s="41"/>
      <c r="F157" s="295" t="s">
        <v>2257</v>
      </c>
      <c r="G157" s="41"/>
      <c r="H157" s="41"/>
      <c r="I157" s="296"/>
      <c r="J157" s="41"/>
      <c r="K157" s="41"/>
      <c r="L157" s="45"/>
      <c r="M157" s="297"/>
      <c r="N157" s="298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556</v>
      </c>
      <c r="AU157" s="18" t="s">
        <v>82</v>
      </c>
    </row>
    <row r="158" s="2" customFormat="1" ht="16.5" customHeight="1">
      <c r="A158" s="39"/>
      <c r="B158" s="40"/>
      <c r="C158" s="227" t="s">
        <v>340</v>
      </c>
      <c r="D158" s="227" t="s">
        <v>183</v>
      </c>
      <c r="E158" s="228" t="s">
        <v>340</v>
      </c>
      <c r="F158" s="229" t="s">
        <v>2269</v>
      </c>
      <c r="G158" s="230" t="s">
        <v>1784</v>
      </c>
      <c r="H158" s="231">
        <v>2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82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540</v>
      </c>
    </row>
    <row r="159" s="2" customFormat="1">
      <c r="A159" s="39"/>
      <c r="B159" s="40"/>
      <c r="C159" s="41"/>
      <c r="D159" s="242" t="s">
        <v>556</v>
      </c>
      <c r="E159" s="41"/>
      <c r="F159" s="295" t="s">
        <v>2257</v>
      </c>
      <c r="G159" s="41"/>
      <c r="H159" s="41"/>
      <c r="I159" s="296"/>
      <c r="J159" s="41"/>
      <c r="K159" s="41"/>
      <c r="L159" s="45"/>
      <c r="M159" s="297"/>
      <c r="N159" s="298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556</v>
      </c>
      <c r="AU159" s="18" t="s">
        <v>82</v>
      </c>
    </row>
    <row r="160" s="2" customFormat="1" ht="16.5" customHeight="1">
      <c r="A160" s="39"/>
      <c r="B160" s="40"/>
      <c r="C160" s="227" t="s">
        <v>347</v>
      </c>
      <c r="D160" s="227" t="s">
        <v>183</v>
      </c>
      <c r="E160" s="228" t="s">
        <v>347</v>
      </c>
      <c r="F160" s="229" t="s">
        <v>2384</v>
      </c>
      <c r="G160" s="230" t="s">
        <v>1784</v>
      </c>
      <c r="H160" s="231">
        <v>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552</v>
      </c>
    </row>
    <row r="161" s="2" customFormat="1" ht="16.5" customHeight="1">
      <c r="A161" s="39"/>
      <c r="B161" s="40"/>
      <c r="C161" s="227" t="s">
        <v>352</v>
      </c>
      <c r="D161" s="227" t="s">
        <v>183</v>
      </c>
      <c r="E161" s="228" t="s">
        <v>352</v>
      </c>
      <c r="F161" s="229" t="s">
        <v>2271</v>
      </c>
      <c r="G161" s="230" t="s">
        <v>1784</v>
      </c>
      <c r="H161" s="231">
        <v>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82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565</v>
      </c>
    </row>
    <row r="162" s="2" customFormat="1">
      <c r="A162" s="39"/>
      <c r="B162" s="40"/>
      <c r="C162" s="41"/>
      <c r="D162" s="242" t="s">
        <v>556</v>
      </c>
      <c r="E162" s="41"/>
      <c r="F162" s="295" t="s">
        <v>2257</v>
      </c>
      <c r="G162" s="41"/>
      <c r="H162" s="41"/>
      <c r="I162" s="296"/>
      <c r="J162" s="41"/>
      <c r="K162" s="41"/>
      <c r="L162" s="45"/>
      <c r="M162" s="297"/>
      <c r="N162" s="298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556</v>
      </c>
      <c r="AU162" s="18" t="s">
        <v>82</v>
      </c>
    </row>
    <row r="163" s="2" customFormat="1" ht="16.5" customHeight="1">
      <c r="A163" s="39"/>
      <c r="B163" s="40"/>
      <c r="C163" s="227" t="s">
        <v>363</v>
      </c>
      <c r="D163" s="227" t="s">
        <v>183</v>
      </c>
      <c r="E163" s="228" t="s">
        <v>363</v>
      </c>
      <c r="F163" s="229" t="s">
        <v>2269</v>
      </c>
      <c r="G163" s="230" t="s">
        <v>1784</v>
      </c>
      <c r="H163" s="231">
        <v>2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575</v>
      </c>
    </row>
    <row r="164" s="2" customFormat="1">
      <c r="A164" s="39"/>
      <c r="B164" s="40"/>
      <c r="C164" s="41"/>
      <c r="D164" s="242" t="s">
        <v>556</v>
      </c>
      <c r="E164" s="41"/>
      <c r="F164" s="295" t="s">
        <v>2257</v>
      </c>
      <c r="G164" s="41"/>
      <c r="H164" s="41"/>
      <c r="I164" s="296"/>
      <c r="J164" s="41"/>
      <c r="K164" s="41"/>
      <c r="L164" s="45"/>
      <c r="M164" s="297"/>
      <c r="N164" s="298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556</v>
      </c>
      <c r="AU164" s="18" t="s">
        <v>82</v>
      </c>
    </row>
    <row r="165" s="2" customFormat="1" ht="16.5" customHeight="1">
      <c r="A165" s="39"/>
      <c r="B165" s="40"/>
      <c r="C165" s="227" t="s">
        <v>370</v>
      </c>
      <c r="D165" s="227" t="s">
        <v>183</v>
      </c>
      <c r="E165" s="228" t="s">
        <v>370</v>
      </c>
      <c r="F165" s="229" t="s">
        <v>2384</v>
      </c>
      <c r="G165" s="230" t="s">
        <v>1784</v>
      </c>
      <c r="H165" s="231">
        <v>2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82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587</v>
      </c>
    </row>
    <row r="166" s="2" customFormat="1" ht="24.15" customHeight="1">
      <c r="A166" s="39"/>
      <c r="B166" s="40"/>
      <c r="C166" s="227" t="s">
        <v>376</v>
      </c>
      <c r="D166" s="227" t="s">
        <v>183</v>
      </c>
      <c r="E166" s="228" t="s">
        <v>376</v>
      </c>
      <c r="F166" s="229" t="s">
        <v>2409</v>
      </c>
      <c r="G166" s="230" t="s">
        <v>1784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599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2410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82</v>
      </c>
    </row>
    <row r="168" s="2" customFormat="1" ht="16.5" customHeight="1">
      <c r="A168" s="39"/>
      <c r="B168" s="40"/>
      <c r="C168" s="227" t="s">
        <v>382</v>
      </c>
      <c r="D168" s="227" t="s">
        <v>183</v>
      </c>
      <c r="E168" s="228" t="s">
        <v>382</v>
      </c>
      <c r="F168" s="229" t="s">
        <v>2384</v>
      </c>
      <c r="G168" s="230" t="s">
        <v>1784</v>
      </c>
      <c r="H168" s="231">
        <v>1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82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611</v>
      </c>
    </row>
    <row r="169" s="2" customFormat="1" ht="24.15" customHeight="1">
      <c r="A169" s="39"/>
      <c r="B169" s="40"/>
      <c r="C169" s="227" t="s">
        <v>389</v>
      </c>
      <c r="D169" s="227" t="s">
        <v>183</v>
      </c>
      <c r="E169" s="228" t="s">
        <v>389</v>
      </c>
      <c r="F169" s="229" t="s">
        <v>2409</v>
      </c>
      <c r="G169" s="230" t="s">
        <v>1784</v>
      </c>
      <c r="H169" s="231">
        <v>2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183</v>
      </c>
      <c r="AU169" s="238" t="s">
        <v>82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188</v>
      </c>
      <c r="BM169" s="238" t="s">
        <v>620</v>
      </c>
    </row>
    <row r="170" s="2" customFormat="1">
      <c r="A170" s="39"/>
      <c r="B170" s="40"/>
      <c r="C170" s="41"/>
      <c r="D170" s="242" t="s">
        <v>556</v>
      </c>
      <c r="E170" s="41"/>
      <c r="F170" s="295" t="s">
        <v>2286</v>
      </c>
      <c r="G170" s="41"/>
      <c r="H170" s="41"/>
      <c r="I170" s="296"/>
      <c r="J170" s="41"/>
      <c r="K170" s="41"/>
      <c r="L170" s="45"/>
      <c r="M170" s="297"/>
      <c r="N170" s="298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556</v>
      </c>
      <c r="AU170" s="18" t="s">
        <v>82</v>
      </c>
    </row>
    <row r="171" s="2" customFormat="1" ht="16.5" customHeight="1">
      <c r="A171" s="39"/>
      <c r="B171" s="40"/>
      <c r="C171" s="227" t="s">
        <v>396</v>
      </c>
      <c r="D171" s="227" t="s">
        <v>183</v>
      </c>
      <c r="E171" s="228" t="s">
        <v>396</v>
      </c>
      <c r="F171" s="229" t="s">
        <v>2384</v>
      </c>
      <c r="G171" s="230" t="s">
        <v>1784</v>
      </c>
      <c r="H171" s="231">
        <v>2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82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624</v>
      </c>
    </row>
    <row r="172" s="2" customFormat="1" ht="24.15" customHeight="1">
      <c r="A172" s="39"/>
      <c r="B172" s="40"/>
      <c r="C172" s="227" t="s">
        <v>331</v>
      </c>
      <c r="D172" s="227" t="s">
        <v>183</v>
      </c>
      <c r="E172" s="228" t="s">
        <v>331</v>
      </c>
      <c r="F172" s="229" t="s">
        <v>2411</v>
      </c>
      <c r="G172" s="230" t="s">
        <v>1784</v>
      </c>
      <c r="H172" s="231">
        <v>2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39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188</v>
      </c>
      <c r="AT172" s="238" t="s">
        <v>183</v>
      </c>
      <c r="AU172" s="238" t="s">
        <v>82</v>
      </c>
      <c r="AY172" s="18" t="s">
        <v>180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82</v>
      </c>
      <c r="BK172" s="239">
        <f>ROUND(I172*H172,2)</f>
        <v>0</v>
      </c>
      <c r="BL172" s="18" t="s">
        <v>188</v>
      </c>
      <c r="BM172" s="238" t="s">
        <v>636</v>
      </c>
    </row>
    <row r="173" s="2" customFormat="1">
      <c r="A173" s="39"/>
      <c r="B173" s="40"/>
      <c r="C173" s="41"/>
      <c r="D173" s="242" t="s">
        <v>556</v>
      </c>
      <c r="E173" s="41"/>
      <c r="F173" s="295" t="s">
        <v>2279</v>
      </c>
      <c r="G173" s="41"/>
      <c r="H173" s="41"/>
      <c r="I173" s="296"/>
      <c r="J173" s="41"/>
      <c r="K173" s="41"/>
      <c r="L173" s="45"/>
      <c r="M173" s="297"/>
      <c r="N173" s="298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556</v>
      </c>
      <c r="AU173" s="18" t="s">
        <v>82</v>
      </c>
    </row>
    <row r="174" s="2" customFormat="1" ht="16.5" customHeight="1">
      <c r="A174" s="39"/>
      <c r="B174" s="40"/>
      <c r="C174" s="227" t="s">
        <v>431</v>
      </c>
      <c r="D174" s="227" t="s">
        <v>183</v>
      </c>
      <c r="E174" s="228" t="s">
        <v>431</v>
      </c>
      <c r="F174" s="229" t="s">
        <v>2384</v>
      </c>
      <c r="G174" s="230" t="s">
        <v>1784</v>
      </c>
      <c r="H174" s="231">
        <v>2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82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649</v>
      </c>
    </row>
    <row r="175" s="2" customFormat="1" ht="24.15" customHeight="1">
      <c r="A175" s="39"/>
      <c r="B175" s="40"/>
      <c r="C175" s="227" t="s">
        <v>442</v>
      </c>
      <c r="D175" s="227" t="s">
        <v>183</v>
      </c>
      <c r="E175" s="228" t="s">
        <v>442</v>
      </c>
      <c r="F175" s="229" t="s">
        <v>2412</v>
      </c>
      <c r="G175" s="230" t="s">
        <v>1784</v>
      </c>
      <c r="H175" s="231">
        <v>2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183</v>
      </c>
      <c r="AU175" s="238" t="s">
        <v>82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188</v>
      </c>
      <c r="BM175" s="238" t="s">
        <v>662</v>
      </c>
    </row>
    <row r="176" s="2" customFormat="1">
      <c r="A176" s="39"/>
      <c r="B176" s="40"/>
      <c r="C176" s="41"/>
      <c r="D176" s="242" t="s">
        <v>556</v>
      </c>
      <c r="E176" s="41"/>
      <c r="F176" s="295" t="s">
        <v>2413</v>
      </c>
      <c r="G176" s="41"/>
      <c r="H176" s="41"/>
      <c r="I176" s="296"/>
      <c r="J176" s="41"/>
      <c r="K176" s="41"/>
      <c r="L176" s="45"/>
      <c r="M176" s="297"/>
      <c r="N176" s="298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556</v>
      </c>
      <c r="AU176" s="18" t="s">
        <v>82</v>
      </c>
    </row>
    <row r="177" s="2" customFormat="1" ht="16.5" customHeight="1">
      <c r="A177" s="39"/>
      <c r="B177" s="40"/>
      <c r="C177" s="227" t="s">
        <v>449</v>
      </c>
      <c r="D177" s="227" t="s">
        <v>183</v>
      </c>
      <c r="E177" s="228" t="s">
        <v>449</v>
      </c>
      <c r="F177" s="229" t="s">
        <v>2384</v>
      </c>
      <c r="G177" s="230" t="s">
        <v>1784</v>
      </c>
      <c r="H177" s="231">
        <v>2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82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362</v>
      </c>
    </row>
    <row r="178" s="2" customFormat="1" ht="24.15" customHeight="1">
      <c r="A178" s="39"/>
      <c r="B178" s="40"/>
      <c r="C178" s="227" t="s">
        <v>456</v>
      </c>
      <c r="D178" s="227" t="s">
        <v>183</v>
      </c>
      <c r="E178" s="228" t="s">
        <v>456</v>
      </c>
      <c r="F178" s="229" t="s">
        <v>2272</v>
      </c>
      <c r="G178" s="230" t="s">
        <v>1784</v>
      </c>
      <c r="H178" s="231">
        <v>6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183</v>
      </c>
      <c r="AU178" s="238" t="s">
        <v>82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188</v>
      </c>
      <c r="BM178" s="238" t="s">
        <v>682</v>
      </c>
    </row>
    <row r="179" s="2" customFormat="1">
      <c r="A179" s="39"/>
      <c r="B179" s="40"/>
      <c r="C179" s="41"/>
      <c r="D179" s="242" t="s">
        <v>556</v>
      </c>
      <c r="E179" s="41"/>
      <c r="F179" s="295" t="s">
        <v>2273</v>
      </c>
      <c r="G179" s="41"/>
      <c r="H179" s="41"/>
      <c r="I179" s="296"/>
      <c r="J179" s="41"/>
      <c r="K179" s="41"/>
      <c r="L179" s="45"/>
      <c r="M179" s="297"/>
      <c r="N179" s="298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556</v>
      </c>
      <c r="AU179" s="18" t="s">
        <v>82</v>
      </c>
    </row>
    <row r="180" s="2" customFormat="1" ht="16.5" customHeight="1">
      <c r="A180" s="39"/>
      <c r="B180" s="40"/>
      <c r="C180" s="227" t="s">
        <v>461</v>
      </c>
      <c r="D180" s="227" t="s">
        <v>183</v>
      </c>
      <c r="E180" s="228" t="s">
        <v>461</v>
      </c>
      <c r="F180" s="229" t="s">
        <v>2384</v>
      </c>
      <c r="G180" s="230" t="s">
        <v>1784</v>
      </c>
      <c r="H180" s="231">
        <v>6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188</v>
      </c>
      <c r="AT180" s="238" t="s">
        <v>183</v>
      </c>
      <c r="AU180" s="238" t="s">
        <v>82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188</v>
      </c>
      <c r="BM180" s="238" t="s">
        <v>695</v>
      </c>
    </row>
    <row r="181" s="2" customFormat="1" ht="24.15" customHeight="1">
      <c r="A181" s="39"/>
      <c r="B181" s="40"/>
      <c r="C181" s="227" t="s">
        <v>467</v>
      </c>
      <c r="D181" s="227" t="s">
        <v>183</v>
      </c>
      <c r="E181" s="228" t="s">
        <v>467</v>
      </c>
      <c r="F181" s="229" t="s">
        <v>2288</v>
      </c>
      <c r="G181" s="230" t="s">
        <v>1784</v>
      </c>
      <c r="H181" s="231">
        <v>13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39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183</v>
      </c>
      <c r="AU181" s="238" t="s">
        <v>82</v>
      </c>
      <c r="AY181" s="18" t="s">
        <v>180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82</v>
      </c>
      <c r="BK181" s="239">
        <f>ROUND(I181*H181,2)</f>
        <v>0</v>
      </c>
      <c r="BL181" s="18" t="s">
        <v>188</v>
      </c>
      <c r="BM181" s="238" t="s">
        <v>710</v>
      </c>
    </row>
    <row r="182" s="2" customFormat="1">
      <c r="A182" s="39"/>
      <c r="B182" s="40"/>
      <c r="C182" s="41"/>
      <c r="D182" s="242" t="s">
        <v>556</v>
      </c>
      <c r="E182" s="41"/>
      <c r="F182" s="295" t="s">
        <v>2289</v>
      </c>
      <c r="G182" s="41"/>
      <c r="H182" s="41"/>
      <c r="I182" s="296"/>
      <c r="J182" s="41"/>
      <c r="K182" s="41"/>
      <c r="L182" s="45"/>
      <c r="M182" s="297"/>
      <c r="N182" s="298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556</v>
      </c>
      <c r="AU182" s="18" t="s">
        <v>82</v>
      </c>
    </row>
    <row r="183" s="2" customFormat="1" ht="16.5" customHeight="1">
      <c r="A183" s="39"/>
      <c r="B183" s="40"/>
      <c r="C183" s="227" t="s">
        <v>471</v>
      </c>
      <c r="D183" s="227" t="s">
        <v>183</v>
      </c>
      <c r="E183" s="228" t="s">
        <v>471</v>
      </c>
      <c r="F183" s="229" t="s">
        <v>2384</v>
      </c>
      <c r="G183" s="230" t="s">
        <v>1784</v>
      </c>
      <c r="H183" s="231">
        <v>13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188</v>
      </c>
      <c r="AT183" s="238" t="s">
        <v>183</v>
      </c>
      <c r="AU183" s="238" t="s">
        <v>82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188</v>
      </c>
      <c r="BM183" s="238" t="s">
        <v>720</v>
      </c>
    </row>
    <row r="184" s="2" customFormat="1" ht="24.15" customHeight="1">
      <c r="A184" s="39"/>
      <c r="B184" s="40"/>
      <c r="C184" s="227" t="s">
        <v>477</v>
      </c>
      <c r="D184" s="227" t="s">
        <v>183</v>
      </c>
      <c r="E184" s="228" t="s">
        <v>477</v>
      </c>
      <c r="F184" s="229" t="s">
        <v>2290</v>
      </c>
      <c r="G184" s="230" t="s">
        <v>1784</v>
      </c>
      <c r="H184" s="231">
        <v>11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183</v>
      </c>
      <c r="AU184" s="238" t="s">
        <v>82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188</v>
      </c>
      <c r="BM184" s="238" t="s">
        <v>1666</v>
      </c>
    </row>
    <row r="185" s="2" customFormat="1">
      <c r="A185" s="39"/>
      <c r="B185" s="40"/>
      <c r="C185" s="41"/>
      <c r="D185" s="242" t="s">
        <v>556</v>
      </c>
      <c r="E185" s="41"/>
      <c r="F185" s="295" t="s">
        <v>2289</v>
      </c>
      <c r="G185" s="41"/>
      <c r="H185" s="41"/>
      <c r="I185" s="296"/>
      <c r="J185" s="41"/>
      <c r="K185" s="41"/>
      <c r="L185" s="45"/>
      <c r="M185" s="297"/>
      <c r="N185" s="298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556</v>
      </c>
      <c r="AU185" s="18" t="s">
        <v>82</v>
      </c>
    </row>
    <row r="186" s="2" customFormat="1" ht="16.5" customHeight="1">
      <c r="A186" s="39"/>
      <c r="B186" s="40"/>
      <c r="C186" s="227" t="s">
        <v>492</v>
      </c>
      <c r="D186" s="227" t="s">
        <v>183</v>
      </c>
      <c r="E186" s="228" t="s">
        <v>492</v>
      </c>
      <c r="F186" s="229" t="s">
        <v>2384</v>
      </c>
      <c r="G186" s="230" t="s">
        <v>1784</v>
      </c>
      <c r="H186" s="231">
        <v>11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183</v>
      </c>
      <c r="AU186" s="238" t="s">
        <v>82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188</v>
      </c>
      <c r="BM186" s="238" t="s">
        <v>731</v>
      </c>
    </row>
    <row r="187" s="2" customFormat="1" ht="24.15" customHeight="1">
      <c r="A187" s="39"/>
      <c r="B187" s="40"/>
      <c r="C187" s="227" t="s">
        <v>496</v>
      </c>
      <c r="D187" s="227" t="s">
        <v>183</v>
      </c>
      <c r="E187" s="228" t="s">
        <v>496</v>
      </c>
      <c r="F187" s="229" t="s">
        <v>2282</v>
      </c>
      <c r="G187" s="230" t="s">
        <v>1784</v>
      </c>
      <c r="H187" s="231">
        <v>3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82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739</v>
      </c>
    </row>
    <row r="188" s="2" customFormat="1">
      <c r="A188" s="39"/>
      <c r="B188" s="40"/>
      <c r="C188" s="41"/>
      <c r="D188" s="242" t="s">
        <v>556</v>
      </c>
      <c r="E188" s="41"/>
      <c r="F188" s="295" t="s">
        <v>2283</v>
      </c>
      <c r="G188" s="41"/>
      <c r="H188" s="41"/>
      <c r="I188" s="296"/>
      <c r="J188" s="41"/>
      <c r="K188" s="41"/>
      <c r="L188" s="45"/>
      <c r="M188" s="297"/>
      <c r="N188" s="298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556</v>
      </c>
      <c r="AU188" s="18" t="s">
        <v>82</v>
      </c>
    </row>
    <row r="189" s="2" customFormat="1" ht="16.5" customHeight="1">
      <c r="A189" s="39"/>
      <c r="B189" s="40"/>
      <c r="C189" s="227" t="s">
        <v>512</v>
      </c>
      <c r="D189" s="227" t="s">
        <v>183</v>
      </c>
      <c r="E189" s="228" t="s">
        <v>512</v>
      </c>
      <c r="F189" s="229" t="s">
        <v>2384</v>
      </c>
      <c r="G189" s="230" t="s">
        <v>1784</v>
      </c>
      <c r="H189" s="231">
        <v>3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39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183</v>
      </c>
      <c r="AU189" s="238" t="s">
        <v>82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188</v>
      </c>
      <c r="BM189" s="238" t="s">
        <v>751</v>
      </c>
    </row>
    <row r="190" s="2" customFormat="1" ht="24.15" customHeight="1">
      <c r="A190" s="39"/>
      <c r="B190" s="40"/>
      <c r="C190" s="227" t="s">
        <v>525</v>
      </c>
      <c r="D190" s="227" t="s">
        <v>183</v>
      </c>
      <c r="E190" s="228" t="s">
        <v>525</v>
      </c>
      <c r="F190" s="229" t="s">
        <v>2284</v>
      </c>
      <c r="G190" s="230" t="s">
        <v>1784</v>
      </c>
      <c r="H190" s="231">
        <v>3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183</v>
      </c>
      <c r="AU190" s="238" t="s">
        <v>82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188</v>
      </c>
      <c r="BM190" s="238" t="s">
        <v>800</v>
      </c>
    </row>
    <row r="191" s="2" customFormat="1">
      <c r="A191" s="39"/>
      <c r="B191" s="40"/>
      <c r="C191" s="41"/>
      <c r="D191" s="242" t="s">
        <v>556</v>
      </c>
      <c r="E191" s="41"/>
      <c r="F191" s="295" t="s">
        <v>2279</v>
      </c>
      <c r="G191" s="41"/>
      <c r="H191" s="41"/>
      <c r="I191" s="296"/>
      <c r="J191" s="41"/>
      <c r="K191" s="41"/>
      <c r="L191" s="45"/>
      <c r="M191" s="297"/>
      <c r="N191" s="298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556</v>
      </c>
      <c r="AU191" s="18" t="s">
        <v>82</v>
      </c>
    </row>
    <row r="192" s="2" customFormat="1" ht="16.5" customHeight="1">
      <c r="A192" s="39"/>
      <c r="B192" s="40"/>
      <c r="C192" s="227" t="s">
        <v>531</v>
      </c>
      <c r="D192" s="227" t="s">
        <v>183</v>
      </c>
      <c r="E192" s="228" t="s">
        <v>531</v>
      </c>
      <c r="F192" s="229" t="s">
        <v>2384</v>
      </c>
      <c r="G192" s="230" t="s">
        <v>1784</v>
      </c>
      <c r="H192" s="231">
        <v>3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188</v>
      </c>
      <c r="AT192" s="238" t="s">
        <v>183</v>
      </c>
      <c r="AU192" s="238" t="s">
        <v>82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188</v>
      </c>
      <c r="BM192" s="238" t="s">
        <v>810</v>
      </c>
    </row>
    <row r="193" s="12" customFormat="1" ht="22.8" customHeight="1">
      <c r="A193" s="12"/>
      <c r="B193" s="211"/>
      <c r="C193" s="212"/>
      <c r="D193" s="213" t="s">
        <v>73</v>
      </c>
      <c r="E193" s="225" t="s">
        <v>546</v>
      </c>
      <c r="F193" s="225" t="s">
        <v>2308</v>
      </c>
      <c r="G193" s="212"/>
      <c r="H193" s="212"/>
      <c r="I193" s="215"/>
      <c r="J193" s="226">
        <f>BK193</f>
        <v>0</v>
      </c>
      <c r="K193" s="212"/>
      <c r="L193" s="217"/>
      <c r="M193" s="218"/>
      <c r="N193" s="219"/>
      <c r="O193" s="219"/>
      <c r="P193" s="220">
        <f>SUM(P194:P197)</f>
        <v>0</v>
      </c>
      <c r="Q193" s="219"/>
      <c r="R193" s="220">
        <f>SUM(R194:R197)</f>
        <v>0</v>
      </c>
      <c r="S193" s="219"/>
      <c r="T193" s="221">
        <f>SUM(T194:T197)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2" t="s">
        <v>82</v>
      </c>
      <c r="AT193" s="223" t="s">
        <v>73</v>
      </c>
      <c r="AU193" s="223" t="s">
        <v>82</v>
      </c>
      <c r="AY193" s="222" t="s">
        <v>180</v>
      </c>
      <c r="BK193" s="224">
        <f>SUM(BK194:BK197)</f>
        <v>0</v>
      </c>
    </row>
    <row r="194" s="2" customFormat="1" ht="24.15" customHeight="1">
      <c r="A194" s="39"/>
      <c r="B194" s="40"/>
      <c r="C194" s="227" t="s">
        <v>540</v>
      </c>
      <c r="D194" s="227" t="s">
        <v>183</v>
      </c>
      <c r="E194" s="228" t="s">
        <v>560</v>
      </c>
      <c r="F194" s="229" t="s">
        <v>2393</v>
      </c>
      <c r="G194" s="230" t="s">
        <v>2302</v>
      </c>
      <c r="H194" s="231">
        <v>7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84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825</v>
      </c>
    </row>
    <row r="195" s="2" customFormat="1" ht="24.15" customHeight="1">
      <c r="A195" s="39"/>
      <c r="B195" s="40"/>
      <c r="C195" s="227" t="s">
        <v>546</v>
      </c>
      <c r="D195" s="227" t="s">
        <v>183</v>
      </c>
      <c r="E195" s="228" t="s">
        <v>565</v>
      </c>
      <c r="F195" s="229" t="s">
        <v>2394</v>
      </c>
      <c r="G195" s="230" t="s">
        <v>2302</v>
      </c>
      <c r="H195" s="231">
        <v>3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39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183</v>
      </c>
      <c r="AU195" s="238" t="s">
        <v>84</v>
      </c>
      <c r="AY195" s="18" t="s">
        <v>180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82</v>
      </c>
      <c r="BK195" s="239">
        <f>ROUND(I195*H195,2)</f>
        <v>0</v>
      </c>
      <c r="BL195" s="18" t="s">
        <v>188</v>
      </c>
      <c r="BM195" s="238" t="s">
        <v>851</v>
      </c>
    </row>
    <row r="196" s="2" customFormat="1" ht="24.15" customHeight="1">
      <c r="A196" s="39"/>
      <c r="B196" s="40"/>
      <c r="C196" s="227" t="s">
        <v>552</v>
      </c>
      <c r="D196" s="227" t="s">
        <v>183</v>
      </c>
      <c r="E196" s="228" t="s">
        <v>570</v>
      </c>
      <c r="F196" s="229" t="s">
        <v>2395</v>
      </c>
      <c r="G196" s="230" t="s">
        <v>2302</v>
      </c>
      <c r="H196" s="231">
        <v>167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39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188</v>
      </c>
      <c r="AT196" s="238" t="s">
        <v>183</v>
      </c>
      <c r="AU196" s="238" t="s">
        <v>84</v>
      </c>
      <c r="AY196" s="18" t="s">
        <v>180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82</v>
      </c>
      <c r="BK196" s="239">
        <f>ROUND(I196*H196,2)</f>
        <v>0</v>
      </c>
      <c r="BL196" s="18" t="s">
        <v>188</v>
      </c>
      <c r="BM196" s="238" t="s">
        <v>863</v>
      </c>
    </row>
    <row r="197" s="2" customFormat="1" ht="24.15" customHeight="1">
      <c r="A197" s="39"/>
      <c r="B197" s="40"/>
      <c r="C197" s="227" t="s">
        <v>560</v>
      </c>
      <c r="D197" s="227" t="s">
        <v>183</v>
      </c>
      <c r="E197" s="228" t="s">
        <v>575</v>
      </c>
      <c r="F197" s="229" t="s">
        <v>2396</v>
      </c>
      <c r="G197" s="230" t="s">
        <v>2302</v>
      </c>
      <c r="H197" s="231">
        <v>110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892</v>
      </c>
    </row>
    <row r="198" s="12" customFormat="1" ht="22.8" customHeight="1">
      <c r="A198" s="12"/>
      <c r="B198" s="211"/>
      <c r="C198" s="212"/>
      <c r="D198" s="213" t="s">
        <v>73</v>
      </c>
      <c r="E198" s="225" t="s">
        <v>587</v>
      </c>
      <c r="F198" s="225" t="s">
        <v>2313</v>
      </c>
      <c r="G198" s="212"/>
      <c r="H198" s="212"/>
      <c r="I198" s="215"/>
      <c r="J198" s="226">
        <f>BK198</f>
        <v>0</v>
      </c>
      <c r="K198" s="212"/>
      <c r="L198" s="217"/>
      <c r="M198" s="218"/>
      <c r="N198" s="219"/>
      <c r="O198" s="219"/>
      <c r="P198" s="220">
        <f>SUM(P199:P222)</f>
        <v>0</v>
      </c>
      <c r="Q198" s="219"/>
      <c r="R198" s="220">
        <f>SUM(R199:R222)</f>
        <v>0</v>
      </c>
      <c r="S198" s="219"/>
      <c r="T198" s="221">
        <f>SUM(T199:T222)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22" t="s">
        <v>82</v>
      </c>
      <c r="AT198" s="223" t="s">
        <v>73</v>
      </c>
      <c r="AU198" s="223" t="s">
        <v>82</v>
      </c>
      <c r="AY198" s="222" t="s">
        <v>180</v>
      </c>
      <c r="BK198" s="224">
        <f>SUM(BK199:BK222)</f>
        <v>0</v>
      </c>
    </row>
    <row r="199" s="2" customFormat="1" ht="21.75" customHeight="1">
      <c r="A199" s="39"/>
      <c r="B199" s="40"/>
      <c r="C199" s="227" t="s">
        <v>565</v>
      </c>
      <c r="D199" s="227" t="s">
        <v>183</v>
      </c>
      <c r="E199" s="228" t="s">
        <v>593</v>
      </c>
      <c r="F199" s="229" t="s">
        <v>2414</v>
      </c>
      <c r="G199" s="230" t="s">
        <v>279</v>
      </c>
      <c r="H199" s="231">
        <v>49.5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39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84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902</v>
      </c>
    </row>
    <row r="200" s="2" customFormat="1" ht="21.75" customHeight="1">
      <c r="A200" s="39"/>
      <c r="B200" s="40"/>
      <c r="C200" s="227" t="s">
        <v>570</v>
      </c>
      <c r="D200" s="227" t="s">
        <v>183</v>
      </c>
      <c r="E200" s="228" t="s">
        <v>599</v>
      </c>
      <c r="F200" s="229" t="s">
        <v>2415</v>
      </c>
      <c r="G200" s="230" t="s">
        <v>279</v>
      </c>
      <c r="H200" s="231">
        <v>11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84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925</v>
      </c>
    </row>
    <row r="201" s="2" customFormat="1" ht="21.75" customHeight="1">
      <c r="A201" s="39"/>
      <c r="B201" s="40"/>
      <c r="C201" s="227" t="s">
        <v>575</v>
      </c>
      <c r="D201" s="227" t="s">
        <v>183</v>
      </c>
      <c r="E201" s="228" t="s">
        <v>606</v>
      </c>
      <c r="F201" s="229" t="s">
        <v>2416</v>
      </c>
      <c r="G201" s="230" t="s">
        <v>279</v>
      </c>
      <c r="H201" s="231">
        <v>74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39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188</v>
      </c>
      <c r="AT201" s="238" t="s">
        <v>183</v>
      </c>
      <c r="AU201" s="238" t="s">
        <v>84</v>
      </c>
      <c r="AY201" s="18" t="s">
        <v>180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82</v>
      </c>
      <c r="BK201" s="239">
        <f>ROUND(I201*H201,2)</f>
        <v>0</v>
      </c>
      <c r="BL201" s="18" t="s">
        <v>188</v>
      </c>
      <c r="BM201" s="238" t="s">
        <v>935</v>
      </c>
    </row>
    <row r="202" s="2" customFormat="1" ht="21.75" customHeight="1">
      <c r="A202" s="39"/>
      <c r="B202" s="40"/>
      <c r="C202" s="227" t="s">
        <v>580</v>
      </c>
      <c r="D202" s="227" t="s">
        <v>183</v>
      </c>
      <c r="E202" s="228" t="s">
        <v>611</v>
      </c>
      <c r="F202" s="229" t="s">
        <v>2400</v>
      </c>
      <c r="G202" s="230" t="s">
        <v>279</v>
      </c>
      <c r="H202" s="231">
        <v>8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183</v>
      </c>
      <c r="AU202" s="238" t="s">
        <v>84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188</v>
      </c>
      <c r="BM202" s="238" t="s">
        <v>943</v>
      </c>
    </row>
    <row r="203" s="2" customFormat="1" ht="21.75" customHeight="1">
      <c r="A203" s="39"/>
      <c r="B203" s="40"/>
      <c r="C203" s="227" t="s">
        <v>587</v>
      </c>
      <c r="D203" s="227" t="s">
        <v>183</v>
      </c>
      <c r="E203" s="228" t="s">
        <v>616</v>
      </c>
      <c r="F203" s="229" t="s">
        <v>2417</v>
      </c>
      <c r="G203" s="230" t="s">
        <v>279</v>
      </c>
      <c r="H203" s="231">
        <v>1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84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954</v>
      </c>
    </row>
    <row r="204" s="2" customFormat="1" ht="16.5" customHeight="1">
      <c r="A204" s="39"/>
      <c r="B204" s="40"/>
      <c r="C204" s="227" t="s">
        <v>593</v>
      </c>
      <c r="D204" s="227" t="s">
        <v>183</v>
      </c>
      <c r="E204" s="228" t="s">
        <v>620</v>
      </c>
      <c r="F204" s="229" t="s">
        <v>2418</v>
      </c>
      <c r="G204" s="230" t="s">
        <v>2302</v>
      </c>
      <c r="H204" s="231">
        <v>15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39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188</v>
      </c>
      <c r="AT204" s="238" t="s">
        <v>183</v>
      </c>
      <c r="AU204" s="238" t="s">
        <v>84</v>
      </c>
      <c r="AY204" s="18" t="s">
        <v>180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82</v>
      </c>
      <c r="BK204" s="239">
        <f>ROUND(I204*H204,2)</f>
        <v>0</v>
      </c>
      <c r="BL204" s="18" t="s">
        <v>188</v>
      </c>
      <c r="BM204" s="238" t="s">
        <v>986</v>
      </c>
    </row>
    <row r="205" s="2" customFormat="1" ht="16.5" customHeight="1">
      <c r="A205" s="39"/>
      <c r="B205" s="40"/>
      <c r="C205" s="227" t="s">
        <v>599</v>
      </c>
      <c r="D205" s="227" t="s">
        <v>183</v>
      </c>
      <c r="E205" s="228" t="s">
        <v>1582</v>
      </c>
      <c r="F205" s="229" t="s">
        <v>2322</v>
      </c>
      <c r="G205" s="230" t="s">
        <v>2302</v>
      </c>
      <c r="H205" s="231">
        <v>85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39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183</v>
      </c>
      <c r="AU205" s="238" t="s">
        <v>84</v>
      </c>
      <c r="AY205" s="18" t="s">
        <v>180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82</v>
      </c>
      <c r="BK205" s="239">
        <f>ROUND(I205*H205,2)</f>
        <v>0</v>
      </c>
      <c r="BL205" s="18" t="s">
        <v>188</v>
      </c>
      <c r="BM205" s="238" t="s">
        <v>1986</v>
      </c>
    </row>
    <row r="206" s="2" customFormat="1" ht="16.5" customHeight="1">
      <c r="A206" s="39"/>
      <c r="B206" s="40"/>
      <c r="C206" s="227" t="s">
        <v>606</v>
      </c>
      <c r="D206" s="227" t="s">
        <v>183</v>
      </c>
      <c r="E206" s="228" t="s">
        <v>624</v>
      </c>
      <c r="F206" s="229" t="s">
        <v>2326</v>
      </c>
      <c r="G206" s="230" t="s">
        <v>2302</v>
      </c>
      <c r="H206" s="231">
        <v>6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84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1989</v>
      </c>
    </row>
    <row r="207" s="2" customFormat="1" ht="16.5" customHeight="1">
      <c r="A207" s="39"/>
      <c r="B207" s="40"/>
      <c r="C207" s="227" t="s">
        <v>611</v>
      </c>
      <c r="D207" s="227" t="s">
        <v>183</v>
      </c>
      <c r="E207" s="228" t="s">
        <v>628</v>
      </c>
      <c r="F207" s="229" t="s">
        <v>2327</v>
      </c>
      <c r="G207" s="230" t="s">
        <v>2302</v>
      </c>
      <c r="H207" s="231">
        <v>8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39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188</v>
      </c>
      <c r="BM207" s="238" t="s">
        <v>1126</v>
      </c>
    </row>
    <row r="208" s="2" customFormat="1" ht="16.5" customHeight="1">
      <c r="A208" s="39"/>
      <c r="B208" s="40"/>
      <c r="C208" s="227" t="s">
        <v>616</v>
      </c>
      <c r="D208" s="227" t="s">
        <v>183</v>
      </c>
      <c r="E208" s="228" t="s">
        <v>636</v>
      </c>
      <c r="F208" s="229" t="s">
        <v>2328</v>
      </c>
      <c r="G208" s="230" t="s">
        <v>2302</v>
      </c>
      <c r="H208" s="231">
        <v>16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39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188</v>
      </c>
      <c r="AT208" s="238" t="s">
        <v>183</v>
      </c>
      <c r="AU208" s="238" t="s">
        <v>84</v>
      </c>
      <c r="AY208" s="18" t="s">
        <v>180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82</v>
      </c>
      <c r="BK208" s="239">
        <f>ROUND(I208*H208,2)</f>
        <v>0</v>
      </c>
      <c r="BL208" s="18" t="s">
        <v>188</v>
      </c>
      <c r="BM208" s="238" t="s">
        <v>1993</v>
      </c>
    </row>
    <row r="209" s="2" customFormat="1" ht="16.5" customHeight="1">
      <c r="A209" s="39"/>
      <c r="B209" s="40"/>
      <c r="C209" s="227" t="s">
        <v>620</v>
      </c>
      <c r="D209" s="227" t="s">
        <v>183</v>
      </c>
      <c r="E209" s="228" t="s">
        <v>643</v>
      </c>
      <c r="F209" s="229" t="s">
        <v>2329</v>
      </c>
      <c r="G209" s="230" t="s">
        <v>2302</v>
      </c>
      <c r="H209" s="231">
        <v>7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39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183</v>
      </c>
      <c r="AU209" s="238" t="s">
        <v>84</v>
      </c>
      <c r="AY209" s="18" t="s">
        <v>180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82</v>
      </c>
      <c r="BK209" s="239">
        <f>ROUND(I209*H209,2)</f>
        <v>0</v>
      </c>
      <c r="BL209" s="18" t="s">
        <v>188</v>
      </c>
      <c r="BM209" s="238" t="s">
        <v>1996</v>
      </c>
    </row>
    <row r="210" s="2" customFormat="1" ht="21.75" customHeight="1">
      <c r="A210" s="39"/>
      <c r="B210" s="40"/>
      <c r="C210" s="227" t="s">
        <v>1582</v>
      </c>
      <c r="D210" s="227" t="s">
        <v>183</v>
      </c>
      <c r="E210" s="228" t="s">
        <v>656</v>
      </c>
      <c r="F210" s="229" t="s">
        <v>2330</v>
      </c>
      <c r="G210" s="230" t="s">
        <v>198</v>
      </c>
      <c r="H210" s="231">
        <v>250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39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188</v>
      </c>
      <c r="AT210" s="238" t="s">
        <v>183</v>
      </c>
      <c r="AU210" s="238" t="s">
        <v>84</v>
      </c>
      <c r="AY210" s="18" t="s">
        <v>180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82</v>
      </c>
      <c r="BK210" s="239">
        <f>ROUND(I210*H210,2)</f>
        <v>0</v>
      </c>
      <c r="BL210" s="18" t="s">
        <v>188</v>
      </c>
      <c r="BM210" s="238" t="s">
        <v>1999</v>
      </c>
    </row>
    <row r="211" s="2" customFormat="1" ht="16.5" customHeight="1">
      <c r="A211" s="39"/>
      <c r="B211" s="40"/>
      <c r="C211" s="227" t="s">
        <v>624</v>
      </c>
      <c r="D211" s="227" t="s">
        <v>183</v>
      </c>
      <c r="E211" s="228" t="s">
        <v>662</v>
      </c>
      <c r="F211" s="229" t="s">
        <v>2331</v>
      </c>
      <c r="G211" s="230" t="s">
        <v>198</v>
      </c>
      <c r="H211" s="231">
        <v>62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39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188</v>
      </c>
      <c r="AT211" s="238" t="s">
        <v>183</v>
      </c>
      <c r="AU211" s="238" t="s">
        <v>84</v>
      </c>
      <c r="AY211" s="18" t="s">
        <v>180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82</v>
      </c>
      <c r="BK211" s="239">
        <f>ROUND(I211*H211,2)</f>
        <v>0</v>
      </c>
      <c r="BL211" s="18" t="s">
        <v>188</v>
      </c>
      <c r="BM211" s="238" t="s">
        <v>2001</v>
      </c>
    </row>
    <row r="212" s="2" customFormat="1" ht="16.5" customHeight="1">
      <c r="A212" s="39"/>
      <c r="B212" s="40"/>
      <c r="C212" s="227" t="s">
        <v>628</v>
      </c>
      <c r="D212" s="227" t="s">
        <v>183</v>
      </c>
      <c r="E212" s="228" t="s">
        <v>666</v>
      </c>
      <c r="F212" s="229" t="s">
        <v>2332</v>
      </c>
      <c r="G212" s="230" t="s">
        <v>198</v>
      </c>
      <c r="H212" s="231">
        <v>150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2006</v>
      </c>
    </row>
    <row r="213" s="2" customFormat="1" ht="16.5" customHeight="1">
      <c r="A213" s="39"/>
      <c r="B213" s="40"/>
      <c r="C213" s="227" t="s">
        <v>636</v>
      </c>
      <c r="D213" s="227" t="s">
        <v>183</v>
      </c>
      <c r="E213" s="228" t="s">
        <v>676</v>
      </c>
      <c r="F213" s="229" t="s">
        <v>2419</v>
      </c>
      <c r="G213" s="230" t="s">
        <v>198</v>
      </c>
      <c r="H213" s="231">
        <v>12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39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183</v>
      </c>
      <c r="AU213" s="238" t="s">
        <v>84</v>
      </c>
      <c r="AY213" s="18" t="s">
        <v>180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82</v>
      </c>
      <c r="BK213" s="239">
        <f>ROUND(I213*H213,2)</f>
        <v>0</v>
      </c>
      <c r="BL213" s="18" t="s">
        <v>188</v>
      </c>
      <c r="BM213" s="238" t="s">
        <v>1550</v>
      </c>
    </row>
    <row r="214" s="2" customFormat="1" ht="16.5" customHeight="1">
      <c r="A214" s="39"/>
      <c r="B214" s="40"/>
      <c r="C214" s="227" t="s">
        <v>643</v>
      </c>
      <c r="D214" s="227" t="s">
        <v>183</v>
      </c>
      <c r="E214" s="228" t="s">
        <v>695</v>
      </c>
      <c r="F214" s="229" t="s">
        <v>2334</v>
      </c>
      <c r="G214" s="230" t="s">
        <v>646</v>
      </c>
      <c r="H214" s="231">
        <v>1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84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2011</v>
      </c>
    </row>
    <row r="215" s="2" customFormat="1">
      <c r="A215" s="39"/>
      <c r="B215" s="40"/>
      <c r="C215" s="41"/>
      <c r="D215" s="242" t="s">
        <v>556</v>
      </c>
      <c r="E215" s="41"/>
      <c r="F215" s="295" t="s">
        <v>2420</v>
      </c>
      <c r="G215" s="41"/>
      <c r="H215" s="41"/>
      <c r="I215" s="296"/>
      <c r="J215" s="41"/>
      <c r="K215" s="41"/>
      <c r="L215" s="45"/>
      <c r="M215" s="297"/>
      <c r="N215" s="298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556</v>
      </c>
      <c r="AU215" s="18" t="s">
        <v>84</v>
      </c>
    </row>
    <row r="216" s="2" customFormat="1" ht="16.5" customHeight="1">
      <c r="A216" s="39"/>
      <c r="B216" s="40"/>
      <c r="C216" s="227" t="s">
        <v>666</v>
      </c>
      <c r="D216" s="227" t="s">
        <v>183</v>
      </c>
      <c r="E216" s="228" t="s">
        <v>2421</v>
      </c>
      <c r="F216" s="229" t="s">
        <v>2422</v>
      </c>
      <c r="G216" s="230" t="s">
        <v>646</v>
      </c>
      <c r="H216" s="231">
        <v>1</v>
      </c>
      <c r="I216" s="232"/>
      <c r="J216" s="233">
        <f>ROUND(I216*H216,2)</f>
        <v>0</v>
      </c>
      <c r="K216" s="229" t="s">
        <v>1</v>
      </c>
      <c r="L216" s="45"/>
      <c r="M216" s="234" t="s">
        <v>1</v>
      </c>
      <c r="N216" s="235" t="s">
        <v>39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188</v>
      </c>
      <c r="AT216" s="238" t="s">
        <v>183</v>
      </c>
      <c r="AU216" s="238" t="s">
        <v>84</v>
      </c>
      <c r="AY216" s="18" t="s">
        <v>180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82</v>
      </c>
      <c r="BK216" s="239">
        <f>ROUND(I216*H216,2)</f>
        <v>0</v>
      </c>
      <c r="BL216" s="18" t="s">
        <v>188</v>
      </c>
      <c r="BM216" s="238" t="s">
        <v>2423</v>
      </c>
    </row>
    <row r="217" s="2" customFormat="1">
      <c r="A217" s="39"/>
      <c r="B217" s="40"/>
      <c r="C217" s="41"/>
      <c r="D217" s="242" t="s">
        <v>556</v>
      </c>
      <c r="E217" s="41"/>
      <c r="F217" s="295" t="s">
        <v>2420</v>
      </c>
      <c r="G217" s="41"/>
      <c r="H217" s="41"/>
      <c r="I217" s="296"/>
      <c r="J217" s="41"/>
      <c r="K217" s="41"/>
      <c r="L217" s="45"/>
      <c r="M217" s="297"/>
      <c r="N217" s="298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556</v>
      </c>
      <c r="AU217" s="18" t="s">
        <v>84</v>
      </c>
    </row>
    <row r="218" s="2" customFormat="1" ht="16.5" customHeight="1">
      <c r="A218" s="39"/>
      <c r="B218" s="40"/>
      <c r="C218" s="227" t="s">
        <v>362</v>
      </c>
      <c r="D218" s="227" t="s">
        <v>183</v>
      </c>
      <c r="E218" s="228" t="s">
        <v>2424</v>
      </c>
      <c r="F218" s="229" t="s">
        <v>2425</v>
      </c>
      <c r="G218" s="230" t="s">
        <v>1303</v>
      </c>
      <c r="H218" s="231">
        <v>24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39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188</v>
      </c>
      <c r="AT218" s="238" t="s">
        <v>183</v>
      </c>
      <c r="AU218" s="238" t="s">
        <v>84</v>
      </c>
      <c r="AY218" s="18" t="s">
        <v>180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82</v>
      </c>
      <c r="BK218" s="239">
        <f>ROUND(I218*H218,2)</f>
        <v>0</v>
      </c>
      <c r="BL218" s="18" t="s">
        <v>188</v>
      </c>
      <c r="BM218" s="238" t="s">
        <v>2426</v>
      </c>
    </row>
    <row r="219" s="2" customFormat="1">
      <c r="A219" s="39"/>
      <c r="B219" s="40"/>
      <c r="C219" s="41"/>
      <c r="D219" s="242" t="s">
        <v>556</v>
      </c>
      <c r="E219" s="41"/>
      <c r="F219" s="295" t="s">
        <v>2420</v>
      </c>
      <c r="G219" s="41"/>
      <c r="H219" s="41"/>
      <c r="I219" s="296"/>
      <c r="J219" s="41"/>
      <c r="K219" s="41"/>
      <c r="L219" s="45"/>
      <c r="M219" s="297"/>
      <c r="N219" s="298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556</v>
      </c>
      <c r="AU219" s="18" t="s">
        <v>84</v>
      </c>
    </row>
    <row r="220" s="2" customFormat="1" ht="16.5" customHeight="1">
      <c r="A220" s="39"/>
      <c r="B220" s="40"/>
      <c r="C220" s="227" t="s">
        <v>649</v>
      </c>
      <c r="D220" s="227" t="s">
        <v>183</v>
      </c>
      <c r="E220" s="228" t="s">
        <v>704</v>
      </c>
      <c r="F220" s="229" t="s">
        <v>2335</v>
      </c>
      <c r="G220" s="230" t="s">
        <v>646</v>
      </c>
      <c r="H220" s="231">
        <v>1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39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188</v>
      </c>
      <c r="AT220" s="238" t="s">
        <v>183</v>
      </c>
      <c r="AU220" s="238" t="s">
        <v>84</v>
      </c>
      <c r="AY220" s="18" t="s">
        <v>180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82</v>
      </c>
      <c r="BK220" s="239">
        <f>ROUND(I220*H220,2)</f>
        <v>0</v>
      </c>
      <c r="BL220" s="18" t="s">
        <v>188</v>
      </c>
      <c r="BM220" s="238" t="s">
        <v>2015</v>
      </c>
    </row>
    <row r="221" s="2" customFormat="1" ht="16.5" customHeight="1">
      <c r="A221" s="39"/>
      <c r="B221" s="40"/>
      <c r="C221" s="227" t="s">
        <v>656</v>
      </c>
      <c r="D221" s="227" t="s">
        <v>183</v>
      </c>
      <c r="E221" s="228" t="s">
        <v>710</v>
      </c>
      <c r="F221" s="229" t="s">
        <v>2336</v>
      </c>
      <c r="G221" s="230" t="s">
        <v>646</v>
      </c>
      <c r="H221" s="231">
        <v>1</v>
      </c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39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188</v>
      </c>
      <c r="AT221" s="238" t="s">
        <v>183</v>
      </c>
      <c r="AU221" s="238" t="s">
        <v>84</v>
      </c>
      <c r="AY221" s="18" t="s">
        <v>180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82</v>
      </c>
      <c r="BK221" s="239">
        <f>ROUND(I221*H221,2)</f>
        <v>0</v>
      </c>
      <c r="BL221" s="18" t="s">
        <v>188</v>
      </c>
      <c r="BM221" s="238" t="s">
        <v>2018</v>
      </c>
    </row>
    <row r="222" s="2" customFormat="1" ht="16.5" customHeight="1">
      <c r="A222" s="39"/>
      <c r="B222" s="40"/>
      <c r="C222" s="227" t="s">
        <v>662</v>
      </c>
      <c r="D222" s="227" t="s">
        <v>183</v>
      </c>
      <c r="E222" s="228" t="s">
        <v>715</v>
      </c>
      <c r="F222" s="229" t="s">
        <v>311</v>
      </c>
      <c r="G222" s="230" t="s">
        <v>646</v>
      </c>
      <c r="H222" s="231">
        <v>1</v>
      </c>
      <c r="I222" s="232"/>
      <c r="J222" s="233">
        <f>ROUND(I222*H222,2)</f>
        <v>0</v>
      </c>
      <c r="K222" s="229" t="s">
        <v>1</v>
      </c>
      <c r="L222" s="45"/>
      <c r="M222" s="299" t="s">
        <v>1</v>
      </c>
      <c r="N222" s="300" t="s">
        <v>39</v>
      </c>
      <c r="O222" s="301"/>
      <c r="P222" s="302">
        <f>O222*H222</f>
        <v>0</v>
      </c>
      <c r="Q222" s="302">
        <v>0</v>
      </c>
      <c r="R222" s="302">
        <f>Q222*H222</f>
        <v>0</v>
      </c>
      <c r="S222" s="302">
        <v>0</v>
      </c>
      <c r="T222" s="303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188</v>
      </c>
      <c r="AT222" s="238" t="s">
        <v>183</v>
      </c>
      <c r="AU222" s="238" t="s">
        <v>84</v>
      </c>
      <c r="AY222" s="18" t="s">
        <v>180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82</v>
      </c>
      <c r="BK222" s="239">
        <f>ROUND(I222*H222,2)</f>
        <v>0</v>
      </c>
      <c r="BL222" s="18" t="s">
        <v>188</v>
      </c>
      <c r="BM222" s="238" t="s">
        <v>2021</v>
      </c>
    </row>
    <row r="223" s="2" customFormat="1" ht="6.96" customHeight="1">
      <c r="A223" s="39"/>
      <c r="B223" s="67"/>
      <c r="C223" s="68"/>
      <c r="D223" s="68"/>
      <c r="E223" s="68"/>
      <c r="F223" s="68"/>
      <c r="G223" s="68"/>
      <c r="H223" s="68"/>
      <c r="I223" s="68"/>
      <c r="J223" s="68"/>
      <c r="K223" s="68"/>
      <c r="L223" s="45"/>
      <c r="M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</row>
  </sheetData>
  <sheetProtection sheet="1" autoFilter="0" formatColumns="0" formatRows="0" objects="1" scenarios="1" spinCount="100000" saltValue="Y8wh9nKJ2zNzkTdXhpfqThHa8rzYb8RVrYIi2L6yXFN9J9FOgD3PL8mTaadm+Szx7hunTRw/y7osyfRIAleLuQ==" hashValue="XPswWTLStZcFnjRsNbAPh9tXM29qH+b9GF4YNpAA4AgCac7Om7lW4ELZsE1VFpaBHIysy72SnjCoG7iYmXdjuA==" algorithmName="SHA-512" password="FF79"/>
  <autoFilter ref="C122:K22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2427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ROUND((SUM(BE121:BE141)),  2)</f>
        <v>0</v>
      </c>
      <c r="G35" s="39"/>
      <c r="H35" s="39"/>
      <c r="I35" s="165">
        <v>0.20999999999999999</v>
      </c>
      <c r="J35" s="164">
        <f>ROUND(((SUM(BE121:BE141))*I35),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ROUND((SUM(BF121:BF141)),  2)</f>
        <v>0</v>
      </c>
      <c r="G36" s="39"/>
      <c r="H36" s="39"/>
      <c r="I36" s="165">
        <v>0.14999999999999999</v>
      </c>
      <c r="J36" s="164">
        <f>ROUND(((SUM(BF121:BF141))*I36),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ROUND((SUM(BG121:BG141)),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ROUND((SUM(BH121:BH141)),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ROUND((SUM(BI121:BI141)),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Objekt5 - ZAŘ.3 chlazeni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2428</v>
      </c>
      <c r="E99" s="192"/>
      <c r="F99" s="192"/>
      <c r="G99" s="192"/>
      <c r="H99" s="192"/>
      <c r="I99" s="192"/>
      <c r="J99" s="193">
        <f>J122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165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4" t="str">
        <f>E7</f>
        <v>ZŠ NA SMETÁNCE - oprava střešního pláště a rekonstrukce podkroví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141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4" t="s">
        <v>2225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991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Objekt5 - ZAŘ.3 chlazeni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 xml:space="preserve"> </v>
      </c>
      <c r="G115" s="41"/>
      <c r="H115" s="41"/>
      <c r="I115" s="33" t="s">
        <v>22</v>
      </c>
      <c r="J115" s="80" t="str">
        <f>IF(J14="","",J14)</f>
        <v>24. 5. 2023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E17</f>
        <v xml:space="preserve"> </v>
      </c>
      <c r="G117" s="41"/>
      <c r="H117" s="41"/>
      <c r="I117" s="33" t="s">
        <v>29</v>
      </c>
      <c r="J117" s="37" t="str">
        <f>E23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27</v>
      </c>
      <c r="D118" s="41"/>
      <c r="E118" s="41"/>
      <c r="F118" s="28" t="str">
        <f>IF(E20="","",E20)</f>
        <v>Vyplň údaj</v>
      </c>
      <c r="G118" s="41"/>
      <c r="H118" s="41"/>
      <c r="I118" s="33" t="s">
        <v>31</v>
      </c>
      <c r="J118" s="37" t="str">
        <f>E26</f>
        <v>KAVRO - Ing. Veronika Kloudová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166</v>
      </c>
      <c r="D120" s="203" t="s">
        <v>59</v>
      </c>
      <c r="E120" s="203" t="s">
        <v>55</v>
      </c>
      <c r="F120" s="203" t="s">
        <v>56</v>
      </c>
      <c r="G120" s="203" t="s">
        <v>167</v>
      </c>
      <c r="H120" s="203" t="s">
        <v>168</v>
      </c>
      <c r="I120" s="203" t="s">
        <v>169</v>
      </c>
      <c r="J120" s="203" t="s">
        <v>145</v>
      </c>
      <c r="K120" s="204" t="s">
        <v>170</v>
      </c>
      <c r="L120" s="205"/>
      <c r="M120" s="101" t="s">
        <v>1</v>
      </c>
      <c r="N120" s="102" t="s">
        <v>38</v>
      </c>
      <c r="O120" s="102" t="s">
        <v>171</v>
      </c>
      <c r="P120" s="102" t="s">
        <v>172</v>
      </c>
      <c r="Q120" s="102" t="s">
        <v>173</v>
      </c>
      <c r="R120" s="102" t="s">
        <v>174</v>
      </c>
      <c r="S120" s="102" t="s">
        <v>175</v>
      </c>
      <c r="T120" s="103" t="s">
        <v>176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177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</f>
        <v>0</v>
      </c>
      <c r="Q121" s="105"/>
      <c r="R121" s="208">
        <f>R122</f>
        <v>0</v>
      </c>
      <c r="S121" s="105"/>
      <c r="T121" s="209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73</v>
      </c>
      <c r="AU121" s="18" t="s">
        <v>147</v>
      </c>
      <c r="BK121" s="210">
        <f>BK122</f>
        <v>0</v>
      </c>
    </row>
    <row r="122" s="12" customFormat="1" ht="25.92" customHeight="1">
      <c r="A122" s="12"/>
      <c r="B122" s="211"/>
      <c r="C122" s="212"/>
      <c r="D122" s="213" t="s">
        <v>73</v>
      </c>
      <c r="E122" s="214" t="s">
        <v>1887</v>
      </c>
      <c r="F122" s="214" t="s">
        <v>2429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SUM(P123:P141)</f>
        <v>0</v>
      </c>
      <c r="Q122" s="219"/>
      <c r="R122" s="220">
        <f>SUM(R123:R141)</f>
        <v>0</v>
      </c>
      <c r="S122" s="219"/>
      <c r="T122" s="221">
        <f>SUM(T123:T141)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82</v>
      </c>
      <c r="AT122" s="223" t="s">
        <v>73</v>
      </c>
      <c r="AU122" s="223" t="s">
        <v>74</v>
      </c>
      <c r="AY122" s="222" t="s">
        <v>180</v>
      </c>
      <c r="BK122" s="224">
        <f>SUM(BK123:BK141)</f>
        <v>0</v>
      </c>
    </row>
    <row r="123" s="2" customFormat="1" ht="16.5" customHeight="1">
      <c r="A123" s="39"/>
      <c r="B123" s="40"/>
      <c r="C123" s="227" t="s">
        <v>82</v>
      </c>
      <c r="D123" s="227" t="s">
        <v>183</v>
      </c>
      <c r="E123" s="228" t="s">
        <v>1935</v>
      </c>
      <c r="F123" s="229" t="s">
        <v>2345</v>
      </c>
      <c r="G123" s="230" t="s">
        <v>1784</v>
      </c>
      <c r="H123" s="231">
        <v>1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39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188</v>
      </c>
      <c r="AT123" s="238" t="s">
        <v>183</v>
      </c>
      <c r="AU123" s="238" t="s">
        <v>82</v>
      </c>
      <c r="AY123" s="18" t="s">
        <v>180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82</v>
      </c>
      <c r="BK123" s="239">
        <f>ROUND(I123*H123,2)</f>
        <v>0</v>
      </c>
      <c r="BL123" s="18" t="s">
        <v>188</v>
      </c>
      <c r="BM123" s="238" t="s">
        <v>84</v>
      </c>
    </row>
    <row r="124" s="2" customFormat="1" ht="16.5" customHeight="1">
      <c r="A124" s="39"/>
      <c r="B124" s="40"/>
      <c r="C124" s="227" t="s">
        <v>84</v>
      </c>
      <c r="D124" s="227" t="s">
        <v>183</v>
      </c>
      <c r="E124" s="228" t="s">
        <v>1931</v>
      </c>
      <c r="F124" s="229" t="s">
        <v>2346</v>
      </c>
      <c r="G124" s="230" t="s">
        <v>1784</v>
      </c>
      <c r="H124" s="231">
        <v>1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39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188</v>
      </c>
      <c r="AT124" s="238" t="s">
        <v>183</v>
      </c>
      <c r="AU124" s="238" t="s">
        <v>82</v>
      </c>
      <c r="AY124" s="18" t="s">
        <v>180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82</v>
      </c>
      <c r="BK124" s="239">
        <f>ROUND(I124*H124,2)</f>
        <v>0</v>
      </c>
      <c r="BL124" s="18" t="s">
        <v>188</v>
      </c>
      <c r="BM124" s="238" t="s">
        <v>188</v>
      </c>
    </row>
    <row r="125" s="2" customFormat="1" ht="16.5" customHeight="1">
      <c r="A125" s="39"/>
      <c r="B125" s="40"/>
      <c r="C125" s="227" t="s">
        <v>181</v>
      </c>
      <c r="D125" s="227" t="s">
        <v>183</v>
      </c>
      <c r="E125" s="228" t="s">
        <v>1938</v>
      </c>
      <c r="F125" s="229" t="s">
        <v>2347</v>
      </c>
      <c r="G125" s="230" t="s">
        <v>1784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216</v>
      </c>
    </row>
    <row r="126" s="2" customFormat="1" ht="16.5" customHeight="1">
      <c r="A126" s="39"/>
      <c r="B126" s="40"/>
      <c r="C126" s="227" t="s">
        <v>188</v>
      </c>
      <c r="D126" s="227" t="s">
        <v>183</v>
      </c>
      <c r="E126" s="228" t="s">
        <v>2063</v>
      </c>
      <c r="F126" s="229" t="s">
        <v>2348</v>
      </c>
      <c r="G126" s="230" t="s">
        <v>1784</v>
      </c>
      <c r="H126" s="231">
        <v>1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188</v>
      </c>
      <c r="AT126" s="238" t="s">
        <v>183</v>
      </c>
      <c r="AU126" s="238" t="s">
        <v>82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188</v>
      </c>
      <c r="BM126" s="238" t="s">
        <v>242</v>
      </c>
    </row>
    <row r="127" s="2" customFormat="1" ht="21.75" customHeight="1">
      <c r="A127" s="39"/>
      <c r="B127" s="40"/>
      <c r="C127" s="227" t="s">
        <v>221</v>
      </c>
      <c r="D127" s="227" t="s">
        <v>183</v>
      </c>
      <c r="E127" s="228" t="s">
        <v>1943</v>
      </c>
      <c r="F127" s="229" t="s">
        <v>2349</v>
      </c>
      <c r="G127" s="230" t="s">
        <v>279</v>
      </c>
      <c r="H127" s="231">
        <v>12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256</v>
      </c>
    </row>
    <row r="128" s="2" customFormat="1" ht="16.5" customHeight="1">
      <c r="A128" s="39"/>
      <c r="B128" s="40"/>
      <c r="C128" s="227" t="s">
        <v>216</v>
      </c>
      <c r="D128" s="227" t="s">
        <v>183</v>
      </c>
      <c r="E128" s="228" t="s">
        <v>1946</v>
      </c>
      <c r="F128" s="229" t="s">
        <v>2350</v>
      </c>
      <c r="G128" s="230" t="s">
        <v>1784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270</v>
      </c>
    </row>
    <row r="129" s="2" customFormat="1" ht="16.5" customHeight="1">
      <c r="A129" s="39"/>
      <c r="B129" s="40"/>
      <c r="C129" s="227" t="s">
        <v>232</v>
      </c>
      <c r="D129" s="227" t="s">
        <v>183</v>
      </c>
      <c r="E129" s="228" t="s">
        <v>1948</v>
      </c>
      <c r="F129" s="229" t="s">
        <v>2351</v>
      </c>
      <c r="G129" s="230" t="s">
        <v>646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283</v>
      </c>
    </row>
    <row r="130" s="2" customFormat="1" ht="16.5" customHeight="1">
      <c r="A130" s="39"/>
      <c r="B130" s="40"/>
      <c r="C130" s="227" t="s">
        <v>242</v>
      </c>
      <c r="D130" s="227" t="s">
        <v>183</v>
      </c>
      <c r="E130" s="228" t="s">
        <v>1951</v>
      </c>
      <c r="F130" s="229" t="s">
        <v>2352</v>
      </c>
      <c r="G130" s="230" t="s">
        <v>646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294</v>
      </c>
    </row>
    <row r="131" s="2" customFormat="1" ht="16.5" customHeight="1">
      <c r="A131" s="39"/>
      <c r="B131" s="40"/>
      <c r="C131" s="227" t="s">
        <v>256</v>
      </c>
      <c r="D131" s="227" t="s">
        <v>183</v>
      </c>
      <c r="E131" s="228" t="s">
        <v>256</v>
      </c>
      <c r="F131" s="229" t="s">
        <v>2353</v>
      </c>
      <c r="G131" s="230" t="s">
        <v>1784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320</v>
      </c>
    </row>
    <row r="132" s="2" customFormat="1">
      <c r="A132" s="39"/>
      <c r="B132" s="40"/>
      <c r="C132" s="41"/>
      <c r="D132" s="242" t="s">
        <v>556</v>
      </c>
      <c r="E132" s="41"/>
      <c r="F132" s="295" t="s">
        <v>2354</v>
      </c>
      <c r="G132" s="41"/>
      <c r="H132" s="41"/>
      <c r="I132" s="296"/>
      <c r="J132" s="41"/>
      <c r="K132" s="41"/>
      <c r="L132" s="45"/>
      <c r="M132" s="297"/>
      <c r="N132" s="298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556</v>
      </c>
      <c r="AU132" s="18" t="s">
        <v>82</v>
      </c>
    </row>
    <row r="133" s="2" customFormat="1" ht="16.5" customHeight="1">
      <c r="A133" s="39"/>
      <c r="B133" s="40"/>
      <c r="C133" s="227" t="s">
        <v>264</v>
      </c>
      <c r="D133" s="227" t="s">
        <v>183</v>
      </c>
      <c r="E133" s="228" t="s">
        <v>264</v>
      </c>
      <c r="F133" s="229" t="s">
        <v>2355</v>
      </c>
      <c r="G133" s="230" t="s">
        <v>1784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335</v>
      </c>
    </row>
    <row r="134" s="2" customFormat="1">
      <c r="A134" s="39"/>
      <c r="B134" s="40"/>
      <c r="C134" s="41"/>
      <c r="D134" s="242" t="s">
        <v>556</v>
      </c>
      <c r="E134" s="41"/>
      <c r="F134" s="295" t="s">
        <v>2354</v>
      </c>
      <c r="G134" s="41"/>
      <c r="H134" s="41"/>
      <c r="I134" s="296"/>
      <c r="J134" s="41"/>
      <c r="K134" s="41"/>
      <c r="L134" s="45"/>
      <c r="M134" s="297"/>
      <c r="N134" s="298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556</v>
      </c>
      <c r="AU134" s="18" t="s">
        <v>82</v>
      </c>
    </row>
    <row r="135" s="2" customFormat="1" ht="16.5" customHeight="1">
      <c r="A135" s="39"/>
      <c r="B135" s="40"/>
      <c r="C135" s="227" t="s">
        <v>270</v>
      </c>
      <c r="D135" s="227" t="s">
        <v>183</v>
      </c>
      <c r="E135" s="228" t="s">
        <v>270</v>
      </c>
      <c r="F135" s="229" t="s">
        <v>2356</v>
      </c>
      <c r="G135" s="230" t="s">
        <v>1784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347</v>
      </c>
    </row>
    <row r="136" s="2" customFormat="1" ht="16.5" customHeight="1">
      <c r="A136" s="39"/>
      <c r="B136" s="40"/>
      <c r="C136" s="227" t="s">
        <v>276</v>
      </c>
      <c r="D136" s="227" t="s">
        <v>183</v>
      </c>
      <c r="E136" s="228" t="s">
        <v>8</v>
      </c>
      <c r="F136" s="229" t="s">
        <v>2357</v>
      </c>
      <c r="G136" s="230" t="s">
        <v>646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363</v>
      </c>
    </row>
    <row r="137" s="2" customFormat="1" ht="16.5" customHeight="1">
      <c r="A137" s="39"/>
      <c r="B137" s="40"/>
      <c r="C137" s="227" t="s">
        <v>283</v>
      </c>
      <c r="D137" s="227" t="s">
        <v>183</v>
      </c>
      <c r="E137" s="228" t="s">
        <v>294</v>
      </c>
      <c r="F137" s="229" t="s">
        <v>2358</v>
      </c>
      <c r="G137" s="230" t="s">
        <v>646</v>
      </c>
      <c r="H137" s="231">
        <v>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183</v>
      </c>
      <c r="AU137" s="238" t="s">
        <v>82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188</v>
      </c>
      <c r="BM137" s="238" t="s">
        <v>376</v>
      </c>
    </row>
    <row r="138" s="2" customFormat="1" ht="16.5" customHeight="1">
      <c r="A138" s="39"/>
      <c r="B138" s="40"/>
      <c r="C138" s="227" t="s">
        <v>8</v>
      </c>
      <c r="D138" s="227" t="s">
        <v>183</v>
      </c>
      <c r="E138" s="228" t="s">
        <v>301</v>
      </c>
      <c r="F138" s="229" t="s">
        <v>2359</v>
      </c>
      <c r="G138" s="230" t="s">
        <v>646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389</v>
      </c>
    </row>
    <row r="139" s="2" customFormat="1" ht="16.5" customHeight="1">
      <c r="A139" s="39"/>
      <c r="B139" s="40"/>
      <c r="C139" s="227" t="s">
        <v>294</v>
      </c>
      <c r="D139" s="227" t="s">
        <v>183</v>
      </c>
      <c r="E139" s="228" t="s">
        <v>305</v>
      </c>
      <c r="F139" s="229" t="s">
        <v>2360</v>
      </c>
      <c r="G139" s="230" t="s">
        <v>646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82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331</v>
      </c>
    </row>
    <row r="140" s="2" customFormat="1" ht="16.5" customHeight="1">
      <c r="A140" s="39"/>
      <c r="B140" s="40"/>
      <c r="C140" s="227" t="s">
        <v>301</v>
      </c>
      <c r="D140" s="227" t="s">
        <v>183</v>
      </c>
      <c r="E140" s="228" t="s">
        <v>312</v>
      </c>
      <c r="F140" s="229" t="s">
        <v>311</v>
      </c>
      <c r="G140" s="230" t="s">
        <v>646</v>
      </c>
      <c r="H140" s="231">
        <v>1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442</v>
      </c>
    </row>
    <row r="141" s="2" customFormat="1" ht="16.5" customHeight="1">
      <c r="A141" s="39"/>
      <c r="B141" s="40"/>
      <c r="C141" s="227" t="s">
        <v>305</v>
      </c>
      <c r="D141" s="227" t="s">
        <v>183</v>
      </c>
      <c r="E141" s="228" t="s">
        <v>320</v>
      </c>
      <c r="F141" s="229" t="s">
        <v>2430</v>
      </c>
      <c r="G141" s="230" t="s">
        <v>646</v>
      </c>
      <c r="H141" s="231">
        <v>1</v>
      </c>
      <c r="I141" s="232"/>
      <c r="J141" s="233">
        <f>ROUND(I141*H141,2)</f>
        <v>0</v>
      </c>
      <c r="K141" s="229" t="s">
        <v>1</v>
      </c>
      <c r="L141" s="45"/>
      <c r="M141" s="299" t="s">
        <v>1</v>
      </c>
      <c r="N141" s="300" t="s">
        <v>39</v>
      </c>
      <c r="O141" s="301"/>
      <c r="P141" s="302">
        <f>O141*H141</f>
        <v>0</v>
      </c>
      <c r="Q141" s="302">
        <v>0</v>
      </c>
      <c r="R141" s="302">
        <f>Q141*H141</f>
        <v>0</v>
      </c>
      <c r="S141" s="302">
        <v>0</v>
      </c>
      <c r="T141" s="303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82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456</v>
      </c>
    </row>
    <row r="142" s="2" customFormat="1" ht="6.96" customHeight="1">
      <c r="A142" s="39"/>
      <c r="B142" s="67"/>
      <c r="C142" s="68"/>
      <c r="D142" s="68"/>
      <c r="E142" s="68"/>
      <c r="F142" s="68"/>
      <c r="G142" s="68"/>
      <c r="H142" s="68"/>
      <c r="I142" s="68"/>
      <c r="J142" s="68"/>
      <c r="K142" s="68"/>
      <c r="L142" s="45"/>
      <c r="M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</sheetData>
  <sheetProtection sheet="1" autoFilter="0" formatColumns="0" formatRows="0" objects="1" scenarios="1" spinCount="100000" saltValue="CI12G/sJplW1zPxgrDznNkDPW+C7rR64JzIOQw0aAqBplQ4S9QPhp19G88mjFZzQbJhg729dZNiURnuVKXlBzA==" hashValue="3hZyOUdG5YgSW20kJ2A2GgEUC3EzGE2ih1mLF6YmFqI3Es++ylS0aslw0XfLb/xRCf33U1wh7Lxu85aq65L0MA==" algorithmName="SHA-512" password="FF79"/>
  <autoFilter ref="C120:K14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2431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ROUND((SUM(BE123:BE222)),  2)</f>
        <v>0</v>
      </c>
      <c r="G35" s="39"/>
      <c r="H35" s="39"/>
      <c r="I35" s="165">
        <v>0.20999999999999999</v>
      </c>
      <c r="J35" s="164">
        <f>ROUND(((SUM(BE123:BE222))*I35),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ROUND((SUM(BF123:BF222)),  2)</f>
        <v>0</v>
      </c>
      <c r="G36" s="39"/>
      <c r="H36" s="39"/>
      <c r="I36" s="165">
        <v>0.14999999999999999</v>
      </c>
      <c r="J36" s="164">
        <f>ROUND(((SUM(BF123:BF222))*I36),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ROUND((SUM(BG123:BG222)),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ROUND((SUM(BH123:BH222)),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ROUND((SUM(BI123:BI222)),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Objekt6 - ZAŘ.4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2432</v>
      </c>
      <c r="E99" s="192"/>
      <c r="F99" s="192"/>
      <c r="G99" s="192"/>
      <c r="H99" s="192"/>
      <c r="I99" s="192"/>
      <c r="J99" s="193">
        <f>J124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2433</v>
      </c>
      <c r="E100" s="197"/>
      <c r="F100" s="197"/>
      <c r="G100" s="197"/>
      <c r="H100" s="197"/>
      <c r="I100" s="197"/>
      <c r="J100" s="198">
        <f>J201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2434</v>
      </c>
      <c r="E101" s="197"/>
      <c r="F101" s="197"/>
      <c r="G101" s="197"/>
      <c r="H101" s="197"/>
      <c r="I101" s="197"/>
      <c r="J101" s="198">
        <f>J204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165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ZŠ NA SMETÁNCE - oprava střešního pláště a rekonstrukce podkroví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141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6.5" customHeight="1">
      <c r="A113" s="39"/>
      <c r="B113" s="40"/>
      <c r="C113" s="41"/>
      <c r="D113" s="41"/>
      <c r="E113" s="184" t="s">
        <v>2225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991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Objekt6 - ZAŘ.4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 xml:space="preserve"> </v>
      </c>
      <c r="G117" s="41"/>
      <c r="H117" s="41"/>
      <c r="I117" s="33" t="s">
        <v>22</v>
      </c>
      <c r="J117" s="80" t="str">
        <f>IF(J14="","",J14)</f>
        <v>24. 5. 2023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 xml:space="preserve"> </v>
      </c>
      <c r="G119" s="41"/>
      <c r="H119" s="41"/>
      <c r="I119" s="33" t="s">
        <v>29</v>
      </c>
      <c r="J119" s="37" t="str">
        <f>E23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31</v>
      </c>
      <c r="J120" s="37" t="str">
        <f>E26</f>
        <v>KAVRO - Ing. Veronika Kloudová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166</v>
      </c>
      <c r="D122" s="203" t="s">
        <v>59</v>
      </c>
      <c r="E122" s="203" t="s">
        <v>55</v>
      </c>
      <c r="F122" s="203" t="s">
        <v>56</v>
      </c>
      <c r="G122" s="203" t="s">
        <v>167</v>
      </c>
      <c r="H122" s="203" t="s">
        <v>168</v>
      </c>
      <c r="I122" s="203" t="s">
        <v>169</v>
      </c>
      <c r="J122" s="203" t="s">
        <v>145</v>
      </c>
      <c r="K122" s="204" t="s">
        <v>170</v>
      </c>
      <c r="L122" s="205"/>
      <c r="M122" s="101" t="s">
        <v>1</v>
      </c>
      <c r="N122" s="102" t="s">
        <v>38</v>
      </c>
      <c r="O122" s="102" t="s">
        <v>171</v>
      </c>
      <c r="P122" s="102" t="s">
        <v>172</v>
      </c>
      <c r="Q122" s="102" t="s">
        <v>173</v>
      </c>
      <c r="R122" s="102" t="s">
        <v>174</v>
      </c>
      <c r="S122" s="102" t="s">
        <v>175</v>
      </c>
      <c r="T122" s="103" t="s">
        <v>176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177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73</v>
      </c>
      <c r="AU123" s="18" t="s">
        <v>147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73</v>
      </c>
      <c r="E124" s="214" t="s">
        <v>1887</v>
      </c>
      <c r="F124" s="214" t="s">
        <v>2435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P125+SUM(P126:P201)+P204</f>
        <v>0</v>
      </c>
      <c r="Q124" s="219"/>
      <c r="R124" s="220">
        <f>R125+SUM(R126:R201)+R204</f>
        <v>0</v>
      </c>
      <c r="S124" s="219"/>
      <c r="T124" s="221">
        <f>T125+SUM(T126:T201)+T204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82</v>
      </c>
      <c r="AT124" s="223" t="s">
        <v>73</v>
      </c>
      <c r="AU124" s="223" t="s">
        <v>74</v>
      </c>
      <c r="AY124" s="222" t="s">
        <v>180</v>
      </c>
      <c r="BK124" s="224">
        <f>BK125+SUM(BK126:BK201)+BK204</f>
        <v>0</v>
      </c>
    </row>
    <row r="125" s="2" customFormat="1" ht="16.5" customHeight="1">
      <c r="A125" s="39"/>
      <c r="B125" s="40"/>
      <c r="C125" s="227" t="s">
        <v>82</v>
      </c>
      <c r="D125" s="227" t="s">
        <v>183</v>
      </c>
      <c r="E125" s="228" t="s">
        <v>1935</v>
      </c>
      <c r="F125" s="229" t="s">
        <v>2232</v>
      </c>
      <c r="G125" s="230" t="s">
        <v>1784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84</v>
      </c>
    </row>
    <row r="126" s="2" customFormat="1">
      <c r="A126" s="39"/>
      <c r="B126" s="40"/>
      <c r="C126" s="41"/>
      <c r="D126" s="242" t="s">
        <v>556</v>
      </c>
      <c r="E126" s="41"/>
      <c r="F126" s="295" t="s">
        <v>2436</v>
      </c>
      <c r="G126" s="41"/>
      <c r="H126" s="41"/>
      <c r="I126" s="296"/>
      <c r="J126" s="41"/>
      <c r="K126" s="41"/>
      <c r="L126" s="45"/>
      <c r="M126" s="297"/>
      <c r="N126" s="298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556</v>
      </c>
      <c r="AU126" s="18" t="s">
        <v>82</v>
      </c>
    </row>
    <row r="127" s="2" customFormat="1" ht="16.5" customHeight="1">
      <c r="A127" s="39"/>
      <c r="B127" s="40"/>
      <c r="C127" s="227" t="s">
        <v>84</v>
      </c>
      <c r="D127" s="227" t="s">
        <v>183</v>
      </c>
      <c r="E127" s="228" t="s">
        <v>1931</v>
      </c>
      <c r="F127" s="229" t="s">
        <v>2368</v>
      </c>
      <c r="G127" s="230" t="s">
        <v>1784</v>
      </c>
      <c r="H127" s="231">
        <v>4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188</v>
      </c>
    </row>
    <row r="128" s="2" customFormat="1">
      <c r="A128" s="39"/>
      <c r="B128" s="40"/>
      <c r="C128" s="41"/>
      <c r="D128" s="242" t="s">
        <v>556</v>
      </c>
      <c r="E128" s="41"/>
      <c r="F128" s="295" t="s">
        <v>2369</v>
      </c>
      <c r="G128" s="41"/>
      <c r="H128" s="41"/>
      <c r="I128" s="296"/>
      <c r="J128" s="41"/>
      <c r="K128" s="41"/>
      <c r="L128" s="45"/>
      <c r="M128" s="297"/>
      <c r="N128" s="298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556</v>
      </c>
      <c r="AU128" s="18" t="s">
        <v>82</v>
      </c>
    </row>
    <row r="129" s="2" customFormat="1" ht="16.5" customHeight="1">
      <c r="A129" s="39"/>
      <c r="B129" s="40"/>
      <c r="C129" s="227" t="s">
        <v>181</v>
      </c>
      <c r="D129" s="227" t="s">
        <v>183</v>
      </c>
      <c r="E129" s="228" t="s">
        <v>1938</v>
      </c>
      <c r="F129" s="229" t="s">
        <v>2370</v>
      </c>
      <c r="G129" s="230" t="s">
        <v>1784</v>
      </c>
      <c r="H129" s="231">
        <v>2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216</v>
      </c>
    </row>
    <row r="130" s="2" customFormat="1" ht="16.5" customHeight="1">
      <c r="A130" s="39"/>
      <c r="B130" s="40"/>
      <c r="C130" s="227" t="s">
        <v>188</v>
      </c>
      <c r="D130" s="227" t="s">
        <v>183</v>
      </c>
      <c r="E130" s="228" t="s">
        <v>2063</v>
      </c>
      <c r="F130" s="229" t="s">
        <v>2240</v>
      </c>
      <c r="G130" s="230" t="s">
        <v>1784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242</v>
      </c>
    </row>
    <row r="131" s="2" customFormat="1" ht="16.5" customHeight="1">
      <c r="A131" s="39"/>
      <c r="B131" s="40"/>
      <c r="C131" s="227" t="s">
        <v>221</v>
      </c>
      <c r="D131" s="227" t="s">
        <v>183</v>
      </c>
      <c r="E131" s="228" t="s">
        <v>1943</v>
      </c>
      <c r="F131" s="229" t="s">
        <v>2241</v>
      </c>
      <c r="G131" s="230" t="s">
        <v>1784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256</v>
      </c>
    </row>
    <row r="132" s="2" customFormat="1" ht="16.5" customHeight="1">
      <c r="A132" s="39"/>
      <c r="B132" s="40"/>
      <c r="C132" s="227" t="s">
        <v>216</v>
      </c>
      <c r="D132" s="227" t="s">
        <v>183</v>
      </c>
      <c r="E132" s="228" t="s">
        <v>1946</v>
      </c>
      <c r="F132" s="229" t="s">
        <v>2242</v>
      </c>
      <c r="G132" s="230" t="s">
        <v>646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82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270</v>
      </c>
    </row>
    <row r="133" s="2" customFormat="1" ht="16.5" customHeight="1">
      <c r="A133" s="39"/>
      <c r="B133" s="40"/>
      <c r="C133" s="227" t="s">
        <v>232</v>
      </c>
      <c r="D133" s="227" t="s">
        <v>183</v>
      </c>
      <c r="E133" s="228" t="s">
        <v>1948</v>
      </c>
      <c r="F133" s="229" t="s">
        <v>2372</v>
      </c>
      <c r="G133" s="230" t="s">
        <v>1784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283</v>
      </c>
    </row>
    <row r="134" s="2" customFormat="1" ht="16.5" customHeight="1">
      <c r="A134" s="39"/>
      <c r="B134" s="40"/>
      <c r="C134" s="227" t="s">
        <v>242</v>
      </c>
      <c r="D134" s="227" t="s">
        <v>183</v>
      </c>
      <c r="E134" s="228" t="s">
        <v>1951</v>
      </c>
      <c r="F134" s="229" t="s">
        <v>2373</v>
      </c>
      <c r="G134" s="230" t="s">
        <v>1784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82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294</v>
      </c>
    </row>
    <row r="135" s="2" customFormat="1" ht="16.5" customHeight="1">
      <c r="A135" s="39"/>
      <c r="B135" s="40"/>
      <c r="C135" s="227" t="s">
        <v>252</v>
      </c>
      <c r="D135" s="227" t="s">
        <v>183</v>
      </c>
      <c r="E135" s="228" t="s">
        <v>1953</v>
      </c>
      <c r="F135" s="229" t="s">
        <v>2372</v>
      </c>
      <c r="G135" s="230" t="s">
        <v>1784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305</v>
      </c>
    </row>
    <row r="136" s="2" customFormat="1" ht="16.5" customHeight="1">
      <c r="A136" s="39"/>
      <c r="B136" s="40"/>
      <c r="C136" s="227" t="s">
        <v>256</v>
      </c>
      <c r="D136" s="227" t="s">
        <v>183</v>
      </c>
      <c r="E136" s="228" t="s">
        <v>256</v>
      </c>
      <c r="F136" s="229" t="s">
        <v>2261</v>
      </c>
      <c r="G136" s="230" t="s">
        <v>1784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320</v>
      </c>
    </row>
    <row r="137" s="2" customFormat="1">
      <c r="A137" s="39"/>
      <c r="B137" s="40"/>
      <c r="C137" s="41"/>
      <c r="D137" s="242" t="s">
        <v>556</v>
      </c>
      <c r="E137" s="41"/>
      <c r="F137" s="295" t="s">
        <v>2257</v>
      </c>
      <c r="G137" s="41"/>
      <c r="H137" s="41"/>
      <c r="I137" s="296"/>
      <c r="J137" s="41"/>
      <c r="K137" s="41"/>
      <c r="L137" s="45"/>
      <c r="M137" s="297"/>
      <c r="N137" s="29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556</v>
      </c>
      <c r="AU137" s="18" t="s">
        <v>82</v>
      </c>
    </row>
    <row r="138" s="2" customFormat="1" ht="16.5" customHeight="1">
      <c r="A138" s="39"/>
      <c r="B138" s="40"/>
      <c r="C138" s="227" t="s">
        <v>264</v>
      </c>
      <c r="D138" s="227" t="s">
        <v>183</v>
      </c>
      <c r="E138" s="228" t="s">
        <v>264</v>
      </c>
      <c r="F138" s="229" t="s">
        <v>2380</v>
      </c>
      <c r="G138" s="230" t="s">
        <v>1784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335</v>
      </c>
    </row>
    <row r="139" s="2" customFormat="1">
      <c r="A139" s="39"/>
      <c r="B139" s="40"/>
      <c r="C139" s="41"/>
      <c r="D139" s="242" t="s">
        <v>556</v>
      </c>
      <c r="E139" s="41"/>
      <c r="F139" s="295" t="s">
        <v>2375</v>
      </c>
      <c r="G139" s="41"/>
      <c r="H139" s="41"/>
      <c r="I139" s="296"/>
      <c r="J139" s="41"/>
      <c r="K139" s="41"/>
      <c r="L139" s="45"/>
      <c r="M139" s="297"/>
      <c r="N139" s="29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556</v>
      </c>
      <c r="AU139" s="18" t="s">
        <v>82</v>
      </c>
    </row>
    <row r="140" s="2" customFormat="1" ht="16.5" customHeight="1">
      <c r="A140" s="39"/>
      <c r="B140" s="40"/>
      <c r="C140" s="227" t="s">
        <v>270</v>
      </c>
      <c r="D140" s="227" t="s">
        <v>183</v>
      </c>
      <c r="E140" s="228" t="s">
        <v>270</v>
      </c>
      <c r="F140" s="229" t="s">
        <v>2378</v>
      </c>
      <c r="G140" s="230" t="s">
        <v>1784</v>
      </c>
      <c r="H140" s="231">
        <v>5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347</v>
      </c>
    </row>
    <row r="141" s="2" customFormat="1">
      <c r="A141" s="39"/>
      <c r="B141" s="40"/>
      <c r="C141" s="41"/>
      <c r="D141" s="242" t="s">
        <v>556</v>
      </c>
      <c r="E141" s="41"/>
      <c r="F141" s="295" t="s">
        <v>2379</v>
      </c>
      <c r="G141" s="41"/>
      <c r="H141" s="41"/>
      <c r="I141" s="296"/>
      <c r="J141" s="41"/>
      <c r="K141" s="41"/>
      <c r="L141" s="45"/>
      <c r="M141" s="297"/>
      <c r="N141" s="29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556</v>
      </c>
      <c r="AU141" s="18" t="s">
        <v>82</v>
      </c>
    </row>
    <row r="142" s="2" customFormat="1" ht="16.5" customHeight="1">
      <c r="A142" s="39"/>
      <c r="B142" s="40"/>
      <c r="C142" s="227" t="s">
        <v>276</v>
      </c>
      <c r="D142" s="227" t="s">
        <v>183</v>
      </c>
      <c r="E142" s="228" t="s">
        <v>276</v>
      </c>
      <c r="F142" s="229" t="s">
        <v>2437</v>
      </c>
      <c r="G142" s="230" t="s">
        <v>1784</v>
      </c>
      <c r="H142" s="231">
        <v>4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363</v>
      </c>
    </row>
    <row r="143" s="2" customFormat="1">
      <c r="A143" s="39"/>
      <c r="B143" s="40"/>
      <c r="C143" s="41"/>
      <c r="D143" s="242" t="s">
        <v>556</v>
      </c>
      <c r="E143" s="41"/>
      <c r="F143" s="295" t="s">
        <v>2438</v>
      </c>
      <c r="G143" s="41"/>
      <c r="H143" s="41"/>
      <c r="I143" s="296"/>
      <c r="J143" s="41"/>
      <c r="K143" s="41"/>
      <c r="L143" s="45"/>
      <c r="M143" s="297"/>
      <c r="N143" s="29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556</v>
      </c>
      <c r="AU143" s="18" t="s">
        <v>82</v>
      </c>
    </row>
    <row r="144" s="2" customFormat="1" ht="21.75" customHeight="1">
      <c r="A144" s="39"/>
      <c r="B144" s="40"/>
      <c r="C144" s="227" t="s">
        <v>283</v>
      </c>
      <c r="D144" s="227" t="s">
        <v>183</v>
      </c>
      <c r="E144" s="228" t="s">
        <v>283</v>
      </c>
      <c r="F144" s="229" t="s">
        <v>2381</v>
      </c>
      <c r="G144" s="230" t="s">
        <v>1784</v>
      </c>
      <c r="H144" s="231">
        <v>8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376</v>
      </c>
    </row>
    <row r="145" s="2" customFormat="1">
      <c r="A145" s="39"/>
      <c r="B145" s="40"/>
      <c r="C145" s="41"/>
      <c r="D145" s="242" t="s">
        <v>556</v>
      </c>
      <c r="E145" s="41"/>
      <c r="F145" s="295" t="s">
        <v>2382</v>
      </c>
      <c r="G145" s="41"/>
      <c r="H145" s="41"/>
      <c r="I145" s="296"/>
      <c r="J145" s="41"/>
      <c r="K145" s="41"/>
      <c r="L145" s="45"/>
      <c r="M145" s="297"/>
      <c r="N145" s="29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556</v>
      </c>
      <c r="AU145" s="18" t="s">
        <v>82</v>
      </c>
    </row>
    <row r="146" s="2" customFormat="1" ht="16.5" customHeight="1">
      <c r="A146" s="39"/>
      <c r="B146" s="40"/>
      <c r="C146" s="227" t="s">
        <v>8</v>
      </c>
      <c r="D146" s="227" t="s">
        <v>183</v>
      </c>
      <c r="E146" s="228" t="s">
        <v>8</v>
      </c>
      <c r="F146" s="229" t="s">
        <v>2383</v>
      </c>
      <c r="G146" s="230" t="s">
        <v>1784</v>
      </c>
      <c r="H146" s="231">
        <v>8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389</v>
      </c>
    </row>
    <row r="147" s="2" customFormat="1">
      <c r="A147" s="39"/>
      <c r="B147" s="40"/>
      <c r="C147" s="41"/>
      <c r="D147" s="242" t="s">
        <v>556</v>
      </c>
      <c r="E147" s="41"/>
      <c r="F147" s="295" t="s">
        <v>2382</v>
      </c>
      <c r="G147" s="41"/>
      <c r="H147" s="41"/>
      <c r="I147" s="296"/>
      <c r="J147" s="41"/>
      <c r="K147" s="41"/>
      <c r="L147" s="45"/>
      <c r="M147" s="297"/>
      <c r="N147" s="29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556</v>
      </c>
      <c r="AU147" s="18" t="s">
        <v>82</v>
      </c>
    </row>
    <row r="148" s="2" customFormat="1" ht="16.5" customHeight="1">
      <c r="A148" s="39"/>
      <c r="B148" s="40"/>
      <c r="C148" s="227" t="s">
        <v>294</v>
      </c>
      <c r="D148" s="227" t="s">
        <v>183</v>
      </c>
      <c r="E148" s="228" t="s">
        <v>294</v>
      </c>
      <c r="F148" s="229" t="s">
        <v>2384</v>
      </c>
      <c r="G148" s="230" t="s">
        <v>1784</v>
      </c>
      <c r="H148" s="231">
        <v>8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331</v>
      </c>
    </row>
    <row r="149" s="2" customFormat="1" ht="21.75" customHeight="1">
      <c r="A149" s="39"/>
      <c r="B149" s="40"/>
      <c r="C149" s="227" t="s">
        <v>301</v>
      </c>
      <c r="D149" s="227" t="s">
        <v>183</v>
      </c>
      <c r="E149" s="228" t="s">
        <v>301</v>
      </c>
      <c r="F149" s="229" t="s">
        <v>2439</v>
      </c>
      <c r="G149" s="230" t="s">
        <v>1784</v>
      </c>
      <c r="H149" s="231">
        <v>4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82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442</v>
      </c>
    </row>
    <row r="150" s="2" customFormat="1">
      <c r="A150" s="39"/>
      <c r="B150" s="40"/>
      <c r="C150" s="41"/>
      <c r="D150" s="242" t="s">
        <v>556</v>
      </c>
      <c r="E150" s="41"/>
      <c r="F150" s="295" t="s">
        <v>2440</v>
      </c>
      <c r="G150" s="41"/>
      <c r="H150" s="41"/>
      <c r="I150" s="296"/>
      <c r="J150" s="41"/>
      <c r="K150" s="41"/>
      <c r="L150" s="45"/>
      <c r="M150" s="297"/>
      <c r="N150" s="298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556</v>
      </c>
      <c r="AU150" s="18" t="s">
        <v>82</v>
      </c>
    </row>
    <row r="151" s="2" customFormat="1" ht="16.5" customHeight="1">
      <c r="A151" s="39"/>
      <c r="B151" s="40"/>
      <c r="C151" s="227" t="s">
        <v>305</v>
      </c>
      <c r="D151" s="227" t="s">
        <v>183</v>
      </c>
      <c r="E151" s="228" t="s">
        <v>305</v>
      </c>
      <c r="F151" s="229" t="s">
        <v>2441</v>
      </c>
      <c r="G151" s="230" t="s">
        <v>1784</v>
      </c>
      <c r="H151" s="231">
        <v>4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456</v>
      </c>
    </row>
    <row r="152" s="2" customFormat="1">
      <c r="A152" s="39"/>
      <c r="B152" s="40"/>
      <c r="C152" s="41"/>
      <c r="D152" s="242" t="s">
        <v>556</v>
      </c>
      <c r="E152" s="41"/>
      <c r="F152" s="295" t="s">
        <v>2440</v>
      </c>
      <c r="G152" s="41"/>
      <c r="H152" s="41"/>
      <c r="I152" s="296"/>
      <c r="J152" s="41"/>
      <c r="K152" s="41"/>
      <c r="L152" s="45"/>
      <c r="M152" s="297"/>
      <c r="N152" s="298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556</v>
      </c>
      <c r="AU152" s="18" t="s">
        <v>82</v>
      </c>
    </row>
    <row r="153" s="2" customFormat="1" ht="16.5" customHeight="1">
      <c r="A153" s="39"/>
      <c r="B153" s="40"/>
      <c r="C153" s="227" t="s">
        <v>312</v>
      </c>
      <c r="D153" s="227" t="s">
        <v>183</v>
      </c>
      <c r="E153" s="228" t="s">
        <v>312</v>
      </c>
      <c r="F153" s="229" t="s">
        <v>2384</v>
      </c>
      <c r="G153" s="230" t="s">
        <v>1784</v>
      </c>
      <c r="H153" s="231">
        <v>4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183</v>
      </c>
      <c r="AU153" s="238" t="s">
        <v>82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188</v>
      </c>
      <c r="BM153" s="238" t="s">
        <v>467</v>
      </c>
    </row>
    <row r="154" s="2" customFormat="1" ht="21.75" customHeight="1">
      <c r="A154" s="39"/>
      <c r="B154" s="40"/>
      <c r="C154" s="227" t="s">
        <v>320</v>
      </c>
      <c r="D154" s="227" t="s">
        <v>183</v>
      </c>
      <c r="E154" s="228" t="s">
        <v>320</v>
      </c>
      <c r="F154" s="229" t="s">
        <v>2385</v>
      </c>
      <c r="G154" s="230" t="s">
        <v>1784</v>
      </c>
      <c r="H154" s="231">
        <v>2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477</v>
      </c>
    </row>
    <row r="155" s="2" customFormat="1">
      <c r="A155" s="39"/>
      <c r="B155" s="40"/>
      <c r="C155" s="41"/>
      <c r="D155" s="242" t="s">
        <v>556</v>
      </c>
      <c r="E155" s="41"/>
      <c r="F155" s="295" t="s">
        <v>2386</v>
      </c>
      <c r="G155" s="41"/>
      <c r="H155" s="41"/>
      <c r="I155" s="296"/>
      <c r="J155" s="41"/>
      <c r="K155" s="41"/>
      <c r="L155" s="45"/>
      <c r="M155" s="297"/>
      <c r="N155" s="298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556</v>
      </c>
      <c r="AU155" s="18" t="s">
        <v>82</v>
      </c>
    </row>
    <row r="156" s="2" customFormat="1" ht="16.5" customHeight="1">
      <c r="A156" s="39"/>
      <c r="B156" s="40"/>
      <c r="C156" s="227" t="s">
        <v>7</v>
      </c>
      <c r="D156" s="227" t="s">
        <v>183</v>
      </c>
      <c r="E156" s="228" t="s">
        <v>7</v>
      </c>
      <c r="F156" s="229" t="s">
        <v>2387</v>
      </c>
      <c r="G156" s="230" t="s">
        <v>1784</v>
      </c>
      <c r="H156" s="231">
        <v>2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496</v>
      </c>
    </row>
    <row r="157" s="2" customFormat="1">
      <c r="A157" s="39"/>
      <c r="B157" s="40"/>
      <c r="C157" s="41"/>
      <c r="D157" s="242" t="s">
        <v>556</v>
      </c>
      <c r="E157" s="41"/>
      <c r="F157" s="295" t="s">
        <v>2386</v>
      </c>
      <c r="G157" s="41"/>
      <c r="H157" s="41"/>
      <c r="I157" s="296"/>
      <c r="J157" s="41"/>
      <c r="K157" s="41"/>
      <c r="L157" s="45"/>
      <c r="M157" s="297"/>
      <c r="N157" s="298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556</v>
      </c>
      <c r="AU157" s="18" t="s">
        <v>82</v>
      </c>
    </row>
    <row r="158" s="2" customFormat="1" ht="16.5" customHeight="1">
      <c r="A158" s="39"/>
      <c r="B158" s="40"/>
      <c r="C158" s="227" t="s">
        <v>335</v>
      </c>
      <c r="D158" s="227" t="s">
        <v>183</v>
      </c>
      <c r="E158" s="228" t="s">
        <v>335</v>
      </c>
      <c r="F158" s="229" t="s">
        <v>2384</v>
      </c>
      <c r="G158" s="230" t="s">
        <v>1784</v>
      </c>
      <c r="H158" s="231">
        <v>2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82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525</v>
      </c>
    </row>
    <row r="159" s="2" customFormat="1" ht="21.75" customHeight="1">
      <c r="A159" s="39"/>
      <c r="B159" s="40"/>
      <c r="C159" s="227" t="s">
        <v>340</v>
      </c>
      <c r="D159" s="227" t="s">
        <v>183</v>
      </c>
      <c r="E159" s="228" t="s">
        <v>340</v>
      </c>
      <c r="F159" s="229" t="s">
        <v>2388</v>
      </c>
      <c r="G159" s="230" t="s">
        <v>1784</v>
      </c>
      <c r="H159" s="231">
        <v>12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183</v>
      </c>
      <c r="AU159" s="238" t="s">
        <v>82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188</v>
      </c>
      <c r="BM159" s="238" t="s">
        <v>540</v>
      </c>
    </row>
    <row r="160" s="2" customFormat="1">
      <c r="A160" s="39"/>
      <c r="B160" s="40"/>
      <c r="C160" s="41"/>
      <c r="D160" s="242" t="s">
        <v>556</v>
      </c>
      <c r="E160" s="41"/>
      <c r="F160" s="295" t="s">
        <v>2389</v>
      </c>
      <c r="G160" s="41"/>
      <c r="H160" s="41"/>
      <c r="I160" s="296"/>
      <c r="J160" s="41"/>
      <c r="K160" s="41"/>
      <c r="L160" s="45"/>
      <c r="M160" s="297"/>
      <c r="N160" s="298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556</v>
      </c>
      <c r="AU160" s="18" t="s">
        <v>82</v>
      </c>
    </row>
    <row r="161" s="2" customFormat="1" ht="16.5" customHeight="1">
      <c r="A161" s="39"/>
      <c r="B161" s="40"/>
      <c r="C161" s="227" t="s">
        <v>347</v>
      </c>
      <c r="D161" s="227" t="s">
        <v>183</v>
      </c>
      <c r="E161" s="228" t="s">
        <v>347</v>
      </c>
      <c r="F161" s="229" t="s">
        <v>2390</v>
      </c>
      <c r="G161" s="230" t="s">
        <v>1784</v>
      </c>
      <c r="H161" s="231">
        <v>12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82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552</v>
      </c>
    </row>
    <row r="162" s="2" customFormat="1">
      <c r="A162" s="39"/>
      <c r="B162" s="40"/>
      <c r="C162" s="41"/>
      <c r="D162" s="242" t="s">
        <v>556</v>
      </c>
      <c r="E162" s="41"/>
      <c r="F162" s="295" t="s">
        <v>2389</v>
      </c>
      <c r="G162" s="41"/>
      <c r="H162" s="41"/>
      <c r="I162" s="296"/>
      <c r="J162" s="41"/>
      <c r="K162" s="41"/>
      <c r="L162" s="45"/>
      <c r="M162" s="297"/>
      <c r="N162" s="298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556</v>
      </c>
      <c r="AU162" s="18" t="s">
        <v>82</v>
      </c>
    </row>
    <row r="163" s="2" customFormat="1" ht="16.5" customHeight="1">
      <c r="A163" s="39"/>
      <c r="B163" s="40"/>
      <c r="C163" s="227" t="s">
        <v>352</v>
      </c>
      <c r="D163" s="227" t="s">
        <v>183</v>
      </c>
      <c r="E163" s="228" t="s">
        <v>352</v>
      </c>
      <c r="F163" s="229" t="s">
        <v>2384</v>
      </c>
      <c r="G163" s="230" t="s">
        <v>1784</v>
      </c>
      <c r="H163" s="231">
        <v>12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565</v>
      </c>
    </row>
    <row r="164" s="2" customFormat="1" ht="16.5" customHeight="1">
      <c r="A164" s="39"/>
      <c r="B164" s="40"/>
      <c r="C164" s="227" t="s">
        <v>363</v>
      </c>
      <c r="D164" s="227" t="s">
        <v>183</v>
      </c>
      <c r="E164" s="228" t="s">
        <v>363</v>
      </c>
      <c r="F164" s="229" t="s">
        <v>2442</v>
      </c>
      <c r="G164" s="230" t="s">
        <v>1784</v>
      </c>
      <c r="H164" s="231">
        <v>5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82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575</v>
      </c>
    </row>
    <row r="165" s="2" customFormat="1">
      <c r="A165" s="39"/>
      <c r="B165" s="40"/>
      <c r="C165" s="41"/>
      <c r="D165" s="242" t="s">
        <v>556</v>
      </c>
      <c r="E165" s="41"/>
      <c r="F165" s="295" t="s">
        <v>2265</v>
      </c>
      <c r="G165" s="41"/>
      <c r="H165" s="41"/>
      <c r="I165" s="296"/>
      <c r="J165" s="41"/>
      <c r="K165" s="41"/>
      <c r="L165" s="45"/>
      <c r="M165" s="297"/>
      <c r="N165" s="298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556</v>
      </c>
      <c r="AU165" s="18" t="s">
        <v>82</v>
      </c>
    </row>
    <row r="166" s="2" customFormat="1" ht="16.5" customHeight="1">
      <c r="A166" s="39"/>
      <c r="B166" s="40"/>
      <c r="C166" s="227" t="s">
        <v>370</v>
      </c>
      <c r="D166" s="227" t="s">
        <v>183</v>
      </c>
      <c r="E166" s="228" t="s">
        <v>370</v>
      </c>
      <c r="F166" s="229" t="s">
        <v>2392</v>
      </c>
      <c r="G166" s="230" t="s">
        <v>1784</v>
      </c>
      <c r="H166" s="231">
        <v>5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587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2265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82</v>
      </c>
    </row>
    <row r="168" s="2" customFormat="1" ht="16.5" customHeight="1">
      <c r="A168" s="39"/>
      <c r="B168" s="40"/>
      <c r="C168" s="227" t="s">
        <v>376</v>
      </c>
      <c r="D168" s="227" t="s">
        <v>183</v>
      </c>
      <c r="E168" s="228" t="s">
        <v>376</v>
      </c>
      <c r="F168" s="229" t="s">
        <v>2384</v>
      </c>
      <c r="G168" s="230" t="s">
        <v>1784</v>
      </c>
      <c r="H168" s="231">
        <v>5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82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599</v>
      </c>
    </row>
    <row r="169" s="2" customFormat="1" ht="16.5" customHeight="1">
      <c r="A169" s="39"/>
      <c r="B169" s="40"/>
      <c r="C169" s="227" t="s">
        <v>382</v>
      </c>
      <c r="D169" s="227" t="s">
        <v>183</v>
      </c>
      <c r="E169" s="228" t="s">
        <v>382</v>
      </c>
      <c r="F169" s="229" t="s">
        <v>2271</v>
      </c>
      <c r="G169" s="230" t="s">
        <v>1784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183</v>
      </c>
      <c r="AU169" s="238" t="s">
        <v>82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188</v>
      </c>
      <c r="BM169" s="238" t="s">
        <v>611</v>
      </c>
    </row>
    <row r="170" s="2" customFormat="1">
      <c r="A170" s="39"/>
      <c r="B170" s="40"/>
      <c r="C170" s="41"/>
      <c r="D170" s="242" t="s">
        <v>556</v>
      </c>
      <c r="E170" s="41"/>
      <c r="F170" s="295" t="s">
        <v>2257</v>
      </c>
      <c r="G170" s="41"/>
      <c r="H170" s="41"/>
      <c r="I170" s="296"/>
      <c r="J170" s="41"/>
      <c r="K170" s="41"/>
      <c r="L170" s="45"/>
      <c r="M170" s="297"/>
      <c r="N170" s="298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556</v>
      </c>
      <c r="AU170" s="18" t="s">
        <v>82</v>
      </c>
    </row>
    <row r="171" s="2" customFormat="1" ht="16.5" customHeight="1">
      <c r="A171" s="39"/>
      <c r="B171" s="40"/>
      <c r="C171" s="227" t="s">
        <v>389</v>
      </c>
      <c r="D171" s="227" t="s">
        <v>183</v>
      </c>
      <c r="E171" s="228" t="s">
        <v>389</v>
      </c>
      <c r="F171" s="229" t="s">
        <v>2269</v>
      </c>
      <c r="G171" s="230" t="s">
        <v>1784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82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620</v>
      </c>
    </row>
    <row r="172" s="2" customFormat="1">
      <c r="A172" s="39"/>
      <c r="B172" s="40"/>
      <c r="C172" s="41"/>
      <c r="D172" s="242" t="s">
        <v>556</v>
      </c>
      <c r="E172" s="41"/>
      <c r="F172" s="295" t="s">
        <v>2257</v>
      </c>
      <c r="G172" s="41"/>
      <c r="H172" s="41"/>
      <c r="I172" s="296"/>
      <c r="J172" s="41"/>
      <c r="K172" s="41"/>
      <c r="L172" s="45"/>
      <c r="M172" s="297"/>
      <c r="N172" s="298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556</v>
      </c>
      <c r="AU172" s="18" t="s">
        <v>82</v>
      </c>
    </row>
    <row r="173" s="2" customFormat="1" ht="16.5" customHeight="1">
      <c r="A173" s="39"/>
      <c r="B173" s="40"/>
      <c r="C173" s="227" t="s">
        <v>396</v>
      </c>
      <c r="D173" s="227" t="s">
        <v>183</v>
      </c>
      <c r="E173" s="228" t="s">
        <v>396</v>
      </c>
      <c r="F173" s="229" t="s">
        <v>2384</v>
      </c>
      <c r="G173" s="230" t="s">
        <v>1784</v>
      </c>
      <c r="H173" s="231">
        <v>1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183</v>
      </c>
      <c r="AU173" s="238" t="s">
        <v>82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188</v>
      </c>
      <c r="BM173" s="238" t="s">
        <v>624</v>
      </c>
    </row>
    <row r="174" s="2" customFormat="1" ht="24.15" customHeight="1">
      <c r="A174" s="39"/>
      <c r="B174" s="40"/>
      <c r="C174" s="227" t="s">
        <v>331</v>
      </c>
      <c r="D174" s="227" t="s">
        <v>183</v>
      </c>
      <c r="E174" s="228" t="s">
        <v>331</v>
      </c>
      <c r="F174" s="229" t="s">
        <v>2272</v>
      </c>
      <c r="G174" s="230" t="s">
        <v>1784</v>
      </c>
      <c r="H174" s="231">
        <v>7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82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636</v>
      </c>
    </row>
    <row r="175" s="2" customFormat="1">
      <c r="A175" s="39"/>
      <c r="B175" s="40"/>
      <c r="C175" s="41"/>
      <c r="D175" s="242" t="s">
        <v>556</v>
      </c>
      <c r="E175" s="41"/>
      <c r="F175" s="295" t="s">
        <v>2273</v>
      </c>
      <c r="G175" s="41"/>
      <c r="H175" s="41"/>
      <c r="I175" s="296"/>
      <c r="J175" s="41"/>
      <c r="K175" s="41"/>
      <c r="L175" s="45"/>
      <c r="M175" s="297"/>
      <c r="N175" s="298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556</v>
      </c>
      <c r="AU175" s="18" t="s">
        <v>82</v>
      </c>
    </row>
    <row r="176" s="2" customFormat="1" ht="16.5" customHeight="1">
      <c r="A176" s="39"/>
      <c r="B176" s="40"/>
      <c r="C176" s="227" t="s">
        <v>431</v>
      </c>
      <c r="D176" s="227" t="s">
        <v>183</v>
      </c>
      <c r="E176" s="228" t="s">
        <v>431</v>
      </c>
      <c r="F176" s="229" t="s">
        <v>2384</v>
      </c>
      <c r="G176" s="230" t="s">
        <v>1784</v>
      </c>
      <c r="H176" s="231">
        <v>7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82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649</v>
      </c>
    </row>
    <row r="177" s="2" customFormat="1" ht="24.15" customHeight="1">
      <c r="A177" s="39"/>
      <c r="B177" s="40"/>
      <c r="C177" s="227" t="s">
        <v>442</v>
      </c>
      <c r="D177" s="227" t="s">
        <v>183</v>
      </c>
      <c r="E177" s="228" t="s">
        <v>442</v>
      </c>
      <c r="F177" s="229" t="s">
        <v>2412</v>
      </c>
      <c r="G177" s="230" t="s">
        <v>1784</v>
      </c>
      <c r="H177" s="231">
        <v>2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82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662</v>
      </c>
    </row>
    <row r="178" s="2" customFormat="1">
      <c r="A178" s="39"/>
      <c r="B178" s="40"/>
      <c r="C178" s="41"/>
      <c r="D178" s="242" t="s">
        <v>556</v>
      </c>
      <c r="E178" s="41"/>
      <c r="F178" s="295" t="s">
        <v>2413</v>
      </c>
      <c r="G178" s="41"/>
      <c r="H178" s="41"/>
      <c r="I178" s="296"/>
      <c r="J178" s="41"/>
      <c r="K178" s="41"/>
      <c r="L178" s="45"/>
      <c r="M178" s="297"/>
      <c r="N178" s="298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556</v>
      </c>
      <c r="AU178" s="18" t="s">
        <v>82</v>
      </c>
    </row>
    <row r="179" s="2" customFormat="1" ht="16.5" customHeight="1">
      <c r="A179" s="39"/>
      <c r="B179" s="40"/>
      <c r="C179" s="227" t="s">
        <v>449</v>
      </c>
      <c r="D179" s="227" t="s">
        <v>183</v>
      </c>
      <c r="E179" s="228" t="s">
        <v>449</v>
      </c>
      <c r="F179" s="229" t="s">
        <v>2384</v>
      </c>
      <c r="G179" s="230" t="s">
        <v>1784</v>
      </c>
      <c r="H179" s="231">
        <v>2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82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362</v>
      </c>
    </row>
    <row r="180" s="2" customFormat="1" ht="24.15" customHeight="1">
      <c r="A180" s="39"/>
      <c r="B180" s="40"/>
      <c r="C180" s="227" t="s">
        <v>456</v>
      </c>
      <c r="D180" s="227" t="s">
        <v>183</v>
      </c>
      <c r="E180" s="228" t="s">
        <v>456</v>
      </c>
      <c r="F180" s="229" t="s">
        <v>2278</v>
      </c>
      <c r="G180" s="230" t="s">
        <v>1784</v>
      </c>
      <c r="H180" s="231">
        <v>2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188</v>
      </c>
      <c r="AT180" s="238" t="s">
        <v>183</v>
      </c>
      <c r="AU180" s="238" t="s">
        <v>82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188</v>
      </c>
      <c r="BM180" s="238" t="s">
        <v>682</v>
      </c>
    </row>
    <row r="181" s="2" customFormat="1">
      <c r="A181" s="39"/>
      <c r="B181" s="40"/>
      <c r="C181" s="41"/>
      <c r="D181" s="242" t="s">
        <v>556</v>
      </c>
      <c r="E181" s="41"/>
      <c r="F181" s="295" t="s">
        <v>2279</v>
      </c>
      <c r="G181" s="41"/>
      <c r="H181" s="41"/>
      <c r="I181" s="296"/>
      <c r="J181" s="41"/>
      <c r="K181" s="41"/>
      <c r="L181" s="45"/>
      <c r="M181" s="297"/>
      <c r="N181" s="298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556</v>
      </c>
      <c r="AU181" s="18" t="s">
        <v>82</v>
      </c>
    </row>
    <row r="182" s="2" customFormat="1" ht="16.5" customHeight="1">
      <c r="A182" s="39"/>
      <c r="B182" s="40"/>
      <c r="C182" s="227" t="s">
        <v>461</v>
      </c>
      <c r="D182" s="227" t="s">
        <v>183</v>
      </c>
      <c r="E182" s="228" t="s">
        <v>461</v>
      </c>
      <c r="F182" s="229" t="s">
        <v>2384</v>
      </c>
      <c r="G182" s="230" t="s">
        <v>1784</v>
      </c>
      <c r="H182" s="231">
        <v>2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82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695</v>
      </c>
    </row>
    <row r="183" s="2" customFormat="1" ht="24.15" customHeight="1">
      <c r="A183" s="39"/>
      <c r="B183" s="40"/>
      <c r="C183" s="227" t="s">
        <v>467</v>
      </c>
      <c r="D183" s="227" t="s">
        <v>183</v>
      </c>
      <c r="E183" s="228" t="s">
        <v>467</v>
      </c>
      <c r="F183" s="229" t="s">
        <v>2443</v>
      </c>
      <c r="G183" s="230" t="s">
        <v>1784</v>
      </c>
      <c r="H183" s="231">
        <v>2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188</v>
      </c>
      <c r="AT183" s="238" t="s">
        <v>183</v>
      </c>
      <c r="AU183" s="238" t="s">
        <v>82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188</v>
      </c>
      <c r="BM183" s="238" t="s">
        <v>710</v>
      </c>
    </row>
    <row r="184" s="2" customFormat="1">
      <c r="A184" s="39"/>
      <c r="B184" s="40"/>
      <c r="C184" s="41"/>
      <c r="D184" s="242" t="s">
        <v>556</v>
      </c>
      <c r="E184" s="41"/>
      <c r="F184" s="295" t="s">
        <v>2286</v>
      </c>
      <c r="G184" s="41"/>
      <c r="H184" s="41"/>
      <c r="I184" s="296"/>
      <c r="J184" s="41"/>
      <c r="K184" s="41"/>
      <c r="L184" s="45"/>
      <c r="M184" s="297"/>
      <c r="N184" s="298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556</v>
      </c>
      <c r="AU184" s="18" t="s">
        <v>82</v>
      </c>
    </row>
    <row r="185" s="2" customFormat="1" ht="16.5" customHeight="1">
      <c r="A185" s="39"/>
      <c r="B185" s="40"/>
      <c r="C185" s="227" t="s">
        <v>471</v>
      </c>
      <c r="D185" s="227" t="s">
        <v>183</v>
      </c>
      <c r="E185" s="228" t="s">
        <v>471</v>
      </c>
      <c r="F185" s="229" t="s">
        <v>2384</v>
      </c>
      <c r="G185" s="230" t="s">
        <v>1784</v>
      </c>
      <c r="H185" s="231">
        <v>2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188</v>
      </c>
      <c r="AT185" s="238" t="s">
        <v>183</v>
      </c>
      <c r="AU185" s="238" t="s">
        <v>82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188</v>
      </c>
      <c r="BM185" s="238" t="s">
        <v>720</v>
      </c>
    </row>
    <row r="186" s="2" customFormat="1" ht="24.15" customHeight="1">
      <c r="A186" s="39"/>
      <c r="B186" s="40"/>
      <c r="C186" s="227" t="s">
        <v>477</v>
      </c>
      <c r="D186" s="227" t="s">
        <v>183</v>
      </c>
      <c r="E186" s="228" t="s">
        <v>477</v>
      </c>
      <c r="F186" s="229" t="s">
        <v>2444</v>
      </c>
      <c r="G186" s="230" t="s">
        <v>1784</v>
      </c>
      <c r="H186" s="231">
        <v>1</v>
      </c>
      <c r="I186" s="232"/>
      <c r="J186" s="233">
        <f>ROUND(I186*H186,2)</f>
        <v>0</v>
      </c>
      <c r="K186" s="229" t="s">
        <v>1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183</v>
      </c>
      <c r="AU186" s="238" t="s">
        <v>82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188</v>
      </c>
      <c r="BM186" s="238" t="s">
        <v>1666</v>
      </c>
    </row>
    <row r="187" s="2" customFormat="1">
      <c r="A187" s="39"/>
      <c r="B187" s="40"/>
      <c r="C187" s="41"/>
      <c r="D187" s="242" t="s">
        <v>556</v>
      </c>
      <c r="E187" s="41"/>
      <c r="F187" s="295" t="s">
        <v>2410</v>
      </c>
      <c r="G187" s="41"/>
      <c r="H187" s="41"/>
      <c r="I187" s="296"/>
      <c r="J187" s="41"/>
      <c r="K187" s="41"/>
      <c r="L187" s="45"/>
      <c r="M187" s="297"/>
      <c r="N187" s="298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556</v>
      </c>
      <c r="AU187" s="18" t="s">
        <v>82</v>
      </c>
    </row>
    <row r="188" s="2" customFormat="1" ht="16.5" customHeight="1">
      <c r="A188" s="39"/>
      <c r="B188" s="40"/>
      <c r="C188" s="227" t="s">
        <v>492</v>
      </c>
      <c r="D188" s="227" t="s">
        <v>183</v>
      </c>
      <c r="E188" s="228" t="s">
        <v>492</v>
      </c>
      <c r="F188" s="229" t="s">
        <v>2384</v>
      </c>
      <c r="G188" s="230" t="s">
        <v>1784</v>
      </c>
      <c r="H188" s="231">
        <v>1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82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731</v>
      </c>
    </row>
    <row r="189" s="2" customFormat="1" ht="24.15" customHeight="1">
      <c r="A189" s="39"/>
      <c r="B189" s="40"/>
      <c r="C189" s="227" t="s">
        <v>496</v>
      </c>
      <c r="D189" s="227" t="s">
        <v>183</v>
      </c>
      <c r="E189" s="228" t="s">
        <v>496</v>
      </c>
      <c r="F189" s="229" t="s">
        <v>2288</v>
      </c>
      <c r="G189" s="230" t="s">
        <v>1784</v>
      </c>
      <c r="H189" s="231">
        <v>13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39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183</v>
      </c>
      <c r="AU189" s="238" t="s">
        <v>82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188</v>
      </c>
      <c r="BM189" s="238" t="s">
        <v>739</v>
      </c>
    </row>
    <row r="190" s="2" customFormat="1">
      <c r="A190" s="39"/>
      <c r="B190" s="40"/>
      <c r="C190" s="41"/>
      <c r="D190" s="242" t="s">
        <v>556</v>
      </c>
      <c r="E190" s="41"/>
      <c r="F190" s="295" t="s">
        <v>2289</v>
      </c>
      <c r="G190" s="41"/>
      <c r="H190" s="41"/>
      <c r="I190" s="296"/>
      <c r="J190" s="41"/>
      <c r="K190" s="41"/>
      <c r="L190" s="45"/>
      <c r="M190" s="297"/>
      <c r="N190" s="298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556</v>
      </c>
      <c r="AU190" s="18" t="s">
        <v>82</v>
      </c>
    </row>
    <row r="191" s="2" customFormat="1" ht="16.5" customHeight="1">
      <c r="A191" s="39"/>
      <c r="B191" s="40"/>
      <c r="C191" s="227" t="s">
        <v>512</v>
      </c>
      <c r="D191" s="227" t="s">
        <v>183</v>
      </c>
      <c r="E191" s="228" t="s">
        <v>512</v>
      </c>
      <c r="F191" s="229" t="s">
        <v>2384</v>
      </c>
      <c r="G191" s="230" t="s">
        <v>1784</v>
      </c>
      <c r="H191" s="231">
        <v>13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82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751</v>
      </c>
    </row>
    <row r="192" s="2" customFormat="1" ht="24.15" customHeight="1">
      <c r="A192" s="39"/>
      <c r="B192" s="40"/>
      <c r="C192" s="227" t="s">
        <v>525</v>
      </c>
      <c r="D192" s="227" t="s">
        <v>183</v>
      </c>
      <c r="E192" s="228" t="s">
        <v>525</v>
      </c>
      <c r="F192" s="229" t="s">
        <v>2290</v>
      </c>
      <c r="G192" s="230" t="s">
        <v>1784</v>
      </c>
      <c r="H192" s="231">
        <v>10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188</v>
      </c>
      <c r="AT192" s="238" t="s">
        <v>183</v>
      </c>
      <c r="AU192" s="238" t="s">
        <v>82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188</v>
      </c>
      <c r="BM192" s="238" t="s">
        <v>800</v>
      </c>
    </row>
    <row r="193" s="2" customFormat="1">
      <c r="A193" s="39"/>
      <c r="B193" s="40"/>
      <c r="C193" s="41"/>
      <c r="D193" s="242" t="s">
        <v>556</v>
      </c>
      <c r="E193" s="41"/>
      <c r="F193" s="295" t="s">
        <v>2289</v>
      </c>
      <c r="G193" s="41"/>
      <c r="H193" s="41"/>
      <c r="I193" s="296"/>
      <c r="J193" s="41"/>
      <c r="K193" s="41"/>
      <c r="L193" s="45"/>
      <c r="M193" s="297"/>
      <c r="N193" s="298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556</v>
      </c>
      <c r="AU193" s="18" t="s">
        <v>82</v>
      </c>
    </row>
    <row r="194" s="2" customFormat="1" ht="16.5" customHeight="1">
      <c r="A194" s="39"/>
      <c r="B194" s="40"/>
      <c r="C194" s="227" t="s">
        <v>531</v>
      </c>
      <c r="D194" s="227" t="s">
        <v>183</v>
      </c>
      <c r="E194" s="228" t="s">
        <v>531</v>
      </c>
      <c r="F194" s="229" t="s">
        <v>2384</v>
      </c>
      <c r="G194" s="230" t="s">
        <v>1784</v>
      </c>
      <c r="H194" s="231">
        <v>10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82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810</v>
      </c>
    </row>
    <row r="195" s="2" customFormat="1" ht="24.15" customHeight="1">
      <c r="A195" s="39"/>
      <c r="B195" s="40"/>
      <c r="C195" s="227" t="s">
        <v>540</v>
      </c>
      <c r="D195" s="227" t="s">
        <v>183</v>
      </c>
      <c r="E195" s="228" t="s">
        <v>540</v>
      </c>
      <c r="F195" s="229" t="s">
        <v>2445</v>
      </c>
      <c r="G195" s="230" t="s">
        <v>1784</v>
      </c>
      <c r="H195" s="231">
        <v>3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39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183</v>
      </c>
      <c r="AU195" s="238" t="s">
        <v>82</v>
      </c>
      <c r="AY195" s="18" t="s">
        <v>180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82</v>
      </c>
      <c r="BK195" s="239">
        <f>ROUND(I195*H195,2)</f>
        <v>0</v>
      </c>
      <c r="BL195" s="18" t="s">
        <v>188</v>
      </c>
      <c r="BM195" s="238" t="s">
        <v>825</v>
      </c>
    </row>
    <row r="196" s="2" customFormat="1">
      <c r="A196" s="39"/>
      <c r="B196" s="40"/>
      <c r="C196" s="41"/>
      <c r="D196" s="242" t="s">
        <v>556</v>
      </c>
      <c r="E196" s="41"/>
      <c r="F196" s="295" t="s">
        <v>2283</v>
      </c>
      <c r="G196" s="41"/>
      <c r="H196" s="41"/>
      <c r="I196" s="296"/>
      <c r="J196" s="41"/>
      <c r="K196" s="41"/>
      <c r="L196" s="45"/>
      <c r="M196" s="297"/>
      <c r="N196" s="298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556</v>
      </c>
      <c r="AU196" s="18" t="s">
        <v>82</v>
      </c>
    </row>
    <row r="197" s="2" customFormat="1" ht="16.5" customHeight="1">
      <c r="A197" s="39"/>
      <c r="B197" s="40"/>
      <c r="C197" s="227" t="s">
        <v>546</v>
      </c>
      <c r="D197" s="227" t="s">
        <v>183</v>
      </c>
      <c r="E197" s="228" t="s">
        <v>546</v>
      </c>
      <c r="F197" s="229" t="s">
        <v>2384</v>
      </c>
      <c r="G197" s="230" t="s">
        <v>1784</v>
      </c>
      <c r="H197" s="231">
        <v>3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82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851</v>
      </c>
    </row>
    <row r="198" s="2" customFormat="1" ht="24.15" customHeight="1">
      <c r="A198" s="39"/>
      <c r="B198" s="40"/>
      <c r="C198" s="227" t="s">
        <v>552</v>
      </c>
      <c r="D198" s="227" t="s">
        <v>183</v>
      </c>
      <c r="E198" s="228" t="s">
        <v>552</v>
      </c>
      <c r="F198" s="229" t="s">
        <v>2446</v>
      </c>
      <c r="G198" s="230" t="s">
        <v>1784</v>
      </c>
      <c r="H198" s="231">
        <v>3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39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188</v>
      </c>
      <c r="AT198" s="238" t="s">
        <v>183</v>
      </c>
      <c r="AU198" s="238" t="s">
        <v>82</v>
      </c>
      <c r="AY198" s="18" t="s">
        <v>180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82</v>
      </c>
      <c r="BK198" s="239">
        <f>ROUND(I198*H198,2)</f>
        <v>0</v>
      </c>
      <c r="BL198" s="18" t="s">
        <v>188</v>
      </c>
      <c r="BM198" s="238" t="s">
        <v>863</v>
      </c>
    </row>
    <row r="199" s="2" customFormat="1">
      <c r="A199" s="39"/>
      <c r="B199" s="40"/>
      <c r="C199" s="41"/>
      <c r="D199" s="242" t="s">
        <v>556</v>
      </c>
      <c r="E199" s="41"/>
      <c r="F199" s="295" t="s">
        <v>2279</v>
      </c>
      <c r="G199" s="41"/>
      <c r="H199" s="41"/>
      <c r="I199" s="296"/>
      <c r="J199" s="41"/>
      <c r="K199" s="41"/>
      <c r="L199" s="45"/>
      <c r="M199" s="297"/>
      <c r="N199" s="298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556</v>
      </c>
      <c r="AU199" s="18" t="s">
        <v>82</v>
      </c>
    </row>
    <row r="200" s="2" customFormat="1" ht="16.5" customHeight="1">
      <c r="A200" s="39"/>
      <c r="B200" s="40"/>
      <c r="C200" s="227" t="s">
        <v>560</v>
      </c>
      <c r="D200" s="227" t="s">
        <v>183</v>
      </c>
      <c r="E200" s="228" t="s">
        <v>560</v>
      </c>
      <c r="F200" s="229" t="s">
        <v>2384</v>
      </c>
      <c r="G200" s="230" t="s">
        <v>1784</v>
      </c>
      <c r="H200" s="231">
        <v>3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82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892</v>
      </c>
    </row>
    <row r="201" s="12" customFormat="1" ht="22.8" customHeight="1">
      <c r="A201" s="12"/>
      <c r="B201" s="211"/>
      <c r="C201" s="212"/>
      <c r="D201" s="213" t="s">
        <v>73</v>
      </c>
      <c r="E201" s="225" t="s">
        <v>570</v>
      </c>
      <c r="F201" s="225" t="s">
        <v>2308</v>
      </c>
      <c r="G201" s="212"/>
      <c r="H201" s="212"/>
      <c r="I201" s="215"/>
      <c r="J201" s="226">
        <f>BK201</f>
        <v>0</v>
      </c>
      <c r="K201" s="212"/>
      <c r="L201" s="217"/>
      <c r="M201" s="218"/>
      <c r="N201" s="219"/>
      <c r="O201" s="219"/>
      <c r="P201" s="220">
        <f>SUM(P202:P203)</f>
        <v>0</v>
      </c>
      <c r="Q201" s="219"/>
      <c r="R201" s="220">
        <f>SUM(R202:R203)</f>
        <v>0</v>
      </c>
      <c r="S201" s="219"/>
      <c r="T201" s="221">
        <f>SUM(T202:T203)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2" t="s">
        <v>82</v>
      </c>
      <c r="AT201" s="223" t="s">
        <v>73</v>
      </c>
      <c r="AU201" s="223" t="s">
        <v>82</v>
      </c>
      <c r="AY201" s="222" t="s">
        <v>180</v>
      </c>
      <c r="BK201" s="224">
        <f>SUM(BK202:BK203)</f>
        <v>0</v>
      </c>
    </row>
    <row r="202" s="2" customFormat="1" ht="24.15" customHeight="1">
      <c r="A202" s="39"/>
      <c r="B202" s="40"/>
      <c r="C202" s="227" t="s">
        <v>565</v>
      </c>
      <c r="D202" s="227" t="s">
        <v>183</v>
      </c>
      <c r="E202" s="228" t="s">
        <v>580</v>
      </c>
      <c r="F202" s="229" t="s">
        <v>2395</v>
      </c>
      <c r="G202" s="230" t="s">
        <v>2302</v>
      </c>
      <c r="H202" s="231">
        <v>7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183</v>
      </c>
      <c r="AU202" s="238" t="s">
        <v>84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188</v>
      </c>
      <c r="BM202" s="238" t="s">
        <v>902</v>
      </c>
    </row>
    <row r="203" s="2" customFormat="1" ht="24.15" customHeight="1">
      <c r="A203" s="39"/>
      <c r="B203" s="40"/>
      <c r="C203" s="227" t="s">
        <v>570</v>
      </c>
      <c r="D203" s="227" t="s">
        <v>183</v>
      </c>
      <c r="E203" s="228" t="s">
        <v>587</v>
      </c>
      <c r="F203" s="229" t="s">
        <v>2396</v>
      </c>
      <c r="G203" s="230" t="s">
        <v>2302</v>
      </c>
      <c r="H203" s="231">
        <v>4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84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925</v>
      </c>
    </row>
    <row r="204" s="12" customFormat="1" ht="22.8" customHeight="1">
      <c r="A204" s="12"/>
      <c r="B204" s="211"/>
      <c r="C204" s="212"/>
      <c r="D204" s="213" t="s">
        <v>73</v>
      </c>
      <c r="E204" s="225" t="s">
        <v>606</v>
      </c>
      <c r="F204" s="225" t="s">
        <v>2313</v>
      </c>
      <c r="G204" s="212"/>
      <c r="H204" s="212"/>
      <c r="I204" s="215"/>
      <c r="J204" s="226">
        <f>BK204</f>
        <v>0</v>
      </c>
      <c r="K204" s="212"/>
      <c r="L204" s="217"/>
      <c r="M204" s="218"/>
      <c r="N204" s="219"/>
      <c r="O204" s="219"/>
      <c r="P204" s="220">
        <f>SUM(P205:P222)</f>
        <v>0</v>
      </c>
      <c r="Q204" s="219"/>
      <c r="R204" s="220">
        <f>SUM(R205:R222)</f>
        <v>0</v>
      </c>
      <c r="S204" s="219"/>
      <c r="T204" s="221">
        <f>SUM(T205:T222)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22" t="s">
        <v>82</v>
      </c>
      <c r="AT204" s="223" t="s">
        <v>73</v>
      </c>
      <c r="AU204" s="223" t="s">
        <v>82</v>
      </c>
      <c r="AY204" s="222" t="s">
        <v>180</v>
      </c>
      <c r="BK204" s="224">
        <f>SUM(BK205:BK222)</f>
        <v>0</v>
      </c>
    </row>
    <row r="205" s="2" customFormat="1" ht="21.75" customHeight="1">
      <c r="A205" s="39"/>
      <c r="B205" s="40"/>
      <c r="C205" s="227" t="s">
        <v>575</v>
      </c>
      <c r="D205" s="227" t="s">
        <v>183</v>
      </c>
      <c r="E205" s="228" t="s">
        <v>611</v>
      </c>
      <c r="F205" s="229" t="s">
        <v>2447</v>
      </c>
      <c r="G205" s="230" t="s">
        <v>279</v>
      </c>
      <c r="H205" s="231">
        <v>22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39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183</v>
      </c>
      <c r="AU205" s="238" t="s">
        <v>84</v>
      </c>
      <c r="AY205" s="18" t="s">
        <v>180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82</v>
      </c>
      <c r="BK205" s="239">
        <f>ROUND(I205*H205,2)</f>
        <v>0</v>
      </c>
      <c r="BL205" s="18" t="s">
        <v>188</v>
      </c>
      <c r="BM205" s="238" t="s">
        <v>935</v>
      </c>
    </row>
    <row r="206" s="2" customFormat="1" ht="21.75" customHeight="1">
      <c r="A206" s="39"/>
      <c r="B206" s="40"/>
      <c r="C206" s="227" t="s">
        <v>580</v>
      </c>
      <c r="D206" s="227" t="s">
        <v>183</v>
      </c>
      <c r="E206" s="228" t="s">
        <v>616</v>
      </c>
      <c r="F206" s="229" t="s">
        <v>2397</v>
      </c>
      <c r="G206" s="230" t="s">
        <v>279</v>
      </c>
      <c r="H206" s="231">
        <v>15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84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943</v>
      </c>
    </row>
    <row r="207" s="2" customFormat="1" ht="21.75" customHeight="1">
      <c r="A207" s="39"/>
      <c r="B207" s="40"/>
      <c r="C207" s="227" t="s">
        <v>587</v>
      </c>
      <c r="D207" s="227" t="s">
        <v>183</v>
      </c>
      <c r="E207" s="228" t="s">
        <v>620</v>
      </c>
      <c r="F207" s="229" t="s">
        <v>2398</v>
      </c>
      <c r="G207" s="230" t="s">
        <v>279</v>
      </c>
      <c r="H207" s="231">
        <v>32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39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188</v>
      </c>
      <c r="BM207" s="238" t="s">
        <v>954</v>
      </c>
    </row>
    <row r="208" s="2" customFormat="1" ht="21.75" customHeight="1">
      <c r="A208" s="39"/>
      <c r="B208" s="40"/>
      <c r="C208" s="227" t="s">
        <v>593</v>
      </c>
      <c r="D208" s="227" t="s">
        <v>183</v>
      </c>
      <c r="E208" s="228" t="s">
        <v>1582</v>
      </c>
      <c r="F208" s="229" t="s">
        <v>2399</v>
      </c>
      <c r="G208" s="230" t="s">
        <v>279</v>
      </c>
      <c r="H208" s="231">
        <v>16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39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188</v>
      </c>
      <c r="AT208" s="238" t="s">
        <v>183</v>
      </c>
      <c r="AU208" s="238" t="s">
        <v>84</v>
      </c>
      <c r="AY208" s="18" t="s">
        <v>180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82</v>
      </c>
      <c r="BK208" s="239">
        <f>ROUND(I208*H208,2)</f>
        <v>0</v>
      </c>
      <c r="BL208" s="18" t="s">
        <v>188</v>
      </c>
      <c r="BM208" s="238" t="s">
        <v>986</v>
      </c>
    </row>
    <row r="209" s="2" customFormat="1" ht="21.75" customHeight="1">
      <c r="A209" s="39"/>
      <c r="B209" s="40"/>
      <c r="C209" s="227" t="s">
        <v>599</v>
      </c>
      <c r="D209" s="227" t="s">
        <v>183</v>
      </c>
      <c r="E209" s="228" t="s">
        <v>624</v>
      </c>
      <c r="F209" s="229" t="s">
        <v>2448</v>
      </c>
      <c r="G209" s="230" t="s">
        <v>279</v>
      </c>
      <c r="H209" s="231">
        <v>52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39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183</v>
      </c>
      <c r="AU209" s="238" t="s">
        <v>84</v>
      </c>
      <c r="AY209" s="18" t="s">
        <v>180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82</v>
      </c>
      <c r="BK209" s="239">
        <f>ROUND(I209*H209,2)</f>
        <v>0</v>
      </c>
      <c r="BL209" s="18" t="s">
        <v>188</v>
      </c>
      <c r="BM209" s="238" t="s">
        <v>1986</v>
      </c>
    </row>
    <row r="210" s="2" customFormat="1" ht="16.5" customHeight="1">
      <c r="A210" s="39"/>
      <c r="B210" s="40"/>
      <c r="C210" s="227" t="s">
        <v>606</v>
      </c>
      <c r="D210" s="227" t="s">
        <v>183</v>
      </c>
      <c r="E210" s="228" t="s">
        <v>636</v>
      </c>
      <c r="F210" s="229" t="s">
        <v>2322</v>
      </c>
      <c r="G210" s="230" t="s">
        <v>2302</v>
      </c>
      <c r="H210" s="231">
        <v>57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39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188</v>
      </c>
      <c r="AT210" s="238" t="s">
        <v>183</v>
      </c>
      <c r="AU210" s="238" t="s">
        <v>84</v>
      </c>
      <c r="AY210" s="18" t="s">
        <v>180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82</v>
      </c>
      <c r="BK210" s="239">
        <f>ROUND(I210*H210,2)</f>
        <v>0</v>
      </c>
      <c r="BL210" s="18" t="s">
        <v>188</v>
      </c>
      <c r="BM210" s="238" t="s">
        <v>1989</v>
      </c>
    </row>
    <row r="211" s="2" customFormat="1" ht="16.5" customHeight="1">
      <c r="A211" s="39"/>
      <c r="B211" s="40"/>
      <c r="C211" s="227" t="s">
        <v>611</v>
      </c>
      <c r="D211" s="227" t="s">
        <v>183</v>
      </c>
      <c r="E211" s="228" t="s">
        <v>643</v>
      </c>
      <c r="F211" s="229" t="s">
        <v>2326</v>
      </c>
      <c r="G211" s="230" t="s">
        <v>2302</v>
      </c>
      <c r="H211" s="231">
        <v>7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39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188</v>
      </c>
      <c r="AT211" s="238" t="s">
        <v>183</v>
      </c>
      <c r="AU211" s="238" t="s">
        <v>84</v>
      </c>
      <c r="AY211" s="18" t="s">
        <v>180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82</v>
      </c>
      <c r="BK211" s="239">
        <f>ROUND(I211*H211,2)</f>
        <v>0</v>
      </c>
      <c r="BL211" s="18" t="s">
        <v>188</v>
      </c>
      <c r="BM211" s="238" t="s">
        <v>1126</v>
      </c>
    </row>
    <row r="212" s="2" customFormat="1" ht="16.5" customHeight="1">
      <c r="A212" s="39"/>
      <c r="B212" s="40"/>
      <c r="C212" s="227" t="s">
        <v>616</v>
      </c>
      <c r="D212" s="227" t="s">
        <v>183</v>
      </c>
      <c r="E212" s="228" t="s">
        <v>649</v>
      </c>
      <c r="F212" s="229" t="s">
        <v>2327</v>
      </c>
      <c r="G212" s="230" t="s">
        <v>2302</v>
      </c>
      <c r="H212" s="231">
        <v>7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1993</v>
      </c>
    </row>
    <row r="213" s="2" customFormat="1" ht="16.5" customHeight="1">
      <c r="A213" s="39"/>
      <c r="B213" s="40"/>
      <c r="C213" s="227" t="s">
        <v>620</v>
      </c>
      <c r="D213" s="227" t="s">
        <v>183</v>
      </c>
      <c r="E213" s="228" t="s">
        <v>656</v>
      </c>
      <c r="F213" s="229" t="s">
        <v>2328</v>
      </c>
      <c r="G213" s="230" t="s">
        <v>2302</v>
      </c>
      <c r="H213" s="231">
        <v>7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39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183</v>
      </c>
      <c r="AU213" s="238" t="s">
        <v>84</v>
      </c>
      <c r="AY213" s="18" t="s">
        <v>180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82</v>
      </c>
      <c r="BK213" s="239">
        <f>ROUND(I213*H213,2)</f>
        <v>0</v>
      </c>
      <c r="BL213" s="18" t="s">
        <v>188</v>
      </c>
      <c r="BM213" s="238" t="s">
        <v>1996</v>
      </c>
    </row>
    <row r="214" s="2" customFormat="1" ht="21.75" customHeight="1">
      <c r="A214" s="39"/>
      <c r="B214" s="40"/>
      <c r="C214" s="227" t="s">
        <v>1582</v>
      </c>
      <c r="D214" s="227" t="s">
        <v>183</v>
      </c>
      <c r="E214" s="228" t="s">
        <v>362</v>
      </c>
      <c r="F214" s="229" t="s">
        <v>2330</v>
      </c>
      <c r="G214" s="230" t="s">
        <v>198</v>
      </c>
      <c r="H214" s="231">
        <v>52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84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1999</v>
      </c>
    </row>
    <row r="215" s="2" customFormat="1" ht="16.5" customHeight="1">
      <c r="A215" s="39"/>
      <c r="B215" s="40"/>
      <c r="C215" s="227" t="s">
        <v>624</v>
      </c>
      <c r="D215" s="227" t="s">
        <v>183</v>
      </c>
      <c r="E215" s="228" t="s">
        <v>676</v>
      </c>
      <c r="F215" s="229" t="s">
        <v>2331</v>
      </c>
      <c r="G215" s="230" t="s">
        <v>198</v>
      </c>
      <c r="H215" s="231">
        <v>27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39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188</v>
      </c>
      <c r="AT215" s="238" t="s">
        <v>183</v>
      </c>
      <c r="AU215" s="238" t="s">
        <v>84</v>
      </c>
      <c r="AY215" s="18" t="s">
        <v>180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82</v>
      </c>
      <c r="BK215" s="239">
        <f>ROUND(I215*H215,2)</f>
        <v>0</v>
      </c>
      <c r="BL215" s="18" t="s">
        <v>188</v>
      </c>
      <c r="BM215" s="238" t="s">
        <v>2001</v>
      </c>
    </row>
    <row r="216" s="2" customFormat="1" ht="16.5" customHeight="1">
      <c r="A216" s="39"/>
      <c r="B216" s="40"/>
      <c r="C216" s="227" t="s">
        <v>628</v>
      </c>
      <c r="D216" s="227" t="s">
        <v>183</v>
      </c>
      <c r="E216" s="228" t="s">
        <v>690</v>
      </c>
      <c r="F216" s="229" t="s">
        <v>2449</v>
      </c>
      <c r="G216" s="230" t="s">
        <v>198</v>
      </c>
      <c r="H216" s="231">
        <v>15</v>
      </c>
      <c r="I216" s="232"/>
      <c r="J216" s="233">
        <f>ROUND(I216*H216,2)</f>
        <v>0</v>
      </c>
      <c r="K216" s="229" t="s">
        <v>1</v>
      </c>
      <c r="L216" s="45"/>
      <c r="M216" s="234" t="s">
        <v>1</v>
      </c>
      <c r="N216" s="235" t="s">
        <v>39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188</v>
      </c>
      <c r="AT216" s="238" t="s">
        <v>183</v>
      </c>
      <c r="AU216" s="238" t="s">
        <v>84</v>
      </c>
      <c r="AY216" s="18" t="s">
        <v>180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82</v>
      </c>
      <c r="BK216" s="239">
        <f>ROUND(I216*H216,2)</f>
        <v>0</v>
      </c>
      <c r="BL216" s="18" t="s">
        <v>188</v>
      </c>
      <c r="BM216" s="238" t="s">
        <v>2006</v>
      </c>
    </row>
    <row r="217" s="2" customFormat="1" ht="16.5" customHeight="1">
      <c r="A217" s="39"/>
      <c r="B217" s="40"/>
      <c r="C217" s="227" t="s">
        <v>636</v>
      </c>
      <c r="D217" s="227" t="s">
        <v>183</v>
      </c>
      <c r="E217" s="228" t="s">
        <v>695</v>
      </c>
      <c r="F217" s="229" t="s">
        <v>2450</v>
      </c>
      <c r="G217" s="230" t="s">
        <v>198</v>
      </c>
      <c r="H217" s="231">
        <v>10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39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183</v>
      </c>
      <c r="AU217" s="238" t="s">
        <v>84</v>
      </c>
      <c r="AY217" s="18" t="s">
        <v>180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82</v>
      </c>
      <c r="BK217" s="239">
        <f>ROUND(I217*H217,2)</f>
        <v>0</v>
      </c>
      <c r="BL217" s="18" t="s">
        <v>188</v>
      </c>
      <c r="BM217" s="238" t="s">
        <v>1550</v>
      </c>
    </row>
    <row r="218" s="2" customFormat="1" ht="16.5" customHeight="1">
      <c r="A218" s="39"/>
      <c r="B218" s="40"/>
      <c r="C218" s="227" t="s">
        <v>643</v>
      </c>
      <c r="D218" s="227" t="s">
        <v>183</v>
      </c>
      <c r="E218" s="228" t="s">
        <v>710</v>
      </c>
      <c r="F218" s="229" t="s">
        <v>2451</v>
      </c>
      <c r="G218" s="230" t="s">
        <v>1</v>
      </c>
      <c r="H218" s="231">
        <v>0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39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188</v>
      </c>
      <c r="AT218" s="238" t="s">
        <v>183</v>
      </c>
      <c r="AU218" s="238" t="s">
        <v>84</v>
      </c>
      <c r="AY218" s="18" t="s">
        <v>180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82</v>
      </c>
      <c r="BK218" s="239">
        <f>ROUND(I218*H218,2)</f>
        <v>0</v>
      </c>
      <c r="BL218" s="18" t="s">
        <v>188</v>
      </c>
      <c r="BM218" s="238" t="s">
        <v>2011</v>
      </c>
    </row>
    <row r="219" s="2" customFormat="1" ht="16.5" customHeight="1">
      <c r="A219" s="39"/>
      <c r="B219" s="40"/>
      <c r="C219" s="227" t="s">
        <v>649</v>
      </c>
      <c r="D219" s="227" t="s">
        <v>183</v>
      </c>
      <c r="E219" s="228" t="s">
        <v>1656</v>
      </c>
      <c r="F219" s="229" t="s">
        <v>2334</v>
      </c>
      <c r="G219" s="230" t="s">
        <v>646</v>
      </c>
      <c r="H219" s="231">
        <v>1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39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183</v>
      </c>
      <c r="AU219" s="238" t="s">
        <v>84</v>
      </c>
      <c r="AY219" s="18" t="s">
        <v>180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82</v>
      </c>
      <c r="BK219" s="239">
        <f>ROUND(I219*H219,2)</f>
        <v>0</v>
      </c>
      <c r="BL219" s="18" t="s">
        <v>188</v>
      </c>
      <c r="BM219" s="238" t="s">
        <v>2015</v>
      </c>
    </row>
    <row r="220" s="2" customFormat="1" ht="16.5" customHeight="1">
      <c r="A220" s="39"/>
      <c r="B220" s="40"/>
      <c r="C220" s="227" t="s">
        <v>656</v>
      </c>
      <c r="D220" s="227" t="s">
        <v>183</v>
      </c>
      <c r="E220" s="228" t="s">
        <v>1666</v>
      </c>
      <c r="F220" s="229" t="s">
        <v>2335</v>
      </c>
      <c r="G220" s="230" t="s">
        <v>646</v>
      </c>
      <c r="H220" s="231">
        <v>1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39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188</v>
      </c>
      <c r="AT220" s="238" t="s">
        <v>183</v>
      </c>
      <c r="AU220" s="238" t="s">
        <v>84</v>
      </c>
      <c r="AY220" s="18" t="s">
        <v>180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82</v>
      </c>
      <c r="BK220" s="239">
        <f>ROUND(I220*H220,2)</f>
        <v>0</v>
      </c>
      <c r="BL220" s="18" t="s">
        <v>188</v>
      </c>
      <c r="BM220" s="238" t="s">
        <v>2018</v>
      </c>
    </row>
    <row r="221" s="2" customFormat="1" ht="16.5" customHeight="1">
      <c r="A221" s="39"/>
      <c r="B221" s="40"/>
      <c r="C221" s="227" t="s">
        <v>662</v>
      </c>
      <c r="D221" s="227" t="s">
        <v>183</v>
      </c>
      <c r="E221" s="228" t="s">
        <v>725</v>
      </c>
      <c r="F221" s="229" t="s">
        <v>2336</v>
      </c>
      <c r="G221" s="230" t="s">
        <v>646</v>
      </c>
      <c r="H221" s="231">
        <v>1</v>
      </c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39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188</v>
      </c>
      <c r="AT221" s="238" t="s">
        <v>183</v>
      </c>
      <c r="AU221" s="238" t="s">
        <v>84</v>
      </c>
      <c r="AY221" s="18" t="s">
        <v>180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82</v>
      </c>
      <c r="BK221" s="239">
        <f>ROUND(I221*H221,2)</f>
        <v>0</v>
      </c>
      <c r="BL221" s="18" t="s">
        <v>188</v>
      </c>
      <c r="BM221" s="238" t="s">
        <v>2021</v>
      </c>
    </row>
    <row r="222" s="2" customFormat="1" ht="16.5" customHeight="1">
      <c r="A222" s="39"/>
      <c r="B222" s="40"/>
      <c r="C222" s="227" t="s">
        <v>666</v>
      </c>
      <c r="D222" s="227" t="s">
        <v>183</v>
      </c>
      <c r="E222" s="228" t="s">
        <v>731</v>
      </c>
      <c r="F222" s="229" t="s">
        <v>311</v>
      </c>
      <c r="G222" s="230" t="s">
        <v>646</v>
      </c>
      <c r="H222" s="231">
        <v>1</v>
      </c>
      <c r="I222" s="232"/>
      <c r="J222" s="233">
        <f>ROUND(I222*H222,2)</f>
        <v>0</v>
      </c>
      <c r="K222" s="229" t="s">
        <v>1</v>
      </c>
      <c r="L222" s="45"/>
      <c r="M222" s="299" t="s">
        <v>1</v>
      </c>
      <c r="N222" s="300" t="s">
        <v>39</v>
      </c>
      <c r="O222" s="301"/>
      <c r="P222" s="302">
        <f>O222*H222</f>
        <v>0</v>
      </c>
      <c r="Q222" s="302">
        <v>0</v>
      </c>
      <c r="R222" s="302">
        <f>Q222*H222</f>
        <v>0</v>
      </c>
      <c r="S222" s="302">
        <v>0</v>
      </c>
      <c r="T222" s="303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188</v>
      </c>
      <c r="AT222" s="238" t="s">
        <v>183</v>
      </c>
      <c r="AU222" s="238" t="s">
        <v>84</v>
      </c>
      <c r="AY222" s="18" t="s">
        <v>180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82</v>
      </c>
      <c r="BK222" s="239">
        <f>ROUND(I222*H222,2)</f>
        <v>0</v>
      </c>
      <c r="BL222" s="18" t="s">
        <v>188</v>
      </c>
      <c r="BM222" s="238" t="s">
        <v>2024</v>
      </c>
    </row>
    <row r="223" s="2" customFormat="1" ht="6.96" customHeight="1">
      <c r="A223" s="39"/>
      <c r="B223" s="67"/>
      <c r="C223" s="68"/>
      <c r="D223" s="68"/>
      <c r="E223" s="68"/>
      <c r="F223" s="68"/>
      <c r="G223" s="68"/>
      <c r="H223" s="68"/>
      <c r="I223" s="68"/>
      <c r="J223" s="68"/>
      <c r="K223" s="68"/>
      <c r="L223" s="45"/>
      <c r="M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</row>
  </sheetData>
  <sheetProtection sheet="1" autoFilter="0" formatColumns="0" formatRows="0" objects="1" scenarios="1" spinCount="100000" saltValue="sSGS5Ne5FngX+E7E4PZey+uNSLJj9mdT18Du6tCPPLiQ+IQ1r824a5tgDnR3z6vFDIWBc+0E9yGce1F0j4nJQA==" hashValue="ti2NDNpmnGOOFh9qagwYgLMnQmOTgiWayJ+oQr0POeWdcoQblfl1A+CnWA4GHhuYPl/MeYlBE79VnPYnpfhLCw==" algorithmName="SHA-512" password="FF79"/>
  <autoFilter ref="C122:K22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141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2452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24. 5. 2023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32</v>
      </c>
      <c r="F24" s="39"/>
      <c r="G24" s="39"/>
      <c r="H24" s="39"/>
      <c r="I24" s="151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33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34</v>
      </c>
      <c r="E30" s="39"/>
      <c r="F30" s="39"/>
      <c r="G30" s="39"/>
      <c r="H30" s="39"/>
      <c r="I30" s="39"/>
      <c r="J30" s="161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36</v>
      </c>
      <c r="G32" s="39"/>
      <c r="H32" s="39"/>
      <c r="I32" s="162" t="s">
        <v>35</v>
      </c>
      <c r="J32" s="162" t="s">
        <v>37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38</v>
      </c>
      <c r="E33" s="151" t="s">
        <v>39</v>
      </c>
      <c r="F33" s="164">
        <f>ROUND((SUM(BE121:BE189)),  2)</f>
        <v>0</v>
      </c>
      <c r="G33" s="39"/>
      <c r="H33" s="39"/>
      <c r="I33" s="165">
        <v>0.20999999999999999</v>
      </c>
      <c r="J33" s="164">
        <f>ROUND(((SUM(BE121:BE189))*I33),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40</v>
      </c>
      <c r="F34" s="164">
        <f>ROUND((SUM(BF121:BF189)),  2)</f>
        <v>0</v>
      </c>
      <c r="G34" s="39"/>
      <c r="H34" s="39"/>
      <c r="I34" s="165">
        <v>0.14999999999999999</v>
      </c>
      <c r="J34" s="164">
        <f>ROUND(((SUM(BF121:BF189))*I34),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41</v>
      </c>
      <c r="F35" s="164">
        <f>ROUND((SUM(BG121:BG189)),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42</v>
      </c>
      <c r="F36" s="164">
        <f>ROUND((SUM(BH121:BH189)),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ROUND((SUM(BI121:BI189)),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44</v>
      </c>
      <c r="E39" s="168"/>
      <c r="F39" s="168"/>
      <c r="G39" s="169" t="s">
        <v>45</v>
      </c>
      <c r="H39" s="170" t="s">
        <v>46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141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2022-01050199.05 - Vytápění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24. 5. 2023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>KAVRO - Ing. Veronika Kloudová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144</v>
      </c>
      <c r="D94" s="186"/>
      <c r="E94" s="186"/>
      <c r="F94" s="186"/>
      <c r="G94" s="186"/>
      <c r="H94" s="186"/>
      <c r="I94" s="186"/>
      <c r="J94" s="187" t="s">
        <v>145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146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147</v>
      </c>
    </row>
    <row r="97" s="9" customFormat="1" ht="24.96" customHeight="1">
      <c r="A97" s="9"/>
      <c r="B97" s="189"/>
      <c r="C97" s="190"/>
      <c r="D97" s="191" t="s">
        <v>2453</v>
      </c>
      <c r="E97" s="192"/>
      <c r="F97" s="192"/>
      <c r="G97" s="192"/>
      <c r="H97" s="192"/>
      <c r="I97" s="192"/>
      <c r="J97" s="193">
        <f>J122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2454</v>
      </c>
      <c r="E98" s="192"/>
      <c r="F98" s="192"/>
      <c r="G98" s="192"/>
      <c r="H98" s="192"/>
      <c r="I98" s="192"/>
      <c r="J98" s="193">
        <f>J129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2455</v>
      </c>
      <c r="E99" s="192"/>
      <c r="F99" s="192"/>
      <c r="G99" s="192"/>
      <c r="H99" s="192"/>
      <c r="I99" s="192"/>
      <c r="J99" s="193">
        <f>J145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2456</v>
      </c>
      <c r="E100" s="192"/>
      <c r="F100" s="192"/>
      <c r="G100" s="192"/>
      <c r="H100" s="192"/>
      <c r="I100" s="192"/>
      <c r="J100" s="193">
        <f>J171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2457</v>
      </c>
      <c r="E101" s="192"/>
      <c r="F101" s="192"/>
      <c r="G101" s="192"/>
      <c r="H101" s="192"/>
      <c r="I101" s="192"/>
      <c r="J101" s="193">
        <f>J186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165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4" t="str">
        <f>E7</f>
        <v>ZŠ NA SMETÁNCE - oprava střešního pláště a rekonstrukce podkroví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141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E9</f>
        <v>2022-01050199.05 - Vytápění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F12</f>
        <v xml:space="preserve"> </v>
      </c>
      <c r="G115" s="41"/>
      <c r="H115" s="41"/>
      <c r="I115" s="33" t="s">
        <v>22</v>
      </c>
      <c r="J115" s="80" t="str">
        <f>IF(J12="","",J12)</f>
        <v>24. 5. 2023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E15</f>
        <v xml:space="preserve"> </v>
      </c>
      <c r="G117" s="41"/>
      <c r="H117" s="41"/>
      <c r="I117" s="33" t="s">
        <v>29</v>
      </c>
      <c r="J117" s="37" t="str">
        <f>E21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27</v>
      </c>
      <c r="D118" s="41"/>
      <c r="E118" s="41"/>
      <c r="F118" s="28" t="str">
        <f>IF(E18="","",E18)</f>
        <v>Vyplň údaj</v>
      </c>
      <c r="G118" s="41"/>
      <c r="H118" s="41"/>
      <c r="I118" s="33" t="s">
        <v>31</v>
      </c>
      <c r="J118" s="37" t="str">
        <f>E24</f>
        <v>KAVRO - Ing. Veronika Kloudová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166</v>
      </c>
      <c r="D120" s="203" t="s">
        <v>59</v>
      </c>
      <c r="E120" s="203" t="s">
        <v>55</v>
      </c>
      <c r="F120" s="203" t="s">
        <v>56</v>
      </c>
      <c r="G120" s="203" t="s">
        <v>167</v>
      </c>
      <c r="H120" s="203" t="s">
        <v>168</v>
      </c>
      <c r="I120" s="203" t="s">
        <v>169</v>
      </c>
      <c r="J120" s="203" t="s">
        <v>145</v>
      </c>
      <c r="K120" s="204" t="s">
        <v>170</v>
      </c>
      <c r="L120" s="205"/>
      <c r="M120" s="101" t="s">
        <v>1</v>
      </c>
      <c r="N120" s="102" t="s">
        <v>38</v>
      </c>
      <c r="O120" s="102" t="s">
        <v>171</v>
      </c>
      <c r="P120" s="102" t="s">
        <v>172</v>
      </c>
      <c r="Q120" s="102" t="s">
        <v>173</v>
      </c>
      <c r="R120" s="102" t="s">
        <v>174</v>
      </c>
      <c r="S120" s="102" t="s">
        <v>175</v>
      </c>
      <c r="T120" s="103" t="s">
        <v>176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177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P122+P129+P145+P171+P186</f>
        <v>0</v>
      </c>
      <c r="Q121" s="105"/>
      <c r="R121" s="208">
        <f>R122+R129+R145+R171+R186</f>
        <v>0</v>
      </c>
      <c r="S121" s="105"/>
      <c r="T121" s="209">
        <f>T122+T129+T145+T171+T186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73</v>
      </c>
      <c r="AU121" s="18" t="s">
        <v>147</v>
      </c>
      <c r="BK121" s="210">
        <f>BK122+BK129+BK145+BK171+BK186</f>
        <v>0</v>
      </c>
    </row>
    <row r="122" s="12" customFormat="1" ht="25.92" customHeight="1">
      <c r="A122" s="12"/>
      <c r="B122" s="211"/>
      <c r="C122" s="212"/>
      <c r="D122" s="213" t="s">
        <v>73</v>
      </c>
      <c r="E122" s="214" t="s">
        <v>318</v>
      </c>
      <c r="F122" s="214" t="s">
        <v>2458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SUM(P123:P128)</f>
        <v>0</v>
      </c>
      <c r="Q122" s="219"/>
      <c r="R122" s="220">
        <f>SUM(R123:R128)</f>
        <v>0</v>
      </c>
      <c r="S122" s="219"/>
      <c r="T122" s="221">
        <f>SUM(T123:T128)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84</v>
      </c>
      <c r="AT122" s="223" t="s">
        <v>73</v>
      </c>
      <c r="AU122" s="223" t="s">
        <v>74</v>
      </c>
      <c r="AY122" s="222" t="s">
        <v>180</v>
      </c>
      <c r="BK122" s="224">
        <f>SUM(BK123:BK128)</f>
        <v>0</v>
      </c>
    </row>
    <row r="123" s="2" customFormat="1" ht="16.5" customHeight="1">
      <c r="A123" s="39"/>
      <c r="B123" s="40"/>
      <c r="C123" s="227" t="s">
        <v>82</v>
      </c>
      <c r="D123" s="227" t="s">
        <v>183</v>
      </c>
      <c r="E123" s="228" t="s">
        <v>2459</v>
      </c>
      <c r="F123" s="229" t="s">
        <v>2460</v>
      </c>
      <c r="G123" s="230" t="s">
        <v>279</v>
      </c>
      <c r="H123" s="231">
        <v>520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39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294</v>
      </c>
      <c r="AT123" s="238" t="s">
        <v>183</v>
      </c>
      <c r="AU123" s="238" t="s">
        <v>82</v>
      </c>
      <c r="AY123" s="18" t="s">
        <v>180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82</v>
      </c>
      <c r="BK123" s="239">
        <f>ROUND(I123*H123,2)</f>
        <v>0</v>
      </c>
      <c r="BL123" s="18" t="s">
        <v>294</v>
      </c>
      <c r="BM123" s="238" t="s">
        <v>84</v>
      </c>
    </row>
    <row r="124" s="2" customFormat="1" ht="16.5" customHeight="1">
      <c r="A124" s="39"/>
      <c r="B124" s="40"/>
      <c r="C124" s="227" t="s">
        <v>84</v>
      </c>
      <c r="D124" s="227" t="s">
        <v>183</v>
      </c>
      <c r="E124" s="228" t="s">
        <v>2461</v>
      </c>
      <c r="F124" s="229" t="s">
        <v>2462</v>
      </c>
      <c r="G124" s="230" t="s">
        <v>279</v>
      </c>
      <c r="H124" s="231">
        <v>302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39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294</v>
      </c>
      <c r="AT124" s="238" t="s">
        <v>183</v>
      </c>
      <c r="AU124" s="238" t="s">
        <v>82</v>
      </c>
      <c r="AY124" s="18" t="s">
        <v>180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82</v>
      </c>
      <c r="BK124" s="239">
        <f>ROUND(I124*H124,2)</f>
        <v>0</v>
      </c>
      <c r="BL124" s="18" t="s">
        <v>294</v>
      </c>
      <c r="BM124" s="238" t="s">
        <v>188</v>
      </c>
    </row>
    <row r="125" s="2" customFormat="1" ht="16.5" customHeight="1">
      <c r="A125" s="39"/>
      <c r="B125" s="40"/>
      <c r="C125" s="227" t="s">
        <v>181</v>
      </c>
      <c r="D125" s="227" t="s">
        <v>183</v>
      </c>
      <c r="E125" s="228" t="s">
        <v>2463</v>
      </c>
      <c r="F125" s="229" t="s">
        <v>2464</v>
      </c>
      <c r="G125" s="230" t="s">
        <v>279</v>
      </c>
      <c r="H125" s="231">
        <v>85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294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294</v>
      </c>
      <c r="BM125" s="238" t="s">
        <v>216</v>
      </c>
    </row>
    <row r="126" s="2" customFormat="1" ht="16.5" customHeight="1">
      <c r="A126" s="39"/>
      <c r="B126" s="40"/>
      <c r="C126" s="227" t="s">
        <v>188</v>
      </c>
      <c r="D126" s="227" t="s">
        <v>183</v>
      </c>
      <c r="E126" s="228" t="s">
        <v>2465</v>
      </c>
      <c r="F126" s="229" t="s">
        <v>2466</v>
      </c>
      <c r="G126" s="230" t="s">
        <v>279</v>
      </c>
      <c r="H126" s="231">
        <v>78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294</v>
      </c>
      <c r="AT126" s="238" t="s">
        <v>183</v>
      </c>
      <c r="AU126" s="238" t="s">
        <v>82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294</v>
      </c>
      <c r="BM126" s="238" t="s">
        <v>242</v>
      </c>
    </row>
    <row r="127" s="2" customFormat="1" ht="16.5" customHeight="1">
      <c r="A127" s="39"/>
      <c r="B127" s="40"/>
      <c r="C127" s="227" t="s">
        <v>221</v>
      </c>
      <c r="D127" s="227" t="s">
        <v>183</v>
      </c>
      <c r="E127" s="228" t="s">
        <v>2467</v>
      </c>
      <c r="F127" s="229" t="s">
        <v>2468</v>
      </c>
      <c r="G127" s="230" t="s">
        <v>279</v>
      </c>
      <c r="H127" s="231">
        <v>40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294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294</v>
      </c>
      <c r="BM127" s="238" t="s">
        <v>256</v>
      </c>
    </row>
    <row r="128" s="2" customFormat="1" ht="16.5" customHeight="1">
      <c r="A128" s="39"/>
      <c r="B128" s="40"/>
      <c r="C128" s="227" t="s">
        <v>216</v>
      </c>
      <c r="D128" s="227" t="s">
        <v>183</v>
      </c>
      <c r="E128" s="228" t="s">
        <v>2469</v>
      </c>
      <c r="F128" s="229" t="s">
        <v>2470</v>
      </c>
      <c r="G128" s="230" t="s">
        <v>279</v>
      </c>
      <c r="H128" s="231">
        <v>222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294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294</v>
      </c>
      <c r="BM128" s="238" t="s">
        <v>270</v>
      </c>
    </row>
    <row r="129" s="12" customFormat="1" ht="25.92" customHeight="1">
      <c r="A129" s="12"/>
      <c r="B129" s="211"/>
      <c r="C129" s="212"/>
      <c r="D129" s="213" t="s">
        <v>73</v>
      </c>
      <c r="E129" s="214" t="s">
        <v>2471</v>
      </c>
      <c r="F129" s="214" t="s">
        <v>2472</v>
      </c>
      <c r="G129" s="212"/>
      <c r="H129" s="212"/>
      <c r="I129" s="215"/>
      <c r="J129" s="216">
        <f>BK129</f>
        <v>0</v>
      </c>
      <c r="K129" s="212"/>
      <c r="L129" s="217"/>
      <c r="M129" s="218"/>
      <c r="N129" s="219"/>
      <c r="O129" s="219"/>
      <c r="P129" s="220">
        <f>SUM(P130:P144)</f>
        <v>0</v>
      </c>
      <c r="Q129" s="219"/>
      <c r="R129" s="220">
        <f>SUM(R130:R144)</f>
        <v>0</v>
      </c>
      <c r="S129" s="219"/>
      <c r="T129" s="221">
        <f>SUM(T130:T144)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2" t="s">
        <v>84</v>
      </c>
      <c r="AT129" s="223" t="s">
        <v>73</v>
      </c>
      <c r="AU129" s="223" t="s">
        <v>74</v>
      </c>
      <c r="AY129" s="222" t="s">
        <v>180</v>
      </c>
      <c r="BK129" s="224">
        <f>SUM(BK130:BK144)</f>
        <v>0</v>
      </c>
    </row>
    <row r="130" s="2" customFormat="1" ht="16.5" customHeight="1">
      <c r="A130" s="39"/>
      <c r="B130" s="40"/>
      <c r="C130" s="227" t="s">
        <v>232</v>
      </c>
      <c r="D130" s="227" t="s">
        <v>183</v>
      </c>
      <c r="E130" s="228" t="s">
        <v>2473</v>
      </c>
      <c r="F130" s="229" t="s">
        <v>2474</v>
      </c>
      <c r="G130" s="230" t="s">
        <v>279</v>
      </c>
      <c r="H130" s="231">
        <v>120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294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294</v>
      </c>
      <c r="BM130" s="238" t="s">
        <v>283</v>
      </c>
    </row>
    <row r="131" s="2" customFormat="1" ht="16.5" customHeight="1">
      <c r="A131" s="39"/>
      <c r="B131" s="40"/>
      <c r="C131" s="227" t="s">
        <v>242</v>
      </c>
      <c r="D131" s="227" t="s">
        <v>183</v>
      </c>
      <c r="E131" s="228" t="s">
        <v>2475</v>
      </c>
      <c r="F131" s="229" t="s">
        <v>2476</v>
      </c>
      <c r="G131" s="230" t="s">
        <v>279</v>
      </c>
      <c r="H131" s="231">
        <v>12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294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294</v>
      </c>
      <c r="BM131" s="238" t="s">
        <v>294</v>
      </c>
    </row>
    <row r="132" s="2" customFormat="1" ht="16.5" customHeight="1">
      <c r="A132" s="39"/>
      <c r="B132" s="40"/>
      <c r="C132" s="227" t="s">
        <v>252</v>
      </c>
      <c r="D132" s="227" t="s">
        <v>183</v>
      </c>
      <c r="E132" s="228" t="s">
        <v>2477</v>
      </c>
      <c r="F132" s="229" t="s">
        <v>2478</v>
      </c>
      <c r="G132" s="230" t="s">
        <v>279</v>
      </c>
      <c r="H132" s="231">
        <v>68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294</v>
      </c>
      <c r="AT132" s="238" t="s">
        <v>183</v>
      </c>
      <c r="AU132" s="238" t="s">
        <v>82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294</v>
      </c>
      <c r="BM132" s="238" t="s">
        <v>305</v>
      </c>
    </row>
    <row r="133" s="2" customFormat="1" ht="16.5" customHeight="1">
      <c r="A133" s="39"/>
      <c r="B133" s="40"/>
      <c r="C133" s="227" t="s">
        <v>256</v>
      </c>
      <c r="D133" s="227" t="s">
        <v>183</v>
      </c>
      <c r="E133" s="228" t="s">
        <v>2479</v>
      </c>
      <c r="F133" s="229" t="s">
        <v>2480</v>
      </c>
      <c r="G133" s="230" t="s">
        <v>646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294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294</v>
      </c>
      <c r="BM133" s="238" t="s">
        <v>320</v>
      </c>
    </row>
    <row r="134" s="2" customFormat="1" ht="16.5" customHeight="1">
      <c r="A134" s="39"/>
      <c r="B134" s="40"/>
      <c r="C134" s="227" t="s">
        <v>264</v>
      </c>
      <c r="D134" s="227" t="s">
        <v>183</v>
      </c>
      <c r="E134" s="228" t="s">
        <v>2481</v>
      </c>
      <c r="F134" s="229" t="s">
        <v>2482</v>
      </c>
      <c r="G134" s="230" t="s">
        <v>279</v>
      </c>
      <c r="H134" s="231">
        <v>520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294</v>
      </c>
      <c r="AT134" s="238" t="s">
        <v>183</v>
      </c>
      <c r="AU134" s="238" t="s">
        <v>82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294</v>
      </c>
      <c r="BM134" s="238" t="s">
        <v>335</v>
      </c>
    </row>
    <row r="135" s="2" customFormat="1" ht="16.5" customHeight="1">
      <c r="A135" s="39"/>
      <c r="B135" s="40"/>
      <c r="C135" s="227" t="s">
        <v>270</v>
      </c>
      <c r="D135" s="227" t="s">
        <v>183</v>
      </c>
      <c r="E135" s="228" t="s">
        <v>2483</v>
      </c>
      <c r="F135" s="229" t="s">
        <v>2484</v>
      </c>
      <c r="G135" s="230" t="s">
        <v>279</v>
      </c>
      <c r="H135" s="231">
        <v>182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294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294</v>
      </c>
      <c r="BM135" s="238" t="s">
        <v>347</v>
      </c>
    </row>
    <row r="136" s="2" customFormat="1" ht="16.5" customHeight="1">
      <c r="A136" s="39"/>
      <c r="B136" s="40"/>
      <c r="C136" s="227" t="s">
        <v>276</v>
      </c>
      <c r="D136" s="227" t="s">
        <v>183</v>
      </c>
      <c r="E136" s="228" t="s">
        <v>2485</v>
      </c>
      <c r="F136" s="229" t="s">
        <v>2486</v>
      </c>
      <c r="G136" s="230" t="s">
        <v>279</v>
      </c>
      <c r="H136" s="231">
        <v>85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294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294</v>
      </c>
      <c r="BM136" s="238" t="s">
        <v>363</v>
      </c>
    </row>
    <row r="137" s="2" customFormat="1" ht="16.5" customHeight="1">
      <c r="A137" s="39"/>
      <c r="B137" s="40"/>
      <c r="C137" s="227" t="s">
        <v>283</v>
      </c>
      <c r="D137" s="227" t="s">
        <v>183</v>
      </c>
      <c r="E137" s="228" t="s">
        <v>2487</v>
      </c>
      <c r="F137" s="229" t="s">
        <v>2488</v>
      </c>
      <c r="G137" s="230" t="s">
        <v>279</v>
      </c>
      <c r="H137" s="231">
        <v>66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294</v>
      </c>
      <c r="AT137" s="238" t="s">
        <v>183</v>
      </c>
      <c r="AU137" s="238" t="s">
        <v>82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294</v>
      </c>
      <c r="BM137" s="238" t="s">
        <v>376</v>
      </c>
    </row>
    <row r="138" s="2" customFormat="1" ht="16.5" customHeight="1">
      <c r="A138" s="39"/>
      <c r="B138" s="40"/>
      <c r="C138" s="227" t="s">
        <v>8</v>
      </c>
      <c r="D138" s="227" t="s">
        <v>183</v>
      </c>
      <c r="E138" s="228" t="s">
        <v>2489</v>
      </c>
      <c r="F138" s="229" t="s">
        <v>2490</v>
      </c>
      <c r="G138" s="230" t="s">
        <v>279</v>
      </c>
      <c r="H138" s="231">
        <v>40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294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294</v>
      </c>
      <c r="BM138" s="238" t="s">
        <v>389</v>
      </c>
    </row>
    <row r="139" s="2" customFormat="1" ht="16.5" customHeight="1">
      <c r="A139" s="39"/>
      <c r="B139" s="40"/>
      <c r="C139" s="227" t="s">
        <v>294</v>
      </c>
      <c r="D139" s="227" t="s">
        <v>183</v>
      </c>
      <c r="E139" s="228" t="s">
        <v>2491</v>
      </c>
      <c r="F139" s="229" t="s">
        <v>2492</v>
      </c>
      <c r="G139" s="230" t="s">
        <v>279</v>
      </c>
      <c r="H139" s="231">
        <v>154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294</v>
      </c>
      <c r="AT139" s="238" t="s">
        <v>183</v>
      </c>
      <c r="AU139" s="238" t="s">
        <v>82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294</v>
      </c>
      <c r="BM139" s="238" t="s">
        <v>331</v>
      </c>
    </row>
    <row r="140" s="2" customFormat="1" ht="16.5" customHeight="1">
      <c r="A140" s="39"/>
      <c r="B140" s="40"/>
      <c r="C140" s="227" t="s">
        <v>301</v>
      </c>
      <c r="D140" s="227" t="s">
        <v>183</v>
      </c>
      <c r="E140" s="228" t="s">
        <v>2493</v>
      </c>
      <c r="F140" s="229" t="s">
        <v>2494</v>
      </c>
      <c r="G140" s="230" t="s">
        <v>646</v>
      </c>
      <c r="H140" s="231">
        <v>1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294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294</v>
      </c>
      <c r="BM140" s="238" t="s">
        <v>442</v>
      </c>
    </row>
    <row r="141" s="2" customFormat="1" ht="16.5" customHeight="1">
      <c r="A141" s="39"/>
      <c r="B141" s="40"/>
      <c r="C141" s="227" t="s">
        <v>305</v>
      </c>
      <c r="D141" s="227" t="s">
        <v>183</v>
      </c>
      <c r="E141" s="228" t="s">
        <v>2495</v>
      </c>
      <c r="F141" s="229" t="s">
        <v>2496</v>
      </c>
      <c r="G141" s="230" t="s">
        <v>279</v>
      </c>
      <c r="H141" s="231">
        <v>2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39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294</v>
      </c>
      <c r="AT141" s="238" t="s">
        <v>183</v>
      </c>
      <c r="AU141" s="238" t="s">
        <v>82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294</v>
      </c>
      <c r="BM141" s="238" t="s">
        <v>456</v>
      </c>
    </row>
    <row r="142" s="2" customFormat="1" ht="16.5" customHeight="1">
      <c r="A142" s="39"/>
      <c r="B142" s="40"/>
      <c r="C142" s="227" t="s">
        <v>312</v>
      </c>
      <c r="D142" s="227" t="s">
        <v>183</v>
      </c>
      <c r="E142" s="228" t="s">
        <v>2497</v>
      </c>
      <c r="F142" s="229" t="s">
        <v>2498</v>
      </c>
      <c r="G142" s="230" t="s">
        <v>279</v>
      </c>
      <c r="H142" s="231">
        <v>12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294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294</v>
      </c>
      <c r="BM142" s="238" t="s">
        <v>467</v>
      </c>
    </row>
    <row r="143" s="2" customFormat="1" ht="16.5" customHeight="1">
      <c r="A143" s="39"/>
      <c r="B143" s="40"/>
      <c r="C143" s="227" t="s">
        <v>320</v>
      </c>
      <c r="D143" s="227" t="s">
        <v>183</v>
      </c>
      <c r="E143" s="228" t="s">
        <v>2499</v>
      </c>
      <c r="F143" s="229" t="s">
        <v>2500</v>
      </c>
      <c r="G143" s="230" t="s">
        <v>1784</v>
      </c>
      <c r="H143" s="231">
        <v>4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39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294</v>
      </c>
      <c r="AT143" s="238" t="s">
        <v>183</v>
      </c>
      <c r="AU143" s="238" t="s">
        <v>82</v>
      </c>
      <c r="AY143" s="18" t="s">
        <v>180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82</v>
      </c>
      <c r="BK143" s="239">
        <f>ROUND(I143*H143,2)</f>
        <v>0</v>
      </c>
      <c r="BL143" s="18" t="s">
        <v>294</v>
      </c>
      <c r="BM143" s="238" t="s">
        <v>477</v>
      </c>
    </row>
    <row r="144" s="2" customFormat="1" ht="16.5" customHeight="1">
      <c r="A144" s="39"/>
      <c r="B144" s="40"/>
      <c r="C144" s="227" t="s">
        <v>7</v>
      </c>
      <c r="D144" s="227" t="s">
        <v>183</v>
      </c>
      <c r="E144" s="228" t="s">
        <v>2501</v>
      </c>
      <c r="F144" s="229" t="s">
        <v>2502</v>
      </c>
      <c r="G144" s="230" t="s">
        <v>208</v>
      </c>
      <c r="H144" s="231">
        <v>1.6000000000000001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294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294</v>
      </c>
      <c r="BM144" s="238" t="s">
        <v>496</v>
      </c>
    </row>
    <row r="145" s="12" customFormat="1" ht="25.92" customHeight="1">
      <c r="A145" s="12"/>
      <c r="B145" s="211"/>
      <c r="C145" s="212"/>
      <c r="D145" s="213" t="s">
        <v>73</v>
      </c>
      <c r="E145" s="214" t="s">
        <v>2503</v>
      </c>
      <c r="F145" s="214" t="s">
        <v>2504</v>
      </c>
      <c r="G145" s="212"/>
      <c r="H145" s="212"/>
      <c r="I145" s="215"/>
      <c r="J145" s="216">
        <f>BK145</f>
        <v>0</v>
      </c>
      <c r="K145" s="212"/>
      <c r="L145" s="217"/>
      <c r="M145" s="218"/>
      <c r="N145" s="219"/>
      <c r="O145" s="219"/>
      <c r="P145" s="220">
        <f>SUM(P146:P170)</f>
        <v>0</v>
      </c>
      <c r="Q145" s="219"/>
      <c r="R145" s="220">
        <f>SUM(R146:R170)</f>
        <v>0</v>
      </c>
      <c r="S145" s="219"/>
      <c r="T145" s="221">
        <f>SUM(T146:T170)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84</v>
      </c>
      <c r="AT145" s="223" t="s">
        <v>73</v>
      </c>
      <c r="AU145" s="223" t="s">
        <v>74</v>
      </c>
      <c r="AY145" s="222" t="s">
        <v>180</v>
      </c>
      <c r="BK145" s="224">
        <f>SUM(BK146:BK170)</f>
        <v>0</v>
      </c>
    </row>
    <row r="146" s="2" customFormat="1" ht="24.15" customHeight="1">
      <c r="A146" s="39"/>
      <c r="B146" s="40"/>
      <c r="C146" s="227" t="s">
        <v>335</v>
      </c>
      <c r="D146" s="227" t="s">
        <v>183</v>
      </c>
      <c r="E146" s="228" t="s">
        <v>2505</v>
      </c>
      <c r="F146" s="229" t="s">
        <v>2506</v>
      </c>
      <c r="G146" s="230" t="s">
        <v>1784</v>
      </c>
      <c r="H146" s="231">
        <v>2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294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294</v>
      </c>
      <c r="BM146" s="238" t="s">
        <v>525</v>
      </c>
    </row>
    <row r="147" s="2" customFormat="1" ht="24.15" customHeight="1">
      <c r="A147" s="39"/>
      <c r="B147" s="40"/>
      <c r="C147" s="227" t="s">
        <v>340</v>
      </c>
      <c r="D147" s="227" t="s">
        <v>183</v>
      </c>
      <c r="E147" s="228" t="s">
        <v>2507</v>
      </c>
      <c r="F147" s="229" t="s">
        <v>2508</v>
      </c>
      <c r="G147" s="230" t="s">
        <v>1784</v>
      </c>
      <c r="H147" s="231">
        <v>2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39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294</v>
      </c>
      <c r="AT147" s="238" t="s">
        <v>183</v>
      </c>
      <c r="AU147" s="238" t="s">
        <v>82</v>
      </c>
      <c r="AY147" s="18" t="s">
        <v>180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82</v>
      </c>
      <c r="BK147" s="239">
        <f>ROUND(I147*H147,2)</f>
        <v>0</v>
      </c>
      <c r="BL147" s="18" t="s">
        <v>294</v>
      </c>
      <c r="BM147" s="238" t="s">
        <v>540</v>
      </c>
    </row>
    <row r="148" s="2" customFormat="1" ht="16.5" customHeight="1">
      <c r="A148" s="39"/>
      <c r="B148" s="40"/>
      <c r="C148" s="227" t="s">
        <v>347</v>
      </c>
      <c r="D148" s="227" t="s">
        <v>183</v>
      </c>
      <c r="E148" s="228" t="s">
        <v>2509</v>
      </c>
      <c r="F148" s="229" t="s">
        <v>2510</v>
      </c>
      <c r="G148" s="230" t="s">
        <v>1784</v>
      </c>
      <c r="H148" s="231">
        <v>2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294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294</v>
      </c>
      <c r="BM148" s="238" t="s">
        <v>552</v>
      </c>
    </row>
    <row r="149" s="2" customFormat="1" ht="16.5" customHeight="1">
      <c r="A149" s="39"/>
      <c r="B149" s="40"/>
      <c r="C149" s="227" t="s">
        <v>352</v>
      </c>
      <c r="D149" s="227" t="s">
        <v>183</v>
      </c>
      <c r="E149" s="228" t="s">
        <v>2511</v>
      </c>
      <c r="F149" s="229" t="s">
        <v>2512</v>
      </c>
      <c r="G149" s="230" t="s">
        <v>1784</v>
      </c>
      <c r="H149" s="231">
        <v>2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294</v>
      </c>
      <c r="AT149" s="238" t="s">
        <v>183</v>
      </c>
      <c r="AU149" s="238" t="s">
        <v>82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294</v>
      </c>
      <c r="BM149" s="238" t="s">
        <v>565</v>
      </c>
    </row>
    <row r="150" s="2" customFormat="1" ht="16.5" customHeight="1">
      <c r="A150" s="39"/>
      <c r="B150" s="40"/>
      <c r="C150" s="227" t="s">
        <v>363</v>
      </c>
      <c r="D150" s="227" t="s">
        <v>183</v>
      </c>
      <c r="E150" s="228" t="s">
        <v>2513</v>
      </c>
      <c r="F150" s="229" t="s">
        <v>2514</v>
      </c>
      <c r="G150" s="230" t="s">
        <v>1784</v>
      </c>
      <c r="H150" s="231">
        <v>2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294</v>
      </c>
      <c r="AT150" s="238" t="s">
        <v>183</v>
      </c>
      <c r="AU150" s="238" t="s">
        <v>82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294</v>
      </c>
      <c r="BM150" s="238" t="s">
        <v>575</v>
      </c>
    </row>
    <row r="151" s="2" customFormat="1" ht="16.5" customHeight="1">
      <c r="A151" s="39"/>
      <c r="B151" s="40"/>
      <c r="C151" s="227" t="s">
        <v>370</v>
      </c>
      <c r="D151" s="227" t="s">
        <v>183</v>
      </c>
      <c r="E151" s="228" t="s">
        <v>2515</v>
      </c>
      <c r="F151" s="229" t="s">
        <v>2516</v>
      </c>
      <c r="G151" s="230" t="s">
        <v>1784</v>
      </c>
      <c r="H151" s="231">
        <v>2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294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294</v>
      </c>
      <c r="BM151" s="238" t="s">
        <v>587</v>
      </c>
    </row>
    <row r="152" s="2" customFormat="1" ht="16.5" customHeight="1">
      <c r="A152" s="39"/>
      <c r="B152" s="40"/>
      <c r="C152" s="227" t="s">
        <v>376</v>
      </c>
      <c r="D152" s="227" t="s">
        <v>183</v>
      </c>
      <c r="E152" s="228" t="s">
        <v>2517</v>
      </c>
      <c r="F152" s="229" t="s">
        <v>2518</v>
      </c>
      <c r="G152" s="230" t="s">
        <v>1784</v>
      </c>
      <c r="H152" s="231">
        <v>2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294</v>
      </c>
      <c r="AT152" s="238" t="s">
        <v>183</v>
      </c>
      <c r="AU152" s="238" t="s">
        <v>82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294</v>
      </c>
      <c r="BM152" s="238" t="s">
        <v>599</v>
      </c>
    </row>
    <row r="153" s="2" customFormat="1" ht="16.5" customHeight="1">
      <c r="A153" s="39"/>
      <c r="B153" s="40"/>
      <c r="C153" s="227" t="s">
        <v>382</v>
      </c>
      <c r="D153" s="227" t="s">
        <v>183</v>
      </c>
      <c r="E153" s="228" t="s">
        <v>2519</v>
      </c>
      <c r="F153" s="229" t="s">
        <v>2520</v>
      </c>
      <c r="G153" s="230" t="s">
        <v>1784</v>
      </c>
      <c r="H153" s="231">
        <v>4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294</v>
      </c>
      <c r="AT153" s="238" t="s">
        <v>183</v>
      </c>
      <c r="AU153" s="238" t="s">
        <v>82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294</v>
      </c>
      <c r="BM153" s="238" t="s">
        <v>611</v>
      </c>
    </row>
    <row r="154" s="2" customFormat="1" ht="16.5" customHeight="1">
      <c r="A154" s="39"/>
      <c r="B154" s="40"/>
      <c r="C154" s="227" t="s">
        <v>389</v>
      </c>
      <c r="D154" s="227" t="s">
        <v>183</v>
      </c>
      <c r="E154" s="228" t="s">
        <v>2521</v>
      </c>
      <c r="F154" s="229" t="s">
        <v>2522</v>
      </c>
      <c r="G154" s="230" t="s">
        <v>1784</v>
      </c>
      <c r="H154" s="231">
        <v>2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294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294</v>
      </c>
      <c r="BM154" s="238" t="s">
        <v>620</v>
      </c>
    </row>
    <row r="155" s="2" customFormat="1" ht="16.5" customHeight="1">
      <c r="A155" s="39"/>
      <c r="B155" s="40"/>
      <c r="C155" s="227" t="s">
        <v>396</v>
      </c>
      <c r="D155" s="227" t="s">
        <v>183</v>
      </c>
      <c r="E155" s="228" t="s">
        <v>2523</v>
      </c>
      <c r="F155" s="229" t="s">
        <v>2524</v>
      </c>
      <c r="G155" s="230" t="s">
        <v>1784</v>
      </c>
      <c r="H155" s="231">
        <v>2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294</v>
      </c>
      <c r="AT155" s="238" t="s">
        <v>183</v>
      </c>
      <c r="AU155" s="238" t="s">
        <v>82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294</v>
      </c>
      <c r="BM155" s="238" t="s">
        <v>624</v>
      </c>
    </row>
    <row r="156" s="2" customFormat="1" ht="16.5" customHeight="1">
      <c r="A156" s="39"/>
      <c r="B156" s="40"/>
      <c r="C156" s="227" t="s">
        <v>331</v>
      </c>
      <c r="D156" s="227" t="s">
        <v>183</v>
      </c>
      <c r="E156" s="228" t="s">
        <v>2525</v>
      </c>
      <c r="F156" s="229" t="s">
        <v>2526</v>
      </c>
      <c r="G156" s="230" t="s">
        <v>1784</v>
      </c>
      <c r="H156" s="231">
        <v>16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294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294</v>
      </c>
      <c r="BM156" s="238" t="s">
        <v>636</v>
      </c>
    </row>
    <row r="157" s="2" customFormat="1" ht="16.5" customHeight="1">
      <c r="A157" s="39"/>
      <c r="B157" s="40"/>
      <c r="C157" s="227" t="s">
        <v>431</v>
      </c>
      <c r="D157" s="227" t="s">
        <v>183</v>
      </c>
      <c r="E157" s="228" t="s">
        <v>2527</v>
      </c>
      <c r="F157" s="229" t="s">
        <v>2528</v>
      </c>
      <c r="G157" s="230" t="s">
        <v>1784</v>
      </c>
      <c r="H157" s="231">
        <v>4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294</v>
      </c>
      <c r="AT157" s="238" t="s">
        <v>183</v>
      </c>
      <c r="AU157" s="238" t="s">
        <v>82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294</v>
      </c>
      <c r="BM157" s="238" t="s">
        <v>649</v>
      </c>
    </row>
    <row r="158" s="2" customFormat="1" ht="16.5" customHeight="1">
      <c r="A158" s="39"/>
      <c r="B158" s="40"/>
      <c r="C158" s="227" t="s">
        <v>442</v>
      </c>
      <c r="D158" s="227" t="s">
        <v>183</v>
      </c>
      <c r="E158" s="228" t="s">
        <v>2529</v>
      </c>
      <c r="F158" s="229" t="s">
        <v>2530</v>
      </c>
      <c r="G158" s="230" t="s">
        <v>1784</v>
      </c>
      <c r="H158" s="231">
        <v>8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294</v>
      </c>
      <c r="AT158" s="238" t="s">
        <v>183</v>
      </c>
      <c r="AU158" s="238" t="s">
        <v>82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294</v>
      </c>
      <c r="BM158" s="238" t="s">
        <v>662</v>
      </c>
    </row>
    <row r="159" s="2" customFormat="1" ht="16.5" customHeight="1">
      <c r="A159" s="39"/>
      <c r="B159" s="40"/>
      <c r="C159" s="227" t="s">
        <v>449</v>
      </c>
      <c r="D159" s="227" t="s">
        <v>183</v>
      </c>
      <c r="E159" s="228" t="s">
        <v>2531</v>
      </c>
      <c r="F159" s="229" t="s">
        <v>2532</v>
      </c>
      <c r="G159" s="230" t="s">
        <v>1784</v>
      </c>
      <c r="H159" s="231">
        <v>4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294</v>
      </c>
      <c r="AT159" s="238" t="s">
        <v>183</v>
      </c>
      <c r="AU159" s="238" t="s">
        <v>82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294</v>
      </c>
      <c r="BM159" s="238" t="s">
        <v>362</v>
      </c>
    </row>
    <row r="160" s="2" customFormat="1" ht="16.5" customHeight="1">
      <c r="A160" s="39"/>
      <c r="B160" s="40"/>
      <c r="C160" s="227" t="s">
        <v>456</v>
      </c>
      <c r="D160" s="227" t="s">
        <v>183</v>
      </c>
      <c r="E160" s="228" t="s">
        <v>2533</v>
      </c>
      <c r="F160" s="229" t="s">
        <v>2534</v>
      </c>
      <c r="G160" s="230" t="s">
        <v>1784</v>
      </c>
      <c r="H160" s="231">
        <v>4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294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294</v>
      </c>
      <c r="BM160" s="238" t="s">
        <v>682</v>
      </c>
    </row>
    <row r="161" s="2" customFormat="1" ht="16.5" customHeight="1">
      <c r="A161" s="39"/>
      <c r="B161" s="40"/>
      <c r="C161" s="227" t="s">
        <v>461</v>
      </c>
      <c r="D161" s="227" t="s">
        <v>183</v>
      </c>
      <c r="E161" s="228" t="s">
        <v>2535</v>
      </c>
      <c r="F161" s="229" t="s">
        <v>2536</v>
      </c>
      <c r="G161" s="230" t="s">
        <v>1784</v>
      </c>
      <c r="H161" s="231">
        <v>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294</v>
      </c>
      <c r="AT161" s="238" t="s">
        <v>183</v>
      </c>
      <c r="AU161" s="238" t="s">
        <v>82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294</v>
      </c>
      <c r="BM161" s="238" t="s">
        <v>695</v>
      </c>
    </row>
    <row r="162" s="2" customFormat="1" ht="16.5" customHeight="1">
      <c r="A162" s="39"/>
      <c r="B162" s="40"/>
      <c r="C162" s="227" t="s">
        <v>467</v>
      </c>
      <c r="D162" s="227" t="s">
        <v>183</v>
      </c>
      <c r="E162" s="228" t="s">
        <v>2537</v>
      </c>
      <c r="F162" s="229" t="s">
        <v>2538</v>
      </c>
      <c r="G162" s="230" t="s">
        <v>1784</v>
      </c>
      <c r="H162" s="231">
        <v>12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294</v>
      </c>
      <c r="AT162" s="238" t="s">
        <v>183</v>
      </c>
      <c r="AU162" s="238" t="s">
        <v>82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294</v>
      </c>
      <c r="BM162" s="238" t="s">
        <v>710</v>
      </c>
    </row>
    <row r="163" s="2" customFormat="1" ht="16.5" customHeight="1">
      <c r="A163" s="39"/>
      <c r="B163" s="40"/>
      <c r="C163" s="227" t="s">
        <v>471</v>
      </c>
      <c r="D163" s="227" t="s">
        <v>183</v>
      </c>
      <c r="E163" s="228" t="s">
        <v>2539</v>
      </c>
      <c r="F163" s="229" t="s">
        <v>2540</v>
      </c>
      <c r="G163" s="230" t="s">
        <v>1784</v>
      </c>
      <c r="H163" s="231">
        <v>8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294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294</v>
      </c>
      <c r="BM163" s="238" t="s">
        <v>720</v>
      </c>
    </row>
    <row r="164" s="2" customFormat="1" ht="16.5" customHeight="1">
      <c r="A164" s="39"/>
      <c r="B164" s="40"/>
      <c r="C164" s="227" t="s">
        <v>477</v>
      </c>
      <c r="D164" s="227" t="s">
        <v>183</v>
      </c>
      <c r="E164" s="228" t="s">
        <v>2541</v>
      </c>
      <c r="F164" s="229" t="s">
        <v>2542</v>
      </c>
      <c r="G164" s="230" t="s">
        <v>1784</v>
      </c>
      <c r="H164" s="231">
        <v>16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294</v>
      </c>
      <c r="AT164" s="238" t="s">
        <v>183</v>
      </c>
      <c r="AU164" s="238" t="s">
        <v>82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294</v>
      </c>
      <c r="BM164" s="238" t="s">
        <v>1666</v>
      </c>
    </row>
    <row r="165" s="2" customFormat="1" ht="16.5" customHeight="1">
      <c r="A165" s="39"/>
      <c r="B165" s="40"/>
      <c r="C165" s="227" t="s">
        <v>492</v>
      </c>
      <c r="D165" s="227" t="s">
        <v>183</v>
      </c>
      <c r="E165" s="228" t="s">
        <v>2543</v>
      </c>
      <c r="F165" s="229" t="s">
        <v>2544</v>
      </c>
      <c r="G165" s="230" t="s">
        <v>1784</v>
      </c>
      <c r="H165" s="231">
        <v>12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294</v>
      </c>
      <c r="AT165" s="238" t="s">
        <v>183</v>
      </c>
      <c r="AU165" s="238" t="s">
        <v>82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294</v>
      </c>
      <c r="BM165" s="238" t="s">
        <v>731</v>
      </c>
    </row>
    <row r="166" s="2" customFormat="1" ht="16.5" customHeight="1">
      <c r="A166" s="39"/>
      <c r="B166" s="40"/>
      <c r="C166" s="227" t="s">
        <v>496</v>
      </c>
      <c r="D166" s="227" t="s">
        <v>183</v>
      </c>
      <c r="E166" s="228" t="s">
        <v>2545</v>
      </c>
      <c r="F166" s="229" t="s">
        <v>2546</v>
      </c>
      <c r="G166" s="230" t="s">
        <v>1784</v>
      </c>
      <c r="H166" s="231">
        <v>2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294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294</v>
      </c>
      <c r="BM166" s="238" t="s">
        <v>739</v>
      </c>
    </row>
    <row r="167" s="2" customFormat="1" ht="16.5" customHeight="1">
      <c r="A167" s="39"/>
      <c r="B167" s="40"/>
      <c r="C167" s="227" t="s">
        <v>512</v>
      </c>
      <c r="D167" s="227" t="s">
        <v>183</v>
      </c>
      <c r="E167" s="228" t="s">
        <v>2547</v>
      </c>
      <c r="F167" s="229" t="s">
        <v>2548</v>
      </c>
      <c r="G167" s="230" t="s">
        <v>1784</v>
      </c>
      <c r="H167" s="231">
        <v>48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294</v>
      </c>
      <c r="AT167" s="238" t="s">
        <v>183</v>
      </c>
      <c r="AU167" s="238" t="s">
        <v>82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294</v>
      </c>
      <c r="BM167" s="238" t="s">
        <v>751</v>
      </c>
    </row>
    <row r="168" s="2" customFormat="1" ht="16.5" customHeight="1">
      <c r="A168" s="39"/>
      <c r="B168" s="40"/>
      <c r="C168" s="227" t="s">
        <v>525</v>
      </c>
      <c r="D168" s="227" t="s">
        <v>183</v>
      </c>
      <c r="E168" s="228" t="s">
        <v>2549</v>
      </c>
      <c r="F168" s="229" t="s">
        <v>2550</v>
      </c>
      <c r="G168" s="230" t="s">
        <v>1784</v>
      </c>
      <c r="H168" s="231">
        <v>48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294</v>
      </c>
      <c r="AT168" s="238" t="s">
        <v>183</v>
      </c>
      <c r="AU168" s="238" t="s">
        <v>82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294</v>
      </c>
      <c r="BM168" s="238" t="s">
        <v>800</v>
      </c>
    </row>
    <row r="169" s="2" customFormat="1" ht="16.5" customHeight="1">
      <c r="A169" s="39"/>
      <c r="B169" s="40"/>
      <c r="C169" s="227" t="s">
        <v>531</v>
      </c>
      <c r="D169" s="227" t="s">
        <v>183</v>
      </c>
      <c r="E169" s="228" t="s">
        <v>2551</v>
      </c>
      <c r="F169" s="229" t="s">
        <v>2552</v>
      </c>
      <c r="G169" s="230" t="s">
        <v>1784</v>
      </c>
      <c r="H169" s="231">
        <v>206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294</v>
      </c>
      <c r="AT169" s="238" t="s">
        <v>183</v>
      </c>
      <c r="AU169" s="238" t="s">
        <v>82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294</v>
      </c>
      <c r="BM169" s="238" t="s">
        <v>810</v>
      </c>
    </row>
    <row r="170" s="2" customFormat="1" ht="16.5" customHeight="1">
      <c r="A170" s="39"/>
      <c r="B170" s="40"/>
      <c r="C170" s="227" t="s">
        <v>540</v>
      </c>
      <c r="D170" s="227" t="s">
        <v>183</v>
      </c>
      <c r="E170" s="228" t="s">
        <v>2553</v>
      </c>
      <c r="F170" s="229" t="s">
        <v>2554</v>
      </c>
      <c r="G170" s="230" t="s">
        <v>208</v>
      </c>
      <c r="H170" s="231">
        <v>0.83999999999999997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39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294</v>
      </c>
      <c r="AT170" s="238" t="s">
        <v>183</v>
      </c>
      <c r="AU170" s="238" t="s">
        <v>82</v>
      </c>
      <c r="AY170" s="18" t="s">
        <v>180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82</v>
      </c>
      <c r="BK170" s="239">
        <f>ROUND(I170*H170,2)</f>
        <v>0</v>
      </c>
      <c r="BL170" s="18" t="s">
        <v>294</v>
      </c>
      <c r="BM170" s="238" t="s">
        <v>825</v>
      </c>
    </row>
    <row r="171" s="12" customFormat="1" ht="25.92" customHeight="1">
      <c r="A171" s="12"/>
      <c r="B171" s="211"/>
      <c r="C171" s="212"/>
      <c r="D171" s="213" t="s">
        <v>73</v>
      </c>
      <c r="E171" s="214" t="s">
        <v>2555</v>
      </c>
      <c r="F171" s="214" t="s">
        <v>2556</v>
      </c>
      <c r="G171" s="212"/>
      <c r="H171" s="212"/>
      <c r="I171" s="215"/>
      <c r="J171" s="216">
        <f>BK171</f>
        <v>0</v>
      </c>
      <c r="K171" s="212"/>
      <c r="L171" s="217"/>
      <c r="M171" s="218"/>
      <c r="N171" s="219"/>
      <c r="O171" s="219"/>
      <c r="P171" s="220">
        <f>SUM(P172:P185)</f>
        <v>0</v>
      </c>
      <c r="Q171" s="219"/>
      <c r="R171" s="220">
        <f>SUM(R172:R185)</f>
        <v>0</v>
      </c>
      <c r="S171" s="219"/>
      <c r="T171" s="221">
        <f>SUM(T172:T185)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2" t="s">
        <v>84</v>
      </c>
      <c r="AT171" s="223" t="s">
        <v>73</v>
      </c>
      <c r="AU171" s="223" t="s">
        <v>74</v>
      </c>
      <c r="AY171" s="222" t="s">
        <v>180</v>
      </c>
      <c r="BK171" s="224">
        <f>SUM(BK172:BK185)</f>
        <v>0</v>
      </c>
    </row>
    <row r="172" s="2" customFormat="1" ht="16.5" customHeight="1">
      <c r="A172" s="39"/>
      <c r="B172" s="40"/>
      <c r="C172" s="227" t="s">
        <v>461</v>
      </c>
      <c r="D172" s="227" t="s">
        <v>183</v>
      </c>
      <c r="E172" s="228" t="s">
        <v>2557</v>
      </c>
      <c r="F172" s="229" t="s">
        <v>2558</v>
      </c>
      <c r="G172" s="230" t="s">
        <v>1784</v>
      </c>
      <c r="H172" s="231">
        <v>2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39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294</v>
      </c>
      <c r="AT172" s="238" t="s">
        <v>183</v>
      </c>
      <c r="AU172" s="238" t="s">
        <v>82</v>
      </c>
      <c r="AY172" s="18" t="s">
        <v>180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82</v>
      </c>
      <c r="BK172" s="239">
        <f>ROUND(I172*H172,2)</f>
        <v>0</v>
      </c>
      <c r="BL172" s="18" t="s">
        <v>294</v>
      </c>
      <c r="BM172" s="238" t="s">
        <v>851</v>
      </c>
    </row>
    <row r="173" s="2" customFormat="1" ht="16.5" customHeight="1">
      <c r="A173" s="39"/>
      <c r="B173" s="40"/>
      <c r="C173" s="227" t="s">
        <v>467</v>
      </c>
      <c r="D173" s="227" t="s">
        <v>183</v>
      </c>
      <c r="E173" s="228" t="s">
        <v>2559</v>
      </c>
      <c r="F173" s="229" t="s">
        <v>2560</v>
      </c>
      <c r="G173" s="230" t="s">
        <v>1784</v>
      </c>
      <c r="H173" s="231">
        <v>2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294</v>
      </c>
      <c r="AT173" s="238" t="s">
        <v>183</v>
      </c>
      <c r="AU173" s="238" t="s">
        <v>82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294</v>
      </c>
      <c r="BM173" s="238" t="s">
        <v>863</v>
      </c>
    </row>
    <row r="174" s="2" customFormat="1" ht="16.5" customHeight="1">
      <c r="A174" s="39"/>
      <c r="B174" s="40"/>
      <c r="C174" s="227" t="s">
        <v>471</v>
      </c>
      <c r="D174" s="227" t="s">
        <v>183</v>
      </c>
      <c r="E174" s="228" t="s">
        <v>2561</v>
      </c>
      <c r="F174" s="229" t="s">
        <v>2562</v>
      </c>
      <c r="G174" s="230" t="s">
        <v>1784</v>
      </c>
      <c r="H174" s="231">
        <v>4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294</v>
      </c>
      <c r="AT174" s="238" t="s">
        <v>183</v>
      </c>
      <c r="AU174" s="238" t="s">
        <v>82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294</v>
      </c>
      <c r="BM174" s="238" t="s">
        <v>892</v>
      </c>
    </row>
    <row r="175" s="2" customFormat="1" ht="16.5" customHeight="1">
      <c r="A175" s="39"/>
      <c r="B175" s="40"/>
      <c r="C175" s="227" t="s">
        <v>477</v>
      </c>
      <c r="D175" s="227" t="s">
        <v>183</v>
      </c>
      <c r="E175" s="228" t="s">
        <v>2563</v>
      </c>
      <c r="F175" s="229" t="s">
        <v>2564</v>
      </c>
      <c r="G175" s="230" t="s">
        <v>1784</v>
      </c>
      <c r="H175" s="231">
        <v>7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294</v>
      </c>
      <c r="AT175" s="238" t="s">
        <v>183</v>
      </c>
      <c r="AU175" s="238" t="s">
        <v>82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294</v>
      </c>
      <c r="BM175" s="238" t="s">
        <v>902</v>
      </c>
    </row>
    <row r="176" s="2" customFormat="1" ht="16.5" customHeight="1">
      <c r="A176" s="39"/>
      <c r="B176" s="40"/>
      <c r="C176" s="227" t="s">
        <v>492</v>
      </c>
      <c r="D176" s="227" t="s">
        <v>183</v>
      </c>
      <c r="E176" s="228" t="s">
        <v>2565</v>
      </c>
      <c r="F176" s="229" t="s">
        <v>2566</v>
      </c>
      <c r="G176" s="230" t="s">
        <v>1784</v>
      </c>
      <c r="H176" s="231">
        <v>3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294</v>
      </c>
      <c r="AT176" s="238" t="s">
        <v>183</v>
      </c>
      <c r="AU176" s="238" t="s">
        <v>82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294</v>
      </c>
      <c r="BM176" s="238" t="s">
        <v>925</v>
      </c>
    </row>
    <row r="177" s="2" customFormat="1" ht="16.5" customHeight="1">
      <c r="A177" s="39"/>
      <c r="B177" s="40"/>
      <c r="C177" s="227" t="s">
        <v>496</v>
      </c>
      <c r="D177" s="227" t="s">
        <v>183</v>
      </c>
      <c r="E177" s="228" t="s">
        <v>2567</v>
      </c>
      <c r="F177" s="229" t="s">
        <v>2568</v>
      </c>
      <c r="G177" s="230" t="s">
        <v>1784</v>
      </c>
      <c r="H177" s="231">
        <v>9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294</v>
      </c>
      <c r="AT177" s="238" t="s">
        <v>183</v>
      </c>
      <c r="AU177" s="238" t="s">
        <v>82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294</v>
      </c>
      <c r="BM177" s="238" t="s">
        <v>935</v>
      </c>
    </row>
    <row r="178" s="2" customFormat="1" ht="16.5" customHeight="1">
      <c r="A178" s="39"/>
      <c r="B178" s="40"/>
      <c r="C178" s="227" t="s">
        <v>512</v>
      </c>
      <c r="D178" s="227" t="s">
        <v>183</v>
      </c>
      <c r="E178" s="228" t="s">
        <v>2569</v>
      </c>
      <c r="F178" s="229" t="s">
        <v>2570</v>
      </c>
      <c r="G178" s="230" t="s">
        <v>1784</v>
      </c>
      <c r="H178" s="231">
        <v>5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294</v>
      </c>
      <c r="AT178" s="238" t="s">
        <v>183</v>
      </c>
      <c r="AU178" s="238" t="s">
        <v>82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294</v>
      </c>
      <c r="BM178" s="238" t="s">
        <v>943</v>
      </c>
    </row>
    <row r="179" s="2" customFormat="1" ht="16.5" customHeight="1">
      <c r="A179" s="39"/>
      <c r="B179" s="40"/>
      <c r="C179" s="227" t="s">
        <v>525</v>
      </c>
      <c r="D179" s="227" t="s">
        <v>183</v>
      </c>
      <c r="E179" s="228" t="s">
        <v>2571</v>
      </c>
      <c r="F179" s="229" t="s">
        <v>2572</v>
      </c>
      <c r="G179" s="230" t="s">
        <v>1784</v>
      </c>
      <c r="H179" s="231">
        <v>2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294</v>
      </c>
      <c r="AT179" s="238" t="s">
        <v>183</v>
      </c>
      <c r="AU179" s="238" t="s">
        <v>82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294</v>
      </c>
      <c r="BM179" s="238" t="s">
        <v>954</v>
      </c>
    </row>
    <row r="180" s="2" customFormat="1" ht="16.5" customHeight="1">
      <c r="A180" s="39"/>
      <c r="B180" s="40"/>
      <c r="C180" s="227" t="s">
        <v>531</v>
      </c>
      <c r="D180" s="227" t="s">
        <v>183</v>
      </c>
      <c r="E180" s="228" t="s">
        <v>2573</v>
      </c>
      <c r="F180" s="229" t="s">
        <v>2574</v>
      </c>
      <c r="G180" s="230" t="s">
        <v>1784</v>
      </c>
      <c r="H180" s="231">
        <v>8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294</v>
      </c>
      <c r="AT180" s="238" t="s">
        <v>183</v>
      </c>
      <c r="AU180" s="238" t="s">
        <v>82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294</v>
      </c>
      <c r="BM180" s="238" t="s">
        <v>986</v>
      </c>
    </row>
    <row r="181" s="2" customFormat="1" ht="16.5" customHeight="1">
      <c r="A181" s="39"/>
      <c r="B181" s="40"/>
      <c r="C181" s="227" t="s">
        <v>540</v>
      </c>
      <c r="D181" s="227" t="s">
        <v>183</v>
      </c>
      <c r="E181" s="228" t="s">
        <v>2575</v>
      </c>
      <c r="F181" s="229" t="s">
        <v>2576</v>
      </c>
      <c r="G181" s="230" t="s">
        <v>1784</v>
      </c>
      <c r="H181" s="231">
        <v>4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39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294</v>
      </c>
      <c r="AT181" s="238" t="s">
        <v>183</v>
      </c>
      <c r="AU181" s="238" t="s">
        <v>82</v>
      </c>
      <c r="AY181" s="18" t="s">
        <v>180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82</v>
      </c>
      <c r="BK181" s="239">
        <f>ROUND(I181*H181,2)</f>
        <v>0</v>
      </c>
      <c r="BL181" s="18" t="s">
        <v>294</v>
      </c>
      <c r="BM181" s="238" t="s">
        <v>1986</v>
      </c>
    </row>
    <row r="182" s="2" customFormat="1" ht="16.5" customHeight="1">
      <c r="A182" s="39"/>
      <c r="B182" s="40"/>
      <c r="C182" s="227" t="s">
        <v>546</v>
      </c>
      <c r="D182" s="227" t="s">
        <v>183</v>
      </c>
      <c r="E182" s="228" t="s">
        <v>2577</v>
      </c>
      <c r="F182" s="229" t="s">
        <v>2578</v>
      </c>
      <c r="G182" s="230" t="s">
        <v>1784</v>
      </c>
      <c r="H182" s="231">
        <v>1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294</v>
      </c>
      <c r="AT182" s="238" t="s">
        <v>183</v>
      </c>
      <c r="AU182" s="238" t="s">
        <v>82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294</v>
      </c>
      <c r="BM182" s="238" t="s">
        <v>1989</v>
      </c>
    </row>
    <row r="183" s="2" customFormat="1" ht="16.5" customHeight="1">
      <c r="A183" s="39"/>
      <c r="B183" s="40"/>
      <c r="C183" s="227" t="s">
        <v>552</v>
      </c>
      <c r="D183" s="227" t="s">
        <v>183</v>
      </c>
      <c r="E183" s="228" t="s">
        <v>2579</v>
      </c>
      <c r="F183" s="229" t="s">
        <v>2580</v>
      </c>
      <c r="G183" s="230" t="s">
        <v>1784</v>
      </c>
      <c r="H183" s="231">
        <v>1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294</v>
      </c>
      <c r="AT183" s="238" t="s">
        <v>183</v>
      </c>
      <c r="AU183" s="238" t="s">
        <v>82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294</v>
      </c>
      <c r="BM183" s="238" t="s">
        <v>1126</v>
      </c>
    </row>
    <row r="184" s="2" customFormat="1" ht="16.5" customHeight="1">
      <c r="A184" s="39"/>
      <c r="B184" s="40"/>
      <c r="C184" s="227" t="s">
        <v>560</v>
      </c>
      <c r="D184" s="227" t="s">
        <v>183</v>
      </c>
      <c r="E184" s="228" t="s">
        <v>2581</v>
      </c>
      <c r="F184" s="229" t="s">
        <v>2582</v>
      </c>
      <c r="G184" s="230" t="s">
        <v>1784</v>
      </c>
      <c r="H184" s="231">
        <v>48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294</v>
      </c>
      <c r="AT184" s="238" t="s">
        <v>183</v>
      </c>
      <c r="AU184" s="238" t="s">
        <v>82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294</v>
      </c>
      <c r="BM184" s="238" t="s">
        <v>1993</v>
      </c>
    </row>
    <row r="185" s="2" customFormat="1" ht="16.5" customHeight="1">
      <c r="A185" s="39"/>
      <c r="B185" s="40"/>
      <c r="C185" s="227" t="s">
        <v>565</v>
      </c>
      <c r="D185" s="227" t="s">
        <v>183</v>
      </c>
      <c r="E185" s="228" t="s">
        <v>2583</v>
      </c>
      <c r="F185" s="229" t="s">
        <v>2584</v>
      </c>
      <c r="G185" s="230" t="s">
        <v>208</v>
      </c>
      <c r="H185" s="231">
        <v>2.3999999999999999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294</v>
      </c>
      <c r="AT185" s="238" t="s">
        <v>183</v>
      </c>
      <c r="AU185" s="238" t="s">
        <v>82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294</v>
      </c>
      <c r="BM185" s="238" t="s">
        <v>1996</v>
      </c>
    </row>
    <row r="186" s="12" customFormat="1" ht="25.92" customHeight="1">
      <c r="A186" s="12"/>
      <c r="B186" s="211"/>
      <c r="C186" s="212"/>
      <c r="D186" s="213" t="s">
        <v>73</v>
      </c>
      <c r="E186" s="214" t="s">
        <v>2585</v>
      </c>
      <c r="F186" s="214" t="s">
        <v>2586</v>
      </c>
      <c r="G186" s="212"/>
      <c r="H186" s="212"/>
      <c r="I186" s="215"/>
      <c r="J186" s="216">
        <f>BK186</f>
        <v>0</v>
      </c>
      <c r="K186" s="212"/>
      <c r="L186" s="217"/>
      <c r="M186" s="218"/>
      <c r="N186" s="219"/>
      <c r="O186" s="219"/>
      <c r="P186" s="220">
        <f>SUM(P187:P189)</f>
        <v>0</v>
      </c>
      <c r="Q186" s="219"/>
      <c r="R186" s="220">
        <f>SUM(R187:R189)</f>
        <v>0</v>
      </c>
      <c r="S186" s="219"/>
      <c r="T186" s="221">
        <f>SUM(T187:T189)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2" t="s">
        <v>188</v>
      </c>
      <c r="AT186" s="223" t="s">
        <v>73</v>
      </c>
      <c r="AU186" s="223" t="s">
        <v>74</v>
      </c>
      <c r="AY186" s="222" t="s">
        <v>180</v>
      </c>
      <c r="BK186" s="224">
        <f>SUM(BK187:BK189)</f>
        <v>0</v>
      </c>
    </row>
    <row r="187" s="2" customFormat="1" ht="16.5" customHeight="1">
      <c r="A187" s="39"/>
      <c r="B187" s="40"/>
      <c r="C187" s="227" t="s">
        <v>570</v>
      </c>
      <c r="D187" s="227" t="s">
        <v>183</v>
      </c>
      <c r="E187" s="228" t="s">
        <v>2587</v>
      </c>
      <c r="F187" s="229" t="s">
        <v>2588</v>
      </c>
      <c r="G187" s="230" t="s">
        <v>2589</v>
      </c>
      <c r="H187" s="231">
        <v>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2590</v>
      </c>
      <c r="AT187" s="238" t="s">
        <v>183</v>
      </c>
      <c r="AU187" s="238" t="s">
        <v>82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2590</v>
      </c>
      <c r="BM187" s="238" t="s">
        <v>1999</v>
      </c>
    </row>
    <row r="188" s="2" customFormat="1" ht="16.5" customHeight="1">
      <c r="A188" s="39"/>
      <c r="B188" s="40"/>
      <c r="C188" s="227" t="s">
        <v>575</v>
      </c>
      <c r="D188" s="227" t="s">
        <v>183</v>
      </c>
      <c r="E188" s="228" t="s">
        <v>2591</v>
      </c>
      <c r="F188" s="229" t="s">
        <v>2592</v>
      </c>
      <c r="G188" s="230" t="s">
        <v>2589</v>
      </c>
      <c r="H188" s="231">
        <v>1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2590</v>
      </c>
      <c r="AT188" s="238" t="s">
        <v>183</v>
      </c>
      <c r="AU188" s="238" t="s">
        <v>82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2590</v>
      </c>
      <c r="BM188" s="238" t="s">
        <v>2001</v>
      </c>
    </row>
    <row r="189" s="2" customFormat="1" ht="24.15" customHeight="1">
      <c r="A189" s="39"/>
      <c r="B189" s="40"/>
      <c r="C189" s="227" t="s">
        <v>580</v>
      </c>
      <c r="D189" s="227" t="s">
        <v>183</v>
      </c>
      <c r="E189" s="228" t="s">
        <v>2593</v>
      </c>
      <c r="F189" s="229" t="s">
        <v>2594</v>
      </c>
      <c r="G189" s="230" t="s">
        <v>2589</v>
      </c>
      <c r="H189" s="231">
        <v>1</v>
      </c>
      <c r="I189" s="232"/>
      <c r="J189" s="233">
        <f>ROUND(I189*H189,2)</f>
        <v>0</v>
      </c>
      <c r="K189" s="229" t="s">
        <v>1</v>
      </c>
      <c r="L189" s="45"/>
      <c r="M189" s="299" t="s">
        <v>1</v>
      </c>
      <c r="N189" s="300" t="s">
        <v>39</v>
      </c>
      <c r="O189" s="301"/>
      <c r="P189" s="302">
        <f>O189*H189</f>
        <v>0</v>
      </c>
      <c r="Q189" s="302">
        <v>0</v>
      </c>
      <c r="R189" s="302">
        <f>Q189*H189</f>
        <v>0</v>
      </c>
      <c r="S189" s="302">
        <v>0</v>
      </c>
      <c r="T189" s="303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2590</v>
      </c>
      <c r="AT189" s="238" t="s">
        <v>183</v>
      </c>
      <c r="AU189" s="238" t="s">
        <v>82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2590</v>
      </c>
      <c r="BM189" s="238" t="s">
        <v>2006</v>
      </c>
    </row>
    <row r="190" s="2" customFormat="1" ht="6.96" customHeight="1">
      <c r="A190" s="39"/>
      <c r="B190" s="67"/>
      <c r="C190" s="68"/>
      <c r="D190" s="68"/>
      <c r="E190" s="68"/>
      <c r="F190" s="68"/>
      <c r="G190" s="68"/>
      <c r="H190" s="68"/>
      <c r="I190" s="68"/>
      <c r="J190" s="68"/>
      <c r="K190" s="68"/>
      <c r="L190" s="45"/>
      <c r="M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</row>
  </sheetData>
  <sheetProtection sheet="1" autoFilter="0" formatColumns="0" formatRows="0" objects="1" scenarios="1" spinCount="100000" saltValue="NWblrJhdsNtZsj7YkvjCDh/DW6tiulZ5M02yuetxOLMvNSonDwXvVZphc2rVGpPgYts9nrafYEe25zxuqb6+tA==" hashValue="7s1wfPIZauFC7ByFMxWudqTPP1QoC2nL5v1fkAQM4d8bC3U6SVc20IVYyEt7spUxrUBPwWCDzUqKeMPKpY19tA==" algorithmName="SHA-512" password="FF79"/>
  <autoFilter ref="C120:K189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141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2595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24. 5. 2023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32</v>
      </c>
      <c r="F24" s="39"/>
      <c r="G24" s="39"/>
      <c r="H24" s="39"/>
      <c r="I24" s="151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33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34</v>
      </c>
      <c r="E30" s="39"/>
      <c r="F30" s="39"/>
      <c r="G30" s="39"/>
      <c r="H30" s="39"/>
      <c r="I30" s="39"/>
      <c r="J30" s="161">
        <f>ROUND(J120,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36</v>
      </c>
      <c r="G32" s="39"/>
      <c r="H32" s="39"/>
      <c r="I32" s="162" t="s">
        <v>35</v>
      </c>
      <c r="J32" s="162" t="s">
        <v>37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38</v>
      </c>
      <c r="E33" s="151" t="s">
        <v>39</v>
      </c>
      <c r="F33" s="164">
        <f>ROUND((SUM(BE120:BE167)),  2)</f>
        <v>0</v>
      </c>
      <c r="G33" s="39"/>
      <c r="H33" s="39"/>
      <c r="I33" s="165">
        <v>0.20999999999999999</v>
      </c>
      <c r="J33" s="164">
        <f>ROUND(((SUM(BE120:BE167))*I33),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40</v>
      </c>
      <c r="F34" s="164">
        <f>ROUND((SUM(BF120:BF167)),  2)</f>
        <v>0</v>
      </c>
      <c r="G34" s="39"/>
      <c r="H34" s="39"/>
      <c r="I34" s="165">
        <v>0.14999999999999999</v>
      </c>
      <c r="J34" s="164">
        <f>ROUND(((SUM(BF120:BF167))*I34),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41</v>
      </c>
      <c r="F35" s="164">
        <f>ROUND((SUM(BG120:BG167)),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42</v>
      </c>
      <c r="F36" s="164">
        <f>ROUND((SUM(BH120:BH167)),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ROUND((SUM(BI120:BI167)),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44</v>
      </c>
      <c r="E39" s="168"/>
      <c r="F39" s="168"/>
      <c r="G39" s="169" t="s">
        <v>45</v>
      </c>
      <c r="H39" s="170" t="s">
        <v>46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141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2022-01050199.06 - MaR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24. 5. 2023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>KAVRO - Ing. Veronika Kloudová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144</v>
      </c>
      <c r="D94" s="186"/>
      <c r="E94" s="186"/>
      <c r="F94" s="186"/>
      <c r="G94" s="186"/>
      <c r="H94" s="186"/>
      <c r="I94" s="186"/>
      <c r="J94" s="187" t="s">
        <v>145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146</v>
      </c>
      <c r="D96" s="41"/>
      <c r="E96" s="41"/>
      <c r="F96" s="41"/>
      <c r="G96" s="41"/>
      <c r="H96" s="41"/>
      <c r="I96" s="41"/>
      <c r="J96" s="111">
        <f>J120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147</v>
      </c>
    </row>
    <row r="97" s="9" customFormat="1" ht="24.96" customHeight="1">
      <c r="A97" s="9"/>
      <c r="B97" s="189"/>
      <c r="C97" s="190"/>
      <c r="D97" s="191" t="s">
        <v>2596</v>
      </c>
      <c r="E97" s="192"/>
      <c r="F97" s="192"/>
      <c r="G97" s="192"/>
      <c r="H97" s="192"/>
      <c r="I97" s="192"/>
      <c r="J97" s="193">
        <f>J121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2597</v>
      </c>
      <c r="E98" s="192"/>
      <c r="F98" s="192"/>
      <c r="G98" s="192"/>
      <c r="H98" s="192"/>
      <c r="I98" s="192"/>
      <c r="J98" s="193">
        <f>J137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2598</v>
      </c>
      <c r="E99" s="192"/>
      <c r="F99" s="192"/>
      <c r="G99" s="192"/>
      <c r="H99" s="192"/>
      <c r="I99" s="192"/>
      <c r="J99" s="193">
        <f>J158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2599</v>
      </c>
      <c r="E100" s="192"/>
      <c r="F100" s="192"/>
      <c r="G100" s="192"/>
      <c r="H100" s="192"/>
      <c r="I100" s="192"/>
      <c r="J100" s="193">
        <f>J164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9"/>
      <c r="B101" s="40"/>
      <c r="C101" s="41"/>
      <c r="D101" s="41"/>
      <c r="E101" s="41"/>
      <c r="F101" s="41"/>
      <c r="G101" s="41"/>
      <c r="H101" s="41"/>
      <c r="I101" s="41"/>
      <c r="J101" s="41"/>
      <c r="K101" s="41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s="2" customFormat="1" ht="6.96" customHeight="1">
      <c r="A102" s="39"/>
      <c r="B102" s="67"/>
      <c r="C102" s="68"/>
      <c r="D102" s="68"/>
      <c r="E102" s="68"/>
      <c r="F102" s="68"/>
      <c r="G102" s="68"/>
      <c r="H102" s="68"/>
      <c r="I102" s="68"/>
      <c r="J102" s="68"/>
      <c r="K102" s="68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6" s="2" customFormat="1" ht="6.96" customHeight="1">
      <c r="A106" s="39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24.96" customHeight="1">
      <c r="A107" s="39"/>
      <c r="B107" s="40"/>
      <c r="C107" s="24" t="s">
        <v>165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6.5" customHeight="1">
      <c r="A110" s="39"/>
      <c r="B110" s="40"/>
      <c r="C110" s="41"/>
      <c r="D110" s="41"/>
      <c r="E110" s="184" t="str">
        <f>E7</f>
        <v>ZŠ NA SMETÁNCE - oprava střešního pláště a rekonstrukce podkroví</v>
      </c>
      <c r="F110" s="33"/>
      <c r="G110" s="33"/>
      <c r="H110" s="33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141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77" t="str">
        <f>E9</f>
        <v>2022-01050199.06 - MaR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20</v>
      </c>
      <c r="D114" s="41"/>
      <c r="E114" s="41"/>
      <c r="F114" s="28" t="str">
        <f>F12</f>
        <v xml:space="preserve"> </v>
      </c>
      <c r="G114" s="41"/>
      <c r="H114" s="41"/>
      <c r="I114" s="33" t="s">
        <v>22</v>
      </c>
      <c r="J114" s="80" t="str">
        <f>IF(J12="","",J12)</f>
        <v>24. 5. 2023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15" customHeight="1">
      <c r="A116" s="39"/>
      <c r="B116" s="40"/>
      <c r="C116" s="33" t="s">
        <v>24</v>
      </c>
      <c r="D116" s="41"/>
      <c r="E116" s="41"/>
      <c r="F116" s="28" t="str">
        <f>E15</f>
        <v xml:space="preserve"> </v>
      </c>
      <c r="G116" s="41"/>
      <c r="H116" s="41"/>
      <c r="I116" s="33" t="s">
        <v>29</v>
      </c>
      <c r="J116" s="37" t="str">
        <f>E21</f>
        <v xml:space="preserve"> 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5.65" customHeight="1">
      <c r="A117" s="39"/>
      <c r="B117" s="40"/>
      <c r="C117" s="33" t="s">
        <v>27</v>
      </c>
      <c r="D117" s="41"/>
      <c r="E117" s="41"/>
      <c r="F117" s="28" t="str">
        <f>IF(E18="","",E18)</f>
        <v>Vyplň údaj</v>
      </c>
      <c r="G117" s="41"/>
      <c r="H117" s="41"/>
      <c r="I117" s="33" t="s">
        <v>31</v>
      </c>
      <c r="J117" s="37" t="str">
        <f>E24</f>
        <v>KAVRO - Ing. Veronika Kloudová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0.32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1" customFormat="1" ht="29.28" customHeight="1">
      <c r="A119" s="200"/>
      <c r="B119" s="201"/>
      <c r="C119" s="202" t="s">
        <v>166</v>
      </c>
      <c r="D119" s="203" t="s">
        <v>59</v>
      </c>
      <c r="E119" s="203" t="s">
        <v>55</v>
      </c>
      <c r="F119" s="203" t="s">
        <v>56</v>
      </c>
      <c r="G119" s="203" t="s">
        <v>167</v>
      </c>
      <c r="H119" s="203" t="s">
        <v>168</v>
      </c>
      <c r="I119" s="203" t="s">
        <v>169</v>
      </c>
      <c r="J119" s="203" t="s">
        <v>145</v>
      </c>
      <c r="K119" s="204" t="s">
        <v>170</v>
      </c>
      <c r="L119" s="205"/>
      <c r="M119" s="101" t="s">
        <v>1</v>
      </c>
      <c r="N119" s="102" t="s">
        <v>38</v>
      </c>
      <c r="O119" s="102" t="s">
        <v>171</v>
      </c>
      <c r="P119" s="102" t="s">
        <v>172</v>
      </c>
      <c r="Q119" s="102" t="s">
        <v>173</v>
      </c>
      <c r="R119" s="102" t="s">
        <v>174</v>
      </c>
      <c r="S119" s="102" t="s">
        <v>175</v>
      </c>
      <c r="T119" s="103" t="s">
        <v>176</v>
      </c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</row>
    <row r="120" s="2" customFormat="1" ht="22.8" customHeight="1">
      <c r="A120" s="39"/>
      <c r="B120" s="40"/>
      <c r="C120" s="108" t="s">
        <v>177</v>
      </c>
      <c r="D120" s="41"/>
      <c r="E120" s="41"/>
      <c r="F120" s="41"/>
      <c r="G120" s="41"/>
      <c r="H120" s="41"/>
      <c r="I120" s="41"/>
      <c r="J120" s="206">
        <f>BK120</f>
        <v>0</v>
      </c>
      <c r="K120" s="41"/>
      <c r="L120" s="45"/>
      <c r="M120" s="104"/>
      <c r="N120" s="207"/>
      <c r="O120" s="105"/>
      <c r="P120" s="208">
        <f>P121+P137+P158+P164</f>
        <v>0</v>
      </c>
      <c r="Q120" s="105"/>
      <c r="R120" s="208">
        <f>R121+R137+R158+R164</f>
        <v>0</v>
      </c>
      <c r="S120" s="105"/>
      <c r="T120" s="209">
        <f>T121+T137+T158+T164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73</v>
      </c>
      <c r="AU120" s="18" t="s">
        <v>147</v>
      </c>
      <c r="BK120" s="210">
        <f>BK121+BK137+BK158+BK164</f>
        <v>0</v>
      </c>
    </row>
    <row r="121" s="12" customFormat="1" ht="25.92" customHeight="1">
      <c r="A121" s="12"/>
      <c r="B121" s="211"/>
      <c r="C121" s="212"/>
      <c r="D121" s="213" t="s">
        <v>73</v>
      </c>
      <c r="E121" s="214" t="s">
        <v>2600</v>
      </c>
      <c r="F121" s="214" t="s">
        <v>2601</v>
      </c>
      <c r="G121" s="212"/>
      <c r="H121" s="212"/>
      <c r="I121" s="215"/>
      <c r="J121" s="216">
        <f>BK121</f>
        <v>0</v>
      </c>
      <c r="K121" s="212"/>
      <c r="L121" s="217"/>
      <c r="M121" s="218"/>
      <c r="N121" s="219"/>
      <c r="O121" s="219"/>
      <c r="P121" s="220">
        <f>SUM(P122:P136)</f>
        <v>0</v>
      </c>
      <c r="Q121" s="219"/>
      <c r="R121" s="220">
        <f>SUM(R122:R136)</f>
        <v>0</v>
      </c>
      <c r="S121" s="219"/>
      <c r="T121" s="221">
        <f>SUM(T122:T136)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2" t="s">
        <v>82</v>
      </c>
      <c r="AT121" s="223" t="s">
        <v>73</v>
      </c>
      <c r="AU121" s="223" t="s">
        <v>74</v>
      </c>
      <c r="AY121" s="222" t="s">
        <v>180</v>
      </c>
      <c r="BK121" s="224">
        <f>SUM(BK122:BK136)</f>
        <v>0</v>
      </c>
    </row>
    <row r="122" s="2" customFormat="1" ht="16.5" customHeight="1">
      <c r="A122" s="39"/>
      <c r="B122" s="40"/>
      <c r="C122" s="227" t="s">
        <v>82</v>
      </c>
      <c r="D122" s="227" t="s">
        <v>183</v>
      </c>
      <c r="E122" s="228" t="s">
        <v>2602</v>
      </c>
      <c r="F122" s="229" t="s">
        <v>2603</v>
      </c>
      <c r="G122" s="230" t="s">
        <v>287</v>
      </c>
      <c r="H122" s="231">
        <v>2</v>
      </c>
      <c r="I122" s="232"/>
      <c r="J122" s="233">
        <f>ROUND(I122*H122,2)</f>
        <v>0</v>
      </c>
      <c r="K122" s="229" t="s">
        <v>1</v>
      </c>
      <c r="L122" s="45"/>
      <c r="M122" s="234" t="s">
        <v>1</v>
      </c>
      <c r="N122" s="235" t="s">
        <v>39</v>
      </c>
      <c r="O122" s="92"/>
      <c r="P122" s="236">
        <f>O122*H122</f>
        <v>0</v>
      </c>
      <c r="Q122" s="236">
        <v>0</v>
      </c>
      <c r="R122" s="236">
        <f>Q122*H122</f>
        <v>0</v>
      </c>
      <c r="S122" s="236">
        <v>0</v>
      </c>
      <c r="T122" s="237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38" t="s">
        <v>188</v>
      </c>
      <c r="AT122" s="238" t="s">
        <v>183</v>
      </c>
      <c r="AU122" s="238" t="s">
        <v>82</v>
      </c>
      <c r="AY122" s="18" t="s">
        <v>180</v>
      </c>
      <c r="BE122" s="239">
        <f>IF(N122="základní",J122,0)</f>
        <v>0</v>
      </c>
      <c r="BF122" s="239">
        <f>IF(N122="snížená",J122,0)</f>
        <v>0</v>
      </c>
      <c r="BG122" s="239">
        <f>IF(N122="zákl. přenesená",J122,0)</f>
        <v>0</v>
      </c>
      <c r="BH122" s="239">
        <f>IF(N122="sníž. přenesená",J122,0)</f>
        <v>0</v>
      </c>
      <c r="BI122" s="239">
        <f>IF(N122="nulová",J122,0)</f>
        <v>0</v>
      </c>
      <c r="BJ122" s="18" t="s">
        <v>82</v>
      </c>
      <c r="BK122" s="239">
        <f>ROUND(I122*H122,2)</f>
        <v>0</v>
      </c>
      <c r="BL122" s="18" t="s">
        <v>188</v>
      </c>
      <c r="BM122" s="238" t="s">
        <v>84</v>
      </c>
    </row>
    <row r="123" s="2" customFormat="1" ht="24.15" customHeight="1">
      <c r="A123" s="39"/>
      <c r="B123" s="40"/>
      <c r="C123" s="227" t="s">
        <v>84</v>
      </c>
      <c r="D123" s="227" t="s">
        <v>183</v>
      </c>
      <c r="E123" s="228" t="s">
        <v>2604</v>
      </c>
      <c r="F123" s="229" t="s">
        <v>2605</v>
      </c>
      <c r="G123" s="230" t="s">
        <v>287</v>
      </c>
      <c r="H123" s="231">
        <v>2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39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188</v>
      </c>
      <c r="AT123" s="238" t="s">
        <v>183</v>
      </c>
      <c r="AU123" s="238" t="s">
        <v>82</v>
      </c>
      <c r="AY123" s="18" t="s">
        <v>180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82</v>
      </c>
      <c r="BK123" s="239">
        <f>ROUND(I123*H123,2)</f>
        <v>0</v>
      </c>
      <c r="BL123" s="18" t="s">
        <v>188</v>
      </c>
      <c r="BM123" s="238" t="s">
        <v>188</v>
      </c>
    </row>
    <row r="124" s="2" customFormat="1" ht="21.75" customHeight="1">
      <c r="A124" s="39"/>
      <c r="B124" s="40"/>
      <c r="C124" s="227" t="s">
        <v>181</v>
      </c>
      <c r="D124" s="227" t="s">
        <v>183</v>
      </c>
      <c r="E124" s="228" t="s">
        <v>2606</v>
      </c>
      <c r="F124" s="229" t="s">
        <v>2607</v>
      </c>
      <c r="G124" s="230" t="s">
        <v>287</v>
      </c>
      <c r="H124" s="231">
        <v>1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39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188</v>
      </c>
      <c r="AT124" s="238" t="s">
        <v>183</v>
      </c>
      <c r="AU124" s="238" t="s">
        <v>82</v>
      </c>
      <c r="AY124" s="18" t="s">
        <v>180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82</v>
      </c>
      <c r="BK124" s="239">
        <f>ROUND(I124*H124,2)</f>
        <v>0</v>
      </c>
      <c r="BL124" s="18" t="s">
        <v>188</v>
      </c>
      <c r="BM124" s="238" t="s">
        <v>216</v>
      </c>
    </row>
    <row r="125" s="2" customFormat="1" ht="16.5" customHeight="1">
      <c r="A125" s="39"/>
      <c r="B125" s="40"/>
      <c r="C125" s="227" t="s">
        <v>188</v>
      </c>
      <c r="D125" s="227" t="s">
        <v>183</v>
      </c>
      <c r="E125" s="228" t="s">
        <v>2608</v>
      </c>
      <c r="F125" s="229" t="s">
        <v>2609</v>
      </c>
      <c r="G125" s="230" t="s">
        <v>287</v>
      </c>
      <c r="H125" s="231">
        <v>2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242</v>
      </c>
    </row>
    <row r="126" s="2" customFormat="1" ht="16.5" customHeight="1">
      <c r="A126" s="39"/>
      <c r="B126" s="40"/>
      <c r="C126" s="227" t="s">
        <v>221</v>
      </c>
      <c r="D126" s="227" t="s">
        <v>183</v>
      </c>
      <c r="E126" s="228" t="s">
        <v>2610</v>
      </c>
      <c r="F126" s="229" t="s">
        <v>2611</v>
      </c>
      <c r="G126" s="230" t="s">
        <v>287</v>
      </c>
      <c r="H126" s="231">
        <v>2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188</v>
      </c>
      <c r="AT126" s="238" t="s">
        <v>183</v>
      </c>
      <c r="AU126" s="238" t="s">
        <v>82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188</v>
      </c>
      <c r="BM126" s="238" t="s">
        <v>256</v>
      </c>
    </row>
    <row r="127" s="2" customFormat="1" ht="16.5" customHeight="1">
      <c r="A127" s="39"/>
      <c r="B127" s="40"/>
      <c r="C127" s="227" t="s">
        <v>216</v>
      </c>
      <c r="D127" s="227" t="s">
        <v>183</v>
      </c>
      <c r="E127" s="228" t="s">
        <v>2612</v>
      </c>
      <c r="F127" s="229" t="s">
        <v>2613</v>
      </c>
      <c r="G127" s="230" t="s">
        <v>287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270</v>
      </c>
    </row>
    <row r="128" s="2" customFormat="1" ht="16.5" customHeight="1">
      <c r="A128" s="39"/>
      <c r="B128" s="40"/>
      <c r="C128" s="227" t="s">
        <v>232</v>
      </c>
      <c r="D128" s="227" t="s">
        <v>183</v>
      </c>
      <c r="E128" s="228" t="s">
        <v>2614</v>
      </c>
      <c r="F128" s="229" t="s">
        <v>2615</v>
      </c>
      <c r="G128" s="230" t="s">
        <v>287</v>
      </c>
      <c r="H128" s="231">
        <v>2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283</v>
      </c>
    </row>
    <row r="129" s="2" customFormat="1" ht="16.5" customHeight="1">
      <c r="A129" s="39"/>
      <c r="B129" s="40"/>
      <c r="C129" s="227" t="s">
        <v>242</v>
      </c>
      <c r="D129" s="227" t="s">
        <v>183</v>
      </c>
      <c r="E129" s="228" t="s">
        <v>2616</v>
      </c>
      <c r="F129" s="229" t="s">
        <v>2617</v>
      </c>
      <c r="G129" s="230" t="s">
        <v>287</v>
      </c>
      <c r="H129" s="231">
        <v>4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294</v>
      </c>
    </row>
    <row r="130" s="2" customFormat="1" ht="16.5" customHeight="1">
      <c r="A130" s="39"/>
      <c r="B130" s="40"/>
      <c r="C130" s="227" t="s">
        <v>252</v>
      </c>
      <c r="D130" s="227" t="s">
        <v>183</v>
      </c>
      <c r="E130" s="228" t="s">
        <v>2618</v>
      </c>
      <c r="F130" s="229" t="s">
        <v>2619</v>
      </c>
      <c r="G130" s="230" t="s">
        <v>287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305</v>
      </c>
    </row>
    <row r="131" s="2" customFormat="1" ht="16.5" customHeight="1">
      <c r="A131" s="39"/>
      <c r="B131" s="40"/>
      <c r="C131" s="227" t="s">
        <v>256</v>
      </c>
      <c r="D131" s="227" t="s">
        <v>183</v>
      </c>
      <c r="E131" s="228" t="s">
        <v>2620</v>
      </c>
      <c r="F131" s="229" t="s">
        <v>2621</v>
      </c>
      <c r="G131" s="230" t="s">
        <v>287</v>
      </c>
      <c r="H131" s="231">
        <v>2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320</v>
      </c>
    </row>
    <row r="132" s="2" customFormat="1" ht="16.5" customHeight="1">
      <c r="A132" s="39"/>
      <c r="B132" s="40"/>
      <c r="C132" s="227" t="s">
        <v>264</v>
      </c>
      <c r="D132" s="227" t="s">
        <v>183</v>
      </c>
      <c r="E132" s="228" t="s">
        <v>2622</v>
      </c>
      <c r="F132" s="229" t="s">
        <v>2623</v>
      </c>
      <c r="G132" s="230" t="s">
        <v>287</v>
      </c>
      <c r="H132" s="231">
        <v>2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82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335</v>
      </c>
    </row>
    <row r="133" s="2" customFormat="1" ht="16.5" customHeight="1">
      <c r="A133" s="39"/>
      <c r="B133" s="40"/>
      <c r="C133" s="227" t="s">
        <v>270</v>
      </c>
      <c r="D133" s="227" t="s">
        <v>183</v>
      </c>
      <c r="E133" s="228" t="s">
        <v>2624</v>
      </c>
      <c r="F133" s="229" t="s">
        <v>2625</v>
      </c>
      <c r="G133" s="230" t="s">
        <v>287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347</v>
      </c>
    </row>
    <row r="134" s="2" customFormat="1" ht="16.5" customHeight="1">
      <c r="A134" s="39"/>
      <c r="B134" s="40"/>
      <c r="C134" s="227" t="s">
        <v>276</v>
      </c>
      <c r="D134" s="227" t="s">
        <v>183</v>
      </c>
      <c r="E134" s="228" t="s">
        <v>2626</v>
      </c>
      <c r="F134" s="229" t="s">
        <v>2627</v>
      </c>
      <c r="G134" s="230" t="s">
        <v>287</v>
      </c>
      <c r="H134" s="231">
        <v>1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82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363</v>
      </c>
    </row>
    <row r="135" s="2" customFormat="1" ht="16.5" customHeight="1">
      <c r="A135" s="39"/>
      <c r="B135" s="40"/>
      <c r="C135" s="227" t="s">
        <v>283</v>
      </c>
      <c r="D135" s="227" t="s">
        <v>183</v>
      </c>
      <c r="E135" s="228" t="s">
        <v>2628</v>
      </c>
      <c r="F135" s="229" t="s">
        <v>2629</v>
      </c>
      <c r="G135" s="230" t="s">
        <v>287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376</v>
      </c>
    </row>
    <row r="136" s="2" customFormat="1" ht="16.5" customHeight="1">
      <c r="A136" s="39"/>
      <c r="B136" s="40"/>
      <c r="C136" s="227" t="s">
        <v>8</v>
      </c>
      <c r="D136" s="227" t="s">
        <v>183</v>
      </c>
      <c r="E136" s="228" t="s">
        <v>2630</v>
      </c>
      <c r="F136" s="229" t="s">
        <v>2631</v>
      </c>
      <c r="G136" s="230" t="s">
        <v>287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389</v>
      </c>
    </row>
    <row r="137" s="12" customFormat="1" ht="25.92" customHeight="1">
      <c r="A137" s="12"/>
      <c r="B137" s="211"/>
      <c r="C137" s="212"/>
      <c r="D137" s="213" t="s">
        <v>73</v>
      </c>
      <c r="E137" s="214" t="s">
        <v>2632</v>
      </c>
      <c r="F137" s="214" t="s">
        <v>2633</v>
      </c>
      <c r="G137" s="212"/>
      <c r="H137" s="212"/>
      <c r="I137" s="215"/>
      <c r="J137" s="216">
        <f>BK137</f>
        <v>0</v>
      </c>
      <c r="K137" s="212"/>
      <c r="L137" s="217"/>
      <c r="M137" s="218"/>
      <c r="N137" s="219"/>
      <c r="O137" s="219"/>
      <c r="P137" s="220">
        <f>SUM(P138:P157)</f>
        <v>0</v>
      </c>
      <c r="Q137" s="219"/>
      <c r="R137" s="220">
        <f>SUM(R138:R157)</f>
        <v>0</v>
      </c>
      <c r="S137" s="219"/>
      <c r="T137" s="221">
        <f>SUM(T138:T157)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2" t="s">
        <v>82</v>
      </c>
      <c r="AT137" s="223" t="s">
        <v>73</v>
      </c>
      <c r="AU137" s="223" t="s">
        <v>74</v>
      </c>
      <c r="AY137" s="222" t="s">
        <v>180</v>
      </c>
      <c r="BK137" s="224">
        <f>SUM(BK138:BK157)</f>
        <v>0</v>
      </c>
    </row>
    <row r="138" s="2" customFormat="1" ht="16.5" customHeight="1">
      <c r="A138" s="39"/>
      <c r="B138" s="40"/>
      <c r="C138" s="227" t="s">
        <v>294</v>
      </c>
      <c r="D138" s="227" t="s">
        <v>183</v>
      </c>
      <c r="E138" s="228" t="s">
        <v>2634</v>
      </c>
      <c r="F138" s="229" t="s">
        <v>2635</v>
      </c>
      <c r="G138" s="230" t="s">
        <v>279</v>
      </c>
      <c r="H138" s="231">
        <v>45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331</v>
      </c>
    </row>
    <row r="139" s="2" customFormat="1" ht="16.5" customHeight="1">
      <c r="A139" s="39"/>
      <c r="B139" s="40"/>
      <c r="C139" s="227" t="s">
        <v>301</v>
      </c>
      <c r="D139" s="227" t="s">
        <v>183</v>
      </c>
      <c r="E139" s="228" t="s">
        <v>2636</v>
      </c>
      <c r="F139" s="229" t="s">
        <v>2637</v>
      </c>
      <c r="G139" s="230" t="s">
        <v>279</v>
      </c>
      <c r="H139" s="231">
        <v>45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82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442</v>
      </c>
    </row>
    <row r="140" s="2" customFormat="1" ht="16.5" customHeight="1">
      <c r="A140" s="39"/>
      <c r="B140" s="40"/>
      <c r="C140" s="227" t="s">
        <v>305</v>
      </c>
      <c r="D140" s="227" t="s">
        <v>183</v>
      </c>
      <c r="E140" s="228" t="s">
        <v>2638</v>
      </c>
      <c r="F140" s="229" t="s">
        <v>2639</v>
      </c>
      <c r="G140" s="230" t="s">
        <v>279</v>
      </c>
      <c r="H140" s="231">
        <v>60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456</v>
      </c>
    </row>
    <row r="141" s="2" customFormat="1" ht="16.5" customHeight="1">
      <c r="A141" s="39"/>
      <c r="B141" s="40"/>
      <c r="C141" s="227" t="s">
        <v>312</v>
      </c>
      <c r="D141" s="227" t="s">
        <v>183</v>
      </c>
      <c r="E141" s="228" t="s">
        <v>2640</v>
      </c>
      <c r="F141" s="229" t="s">
        <v>2641</v>
      </c>
      <c r="G141" s="230" t="s">
        <v>279</v>
      </c>
      <c r="H141" s="231">
        <v>60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39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82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467</v>
      </c>
    </row>
    <row r="142" s="2" customFormat="1" ht="16.5" customHeight="1">
      <c r="A142" s="39"/>
      <c r="B142" s="40"/>
      <c r="C142" s="227" t="s">
        <v>320</v>
      </c>
      <c r="D142" s="227" t="s">
        <v>183</v>
      </c>
      <c r="E142" s="228" t="s">
        <v>2642</v>
      </c>
      <c r="F142" s="229" t="s">
        <v>2643</v>
      </c>
      <c r="G142" s="230" t="s">
        <v>279</v>
      </c>
      <c r="H142" s="231">
        <v>85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477</v>
      </c>
    </row>
    <row r="143" s="2" customFormat="1" ht="16.5" customHeight="1">
      <c r="A143" s="39"/>
      <c r="B143" s="40"/>
      <c r="C143" s="227" t="s">
        <v>7</v>
      </c>
      <c r="D143" s="227" t="s">
        <v>183</v>
      </c>
      <c r="E143" s="228" t="s">
        <v>2644</v>
      </c>
      <c r="F143" s="229" t="s">
        <v>2645</v>
      </c>
      <c r="G143" s="230" t="s">
        <v>279</v>
      </c>
      <c r="H143" s="231">
        <v>85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39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183</v>
      </c>
      <c r="AU143" s="238" t="s">
        <v>82</v>
      </c>
      <c r="AY143" s="18" t="s">
        <v>180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82</v>
      </c>
      <c r="BK143" s="239">
        <f>ROUND(I143*H143,2)</f>
        <v>0</v>
      </c>
      <c r="BL143" s="18" t="s">
        <v>188</v>
      </c>
      <c r="BM143" s="238" t="s">
        <v>496</v>
      </c>
    </row>
    <row r="144" s="2" customFormat="1" ht="16.5" customHeight="1">
      <c r="A144" s="39"/>
      <c r="B144" s="40"/>
      <c r="C144" s="227" t="s">
        <v>335</v>
      </c>
      <c r="D144" s="227" t="s">
        <v>183</v>
      </c>
      <c r="E144" s="228" t="s">
        <v>2646</v>
      </c>
      <c r="F144" s="229" t="s">
        <v>2647</v>
      </c>
      <c r="G144" s="230" t="s">
        <v>279</v>
      </c>
      <c r="H144" s="231">
        <v>125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525</v>
      </c>
    </row>
    <row r="145" s="2" customFormat="1" ht="16.5" customHeight="1">
      <c r="A145" s="39"/>
      <c r="B145" s="40"/>
      <c r="C145" s="227" t="s">
        <v>340</v>
      </c>
      <c r="D145" s="227" t="s">
        <v>183</v>
      </c>
      <c r="E145" s="228" t="s">
        <v>2648</v>
      </c>
      <c r="F145" s="229" t="s">
        <v>2649</v>
      </c>
      <c r="G145" s="230" t="s">
        <v>279</v>
      </c>
      <c r="H145" s="231">
        <v>125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39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188</v>
      </c>
      <c r="AT145" s="238" t="s">
        <v>183</v>
      </c>
      <c r="AU145" s="238" t="s">
        <v>82</v>
      </c>
      <c r="AY145" s="18" t="s">
        <v>180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82</v>
      </c>
      <c r="BK145" s="239">
        <f>ROUND(I145*H145,2)</f>
        <v>0</v>
      </c>
      <c r="BL145" s="18" t="s">
        <v>188</v>
      </c>
      <c r="BM145" s="238" t="s">
        <v>540</v>
      </c>
    </row>
    <row r="146" s="2" customFormat="1" ht="16.5" customHeight="1">
      <c r="A146" s="39"/>
      <c r="B146" s="40"/>
      <c r="C146" s="227" t="s">
        <v>347</v>
      </c>
      <c r="D146" s="227" t="s">
        <v>183</v>
      </c>
      <c r="E146" s="228" t="s">
        <v>2650</v>
      </c>
      <c r="F146" s="229" t="s">
        <v>2651</v>
      </c>
      <c r="G146" s="230" t="s">
        <v>279</v>
      </c>
      <c r="H146" s="231">
        <v>65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552</v>
      </c>
    </row>
    <row r="147" s="2" customFormat="1" ht="16.5" customHeight="1">
      <c r="A147" s="39"/>
      <c r="B147" s="40"/>
      <c r="C147" s="227" t="s">
        <v>352</v>
      </c>
      <c r="D147" s="227" t="s">
        <v>183</v>
      </c>
      <c r="E147" s="228" t="s">
        <v>2652</v>
      </c>
      <c r="F147" s="229" t="s">
        <v>2653</v>
      </c>
      <c r="G147" s="230" t="s">
        <v>279</v>
      </c>
      <c r="H147" s="231">
        <v>65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39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188</v>
      </c>
      <c r="AT147" s="238" t="s">
        <v>183</v>
      </c>
      <c r="AU147" s="238" t="s">
        <v>82</v>
      </c>
      <c r="AY147" s="18" t="s">
        <v>180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82</v>
      </c>
      <c r="BK147" s="239">
        <f>ROUND(I147*H147,2)</f>
        <v>0</v>
      </c>
      <c r="BL147" s="18" t="s">
        <v>188</v>
      </c>
      <c r="BM147" s="238" t="s">
        <v>565</v>
      </c>
    </row>
    <row r="148" s="2" customFormat="1" ht="16.5" customHeight="1">
      <c r="A148" s="39"/>
      <c r="B148" s="40"/>
      <c r="C148" s="227" t="s">
        <v>363</v>
      </c>
      <c r="D148" s="227" t="s">
        <v>183</v>
      </c>
      <c r="E148" s="228" t="s">
        <v>2654</v>
      </c>
      <c r="F148" s="229" t="s">
        <v>2655</v>
      </c>
      <c r="G148" s="230" t="s">
        <v>279</v>
      </c>
      <c r="H148" s="231">
        <v>125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575</v>
      </c>
    </row>
    <row r="149" s="2" customFormat="1" ht="16.5" customHeight="1">
      <c r="A149" s="39"/>
      <c r="B149" s="40"/>
      <c r="C149" s="227" t="s">
        <v>370</v>
      </c>
      <c r="D149" s="227" t="s">
        <v>183</v>
      </c>
      <c r="E149" s="228" t="s">
        <v>2656</v>
      </c>
      <c r="F149" s="229" t="s">
        <v>2657</v>
      </c>
      <c r="G149" s="230" t="s">
        <v>279</v>
      </c>
      <c r="H149" s="231">
        <v>125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82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587</v>
      </c>
    </row>
    <row r="150" s="2" customFormat="1" ht="16.5" customHeight="1">
      <c r="A150" s="39"/>
      <c r="B150" s="40"/>
      <c r="C150" s="227" t="s">
        <v>376</v>
      </c>
      <c r="D150" s="227" t="s">
        <v>183</v>
      </c>
      <c r="E150" s="228" t="s">
        <v>2658</v>
      </c>
      <c r="F150" s="229" t="s">
        <v>2659</v>
      </c>
      <c r="G150" s="230" t="s">
        <v>279</v>
      </c>
      <c r="H150" s="231">
        <v>100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82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599</v>
      </c>
    </row>
    <row r="151" s="2" customFormat="1" ht="16.5" customHeight="1">
      <c r="A151" s="39"/>
      <c r="B151" s="40"/>
      <c r="C151" s="227" t="s">
        <v>382</v>
      </c>
      <c r="D151" s="227" t="s">
        <v>183</v>
      </c>
      <c r="E151" s="228" t="s">
        <v>2660</v>
      </c>
      <c r="F151" s="229" t="s">
        <v>2661</v>
      </c>
      <c r="G151" s="230" t="s">
        <v>279</v>
      </c>
      <c r="H151" s="231">
        <v>100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611</v>
      </c>
    </row>
    <row r="152" s="2" customFormat="1" ht="16.5" customHeight="1">
      <c r="A152" s="39"/>
      <c r="B152" s="40"/>
      <c r="C152" s="227" t="s">
        <v>389</v>
      </c>
      <c r="D152" s="227" t="s">
        <v>183</v>
      </c>
      <c r="E152" s="228" t="s">
        <v>2662</v>
      </c>
      <c r="F152" s="229" t="s">
        <v>2663</v>
      </c>
      <c r="G152" s="230" t="s">
        <v>279</v>
      </c>
      <c r="H152" s="231">
        <v>50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82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620</v>
      </c>
    </row>
    <row r="153" s="2" customFormat="1" ht="16.5" customHeight="1">
      <c r="A153" s="39"/>
      <c r="B153" s="40"/>
      <c r="C153" s="227" t="s">
        <v>396</v>
      </c>
      <c r="D153" s="227" t="s">
        <v>183</v>
      </c>
      <c r="E153" s="228" t="s">
        <v>2664</v>
      </c>
      <c r="F153" s="229" t="s">
        <v>2665</v>
      </c>
      <c r="G153" s="230" t="s">
        <v>279</v>
      </c>
      <c r="H153" s="231">
        <v>50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183</v>
      </c>
      <c r="AU153" s="238" t="s">
        <v>82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188</v>
      </c>
      <c r="BM153" s="238" t="s">
        <v>624</v>
      </c>
    </row>
    <row r="154" s="2" customFormat="1" ht="16.5" customHeight="1">
      <c r="A154" s="39"/>
      <c r="B154" s="40"/>
      <c r="C154" s="227" t="s">
        <v>331</v>
      </c>
      <c r="D154" s="227" t="s">
        <v>183</v>
      </c>
      <c r="E154" s="228" t="s">
        <v>2666</v>
      </c>
      <c r="F154" s="229" t="s">
        <v>2667</v>
      </c>
      <c r="G154" s="230" t="s">
        <v>279</v>
      </c>
      <c r="H154" s="231">
        <v>12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636</v>
      </c>
    </row>
    <row r="155" s="2" customFormat="1" ht="16.5" customHeight="1">
      <c r="A155" s="39"/>
      <c r="B155" s="40"/>
      <c r="C155" s="227" t="s">
        <v>431</v>
      </c>
      <c r="D155" s="227" t="s">
        <v>183</v>
      </c>
      <c r="E155" s="228" t="s">
        <v>2668</v>
      </c>
      <c r="F155" s="229" t="s">
        <v>2669</v>
      </c>
      <c r="G155" s="230" t="s">
        <v>279</v>
      </c>
      <c r="H155" s="231">
        <v>12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82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649</v>
      </c>
    </row>
    <row r="156" s="2" customFormat="1" ht="16.5" customHeight="1">
      <c r="A156" s="39"/>
      <c r="B156" s="40"/>
      <c r="C156" s="227" t="s">
        <v>442</v>
      </c>
      <c r="D156" s="227" t="s">
        <v>183</v>
      </c>
      <c r="E156" s="228" t="s">
        <v>2670</v>
      </c>
      <c r="F156" s="229" t="s">
        <v>2671</v>
      </c>
      <c r="G156" s="230" t="s">
        <v>279</v>
      </c>
      <c r="H156" s="231">
        <v>20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662</v>
      </c>
    </row>
    <row r="157" s="2" customFormat="1" ht="16.5" customHeight="1">
      <c r="A157" s="39"/>
      <c r="B157" s="40"/>
      <c r="C157" s="227" t="s">
        <v>449</v>
      </c>
      <c r="D157" s="227" t="s">
        <v>183</v>
      </c>
      <c r="E157" s="228" t="s">
        <v>2672</v>
      </c>
      <c r="F157" s="229" t="s">
        <v>2673</v>
      </c>
      <c r="G157" s="230" t="s">
        <v>279</v>
      </c>
      <c r="H157" s="231">
        <v>20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183</v>
      </c>
      <c r="AU157" s="238" t="s">
        <v>82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188</v>
      </c>
      <c r="BM157" s="238" t="s">
        <v>362</v>
      </c>
    </row>
    <row r="158" s="12" customFormat="1" ht="25.92" customHeight="1">
      <c r="A158" s="12"/>
      <c r="B158" s="211"/>
      <c r="C158" s="212"/>
      <c r="D158" s="213" t="s">
        <v>73</v>
      </c>
      <c r="E158" s="214" t="s">
        <v>810</v>
      </c>
      <c r="F158" s="214" t="s">
        <v>2674</v>
      </c>
      <c r="G158" s="212"/>
      <c r="H158" s="212"/>
      <c r="I158" s="215"/>
      <c r="J158" s="216">
        <f>BK158</f>
        <v>0</v>
      </c>
      <c r="K158" s="212"/>
      <c r="L158" s="217"/>
      <c r="M158" s="218"/>
      <c r="N158" s="219"/>
      <c r="O158" s="219"/>
      <c r="P158" s="220">
        <f>SUM(P159:P163)</f>
        <v>0</v>
      </c>
      <c r="Q158" s="219"/>
      <c r="R158" s="220">
        <f>SUM(R159:R163)</f>
        <v>0</v>
      </c>
      <c r="S158" s="219"/>
      <c r="T158" s="221">
        <f>SUM(T159:T163)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2" t="s">
        <v>82</v>
      </c>
      <c r="AT158" s="223" t="s">
        <v>73</v>
      </c>
      <c r="AU158" s="223" t="s">
        <v>74</v>
      </c>
      <c r="AY158" s="222" t="s">
        <v>180</v>
      </c>
      <c r="BK158" s="224">
        <f>SUM(BK159:BK163)</f>
        <v>0</v>
      </c>
    </row>
    <row r="159" s="2" customFormat="1" ht="16.5" customHeight="1">
      <c r="A159" s="39"/>
      <c r="B159" s="40"/>
      <c r="C159" s="227" t="s">
        <v>456</v>
      </c>
      <c r="D159" s="227" t="s">
        <v>183</v>
      </c>
      <c r="E159" s="228" t="s">
        <v>2675</v>
      </c>
      <c r="F159" s="229" t="s">
        <v>2676</v>
      </c>
      <c r="G159" s="230" t="s">
        <v>2677</v>
      </c>
      <c r="H159" s="231">
        <v>24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183</v>
      </c>
      <c r="AU159" s="238" t="s">
        <v>82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188</v>
      </c>
      <c r="BM159" s="238" t="s">
        <v>682</v>
      </c>
    </row>
    <row r="160" s="2" customFormat="1" ht="16.5" customHeight="1">
      <c r="A160" s="39"/>
      <c r="B160" s="40"/>
      <c r="C160" s="227" t="s">
        <v>461</v>
      </c>
      <c r="D160" s="227" t="s">
        <v>183</v>
      </c>
      <c r="E160" s="228" t="s">
        <v>2678</v>
      </c>
      <c r="F160" s="229" t="s">
        <v>2679</v>
      </c>
      <c r="G160" s="230" t="s">
        <v>2677</v>
      </c>
      <c r="H160" s="231">
        <v>12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695</v>
      </c>
    </row>
    <row r="161" s="2" customFormat="1" ht="16.5" customHeight="1">
      <c r="A161" s="39"/>
      <c r="B161" s="40"/>
      <c r="C161" s="227" t="s">
        <v>467</v>
      </c>
      <c r="D161" s="227" t="s">
        <v>183</v>
      </c>
      <c r="E161" s="228" t="s">
        <v>2680</v>
      </c>
      <c r="F161" s="229" t="s">
        <v>2681</v>
      </c>
      <c r="G161" s="230" t="s">
        <v>2677</v>
      </c>
      <c r="H161" s="231">
        <v>72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82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710</v>
      </c>
    </row>
    <row r="162" s="2" customFormat="1" ht="16.5" customHeight="1">
      <c r="A162" s="39"/>
      <c r="B162" s="40"/>
      <c r="C162" s="227" t="s">
        <v>471</v>
      </c>
      <c r="D162" s="227" t="s">
        <v>183</v>
      </c>
      <c r="E162" s="228" t="s">
        <v>2682</v>
      </c>
      <c r="F162" s="229" t="s">
        <v>2683</v>
      </c>
      <c r="G162" s="230" t="s">
        <v>2677</v>
      </c>
      <c r="H162" s="231">
        <v>12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183</v>
      </c>
      <c r="AU162" s="238" t="s">
        <v>82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188</v>
      </c>
      <c r="BM162" s="238" t="s">
        <v>720</v>
      </c>
    </row>
    <row r="163" s="2" customFormat="1" ht="16.5" customHeight="1">
      <c r="A163" s="39"/>
      <c r="B163" s="40"/>
      <c r="C163" s="227" t="s">
        <v>477</v>
      </c>
      <c r="D163" s="227" t="s">
        <v>183</v>
      </c>
      <c r="E163" s="228" t="s">
        <v>2684</v>
      </c>
      <c r="F163" s="229" t="s">
        <v>2685</v>
      </c>
      <c r="G163" s="230" t="s">
        <v>2677</v>
      </c>
      <c r="H163" s="231">
        <v>2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1666</v>
      </c>
    </row>
    <row r="164" s="12" customFormat="1" ht="25.92" customHeight="1">
      <c r="A164" s="12"/>
      <c r="B164" s="211"/>
      <c r="C164" s="212"/>
      <c r="D164" s="213" t="s">
        <v>73</v>
      </c>
      <c r="E164" s="214" t="s">
        <v>2686</v>
      </c>
      <c r="F164" s="214" t="s">
        <v>2586</v>
      </c>
      <c r="G164" s="212"/>
      <c r="H164" s="212"/>
      <c r="I164" s="215"/>
      <c r="J164" s="216">
        <f>BK164</f>
        <v>0</v>
      </c>
      <c r="K164" s="212"/>
      <c r="L164" s="217"/>
      <c r="M164" s="218"/>
      <c r="N164" s="219"/>
      <c r="O164" s="219"/>
      <c r="P164" s="220">
        <f>SUM(P165:P167)</f>
        <v>0</v>
      </c>
      <c r="Q164" s="219"/>
      <c r="R164" s="220">
        <f>SUM(R165:R167)</f>
        <v>0</v>
      </c>
      <c r="S164" s="219"/>
      <c r="T164" s="221">
        <f>SUM(T165:T167)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2" t="s">
        <v>82</v>
      </c>
      <c r="AT164" s="223" t="s">
        <v>73</v>
      </c>
      <c r="AU164" s="223" t="s">
        <v>74</v>
      </c>
      <c r="AY164" s="222" t="s">
        <v>180</v>
      </c>
      <c r="BK164" s="224">
        <f>SUM(BK165:BK167)</f>
        <v>0</v>
      </c>
    </row>
    <row r="165" s="2" customFormat="1" ht="16.5" customHeight="1">
      <c r="A165" s="39"/>
      <c r="B165" s="40"/>
      <c r="C165" s="227" t="s">
        <v>492</v>
      </c>
      <c r="D165" s="227" t="s">
        <v>183</v>
      </c>
      <c r="E165" s="228" t="s">
        <v>2687</v>
      </c>
      <c r="F165" s="229" t="s">
        <v>2688</v>
      </c>
      <c r="G165" s="230" t="s">
        <v>198</v>
      </c>
      <c r="H165" s="231">
        <v>65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82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731</v>
      </c>
    </row>
    <row r="166" s="2" customFormat="1" ht="16.5" customHeight="1">
      <c r="A166" s="39"/>
      <c r="B166" s="40"/>
      <c r="C166" s="227" t="s">
        <v>496</v>
      </c>
      <c r="D166" s="227" t="s">
        <v>183</v>
      </c>
      <c r="E166" s="228" t="s">
        <v>2689</v>
      </c>
      <c r="F166" s="229" t="s">
        <v>2690</v>
      </c>
      <c r="G166" s="230" t="s">
        <v>646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739</v>
      </c>
    </row>
    <row r="167" s="2" customFormat="1" ht="16.5" customHeight="1">
      <c r="A167" s="39"/>
      <c r="B167" s="40"/>
      <c r="C167" s="227" t="s">
        <v>512</v>
      </c>
      <c r="D167" s="227" t="s">
        <v>183</v>
      </c>
      <c r="E167" s="228" t="s">
        <v>2691</v>
      </c>
      <c r="F167" s="229" t="s">
        <v>2692</v>
      </c>
      <c r="G167" s="230" t="s">
        <v>646</v>
      </c>
      <c r="H167" s="231">
        <v>40</v>
      </c>
      <c r="I167" s="232"/>
      <c r="J167" s="233">
        <f>ROUND(I167*H167,2)</f>
        <v>0</v>
      </c>
      <c r="K167" s="229" t="s">
        <v>1</v>
      </c>
      <c r="L167" s="45"/>
      <c r="M167" s="299" t="s">
        <v>1</v>
      </c>
      <c r="N167" s="300" t="s">
        <v>39</v>
      </c>
      <c r="O167" s="301"/>
      <c r="P167" s="302">
        <f>O167*H167</f>
        <v>0</v>
      </c>
      <c r="Q167" s="302">
        <v>0</v>
      </c>
      <c r="R167" s="302">
        <f>Q167*H167</f>
        <v>0</v>
      </c>
      <c r="S167" s="302">
        <v>0</v>
      </c>
      <c r="T167" s="303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183</v>
      </c>
      <c r="AU167" s="238" t="s">
        <v>82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188</v>
      </c>
      <c r="BM167" s="238" t="s">
        <v>751</v>
      </c>
    </row>
    <row r="168" s="2" customFormat="1" ht="6.96" customHeight="1">
      <c r="A168" s="39"/>
      <c r="B168" s="67"/>
      <c r="C168" s="68"/>
      <c r="D168" s="68"/>
      <c r="E168" s="68"/>
      <c r="F168" s="68"/>
      <c r="G168" s="68"/>
      <c r="H168" s="68"/>
      <c r="I168" s="68"/>
      <c r="J168" s="68"/>
      <c r="K168" s="68"/>
      <c r="L168" s="45"/>
      <c r="M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</row>
  </sheetData>
  <sheetProtection sheet="1" autoFilter="0" formatColumns="0" formatRows="0" objects="1" scenarios="1" spinCount="100000" saltValue="OhE0EP+ee+WjJrLVw7/AHizzUg6CrgTk8r9C5kZ+IEHtdI+FZKvD8+bwifOG5MsQxOX57sNx44OMyBKQq/wVgQ==" hashValue="zpmpyukxW1dkt1B5NlcRsG6jJxbQmJRPj2wWbLhDwa7/7VvD3qRZ8+zITSzHc8RlXEXT53CXNqrNMW0YuSoaZQ==" algorithmName="SHA-512" password="FF79"/>
  <autoFilter ref="C119:K167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141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2693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24. 5. 2023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>KAVRO - Ing. Veronika Kloudová</v>
      </c>
      <c r="F24" s="39"/>
      <c r="G24" s="39"/>
      <c r="H24" s="39"/>
      <c r="I24" s="151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33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34</v>
      </c>
      <c r="E30" s="39"/>
      <c r="F30" s="39"/>
      <c r="G30" s="39"/>
      <c r="H30" s="39"/>
      <c r="I30" s="39"/>
      <c r="J30" s="161">
        <f>ROUND(J131,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36</v>
      </c>
      <c r="G32" s="39"/>
      <c r="H32" s="39"/>
      <c r="I32" s="162" t="s">
        <v>35</v>
      </c>
      <c r="J32" s="162" t="s">
        <v>37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38</v>
      </c>
      <c r="E33" s="151" t="s">
        <v>39</v>
      </c>
      <c r="F33" s="164">
        <f>ROUND((SUM(BE131:BE437)),  2)</f>
        <v>0</v>
      </c>
      <c r="G33" s="39"/>
      <c r="H33" s="39"/>
      <c r="I33" s="165">
        <v>0.20999999999999999</v>
      </c>
      <c r="J33" s="164">
        <f>ROUND(((SUM(BE131:BE437))*I33),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40</v>
      </c>
      <c r="F34" s="164">
        <f>ROUND((SUM(BF131:BF437)),  2)</f>
        <v>0</v>
      </c>
      <c r="G34" s="39"/>
      <c r="H34" s="39"/>
      <c r="I34" s="165">
        <v>0.14999999999999999</v>
      </c>
      <c r="J34" s="164">
        <f>ROUND(((SUM(BF131:BF437))*I34),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41</v>
      </c>
      <c r="F35" s="164">
        <f>ROUND((SUM(BG131:BG437)),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42</v>
      </c>
      <c r="F36" s="164">
        <f>ROUND((SUM(BH131:BH437)),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ROUND((SUM(BI131:BI437)),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44</v>
      </c>
      <c r="E39" s="168"/>
      <c r="F39" s="168"/>
      <c r="G39" s="169" t="s">
        <v>45</v>
      </c>
      <c r="H39" s="170" t="s">
        <v>46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141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2022-01050199.07 - ZTI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24. 5. 2023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>KAVRO - Ing. Veronika Kloudová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144</v>
      </c>
      <c r="D94" s="186"/>
      <c r="E94" s="186"/>
      <c r="F94" s="186"/>
      <c r="G94" s="186"/>
      <c r="H94" s="186"/>
      <c r="I94" s="186"/>
      <c r="J94" s="187" t="s">
        <v>145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146</v>
      </c>
      <c r="D96" s="41"/>
      <c r="E96" s="41"/>
      <c r="F96" s="41"/>
      <c r="G96" s="41"/>
      <c r="H96" s="41"/>
      <c r="I96" s="41"/>
      <c r="J96" s="111">
        <f>J131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147</v>
      </c>
    </row>
    <row r="97" s="9" customFormat="1" ht="24.96" customHeight="1">
      <c r="A97" s="9"/>
      <c r="B97" s="189"/>
      <c r="C97" s="190"/>
      <c r="D97" s="191" t="s">
        <v>2694</v>
      </c>
      <c r="E97" s="192"/>
      <c r="F97" s="192"/>
      <c r="G97" s="192"/>
      <c r="H97" s="192"/>
      <c r="I97" s="192"/>
      <c r="J97" s="193">
        <f>J132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9"/>
      <c r="C98" s="190"/>
      <c r="D98" s="191" t="s">
        <v>2695</v>
      </c>
      <c r="E98" s="192"/>
      <c r="F98" s="192"/>
      <c r="G98" s="192"/>
      <c r="H98" s="192"/>
      <c r="I98" s="192"/>
      <c r="J98" s="193">
        <f>J140</f>
        <v>0</v>
      </c>
      <c r="K98" s="190"/>
      <c r="L98" s="194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9"/>
      <c r="C99" s="190"/>
      <c r="D99" s="191" t="s">
        <v>2696</v>
      </c>
      <c r="E99" s="192"/>
      <c r="F99" s="192"/>
      <c r="G99" s="192"/>
      <c r="H99" s="192"/>
      <c r="I99" s="192"/>
      <c r="J99" s="193">
        <f>J144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9"/>
      <c r="C100" s="190"/>
      <c r="D100" s="191" t="s">
        <v>2697</v>
      </c>
      <c r="E100" s="192"/>
      <c r="F100" s="192"/>
      <c r="G100" s="192"/>
      <c r="H100" s="192"/>
      <c r="I100" s="192"/>
      <c r="J100" s="193">
        <f>J153</f>
        <v>0</v>
      </c>
      <c r="K100" s="190"/>
      <c r="L100" s="194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9"/>
      <c r="C101" s="190"/>
      <c r="D101" s="191" t="s">
        <v>2698</v>
      </c>
      <c r="E101" s="192"/>
      <c r="F101" s="192"/>
      <c r="G101" s="192"/>
      <c r="H101" s="192"/>
      <c r="I101" s="192"/>
      <c r="J101" s="193">
        <f>J193</f>
        <v>0</v>
      </c>
      <c r="K101" s="190"/>
      <c r="L101" s="194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9"/>
      <c r="C102" s="190"/>
      <c r="D102" s="191" t="s">
        <v>2699</v>
      </c>
      <c r="E102" s="192"/>
      <c r="F102" s="192"/>
      <c r="G102" s="192"/>
      <c r="H102" s="192"/>
      <c r="I102" s="192"/>
      <c r="J102" s="193">
        <f>J279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9"/>
      <c r="C103" s="190"/>
      <c r="D103" s="191" t="s">
        <v>2700</v>
      </c>
      <c r="E103" s="192"/>
      <c r="F103" s="192"/>
      <c r="G103" s="192"/>
      <c r="H103" s="192"/>
      <c r="I103" s="192"/>
      <c r="J103" s="193">
        <f>J380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9"/>
      <c r="C104" s="190"/>
      <c r="D104" s="191" t="s">
        <v>2701</v>
      </c>
      <c r="E104" s="192"/>
      <c r="F104" s="192"/>
      <c r="G104" s="192"/>
      <c r="H104" s="192"/>
      <c r="I104" s="192"/>
      <c r="J104" s="193">
        <f>J385</f>
        <v>0</v>
      </c>
      <c r="K104" s="190"/>
      <c r="L104" s="194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9"/>
      <c r="C105" s="190"/>
      <c r="D105" s="191" t="s">
        <v>2702</v>
      </c>
      <c r="E105" s="192"/>
      <c r="F105" s="192"/>
      <c r="G105" s="192"/>
      <c r="H105" s="192"/>
      <c r="I105" s="192"/>
      <c r="J105" s="193">
        <f>J393</f>
        <v>0</v>
      </c>
      <c r="K105" s="190"/>
      <c r="L105" s="194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9"/>
      <c r="C106" s="190"/>
      <c r="D106" s="191" t="s">
        <v>2703</v>
      </c>
      <c r="E106" s="192"/>
      <c r="F106" s="192"/>
      <c r="G106" s="192"/>
      <c r="H106" s="192"/>
      <c r="I106" s="192"/>
      <c r="J106" s="193">
        <f>J399</f>
        <v>0</v>
      </c>
      <c r="K106" s="190"/>
      <c r="L106" s="194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9"/>
      <c r="C107" s="190"/>
      <c r="D107" s="191" t="s">
        <v>2598</v>
      </c>
      <c r="E107" s="192"/>
      <c r="F107" s="192"/>
      <c r="G107" s="192"/>
      <c r="H107" s="192"/>
      <c r="I107" s="192"/>
      <c r="J107" s="193">
        <f>J413</f>
        <v>0</v>
      </c>
      <c r="K107" s="190"/>
      <c r="L107" s="194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9"/>
      <c r="C108" s="190"/>
      <c r="D108" s="191" t="s">
        <v>2704</v>
      </c>
      <c r="E108" s="192"/>
      <c r="F108" s="192"/>
      <c r="G108" s="192"/>
      <c r="H108" s="192"/>
      <c r="I108" s="192"/>
      <c r="J108" s="193">
        <f>J417</f>
        <v>0</v>
      </c>
      <c r="K108" s="190"/>
      <c r="L108" s="194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9"/>
      <c r="C109" s="190"/>
      <c r="D109" s="191" t="s">
        <v>2705</v>
      </c>
      <c r="E109" s="192"/>
      <c r="F109" s="192"/>
      <c r="G109" s="192"/>
      <c r="H109" s="192"/>
      <c r="I109" s="192"/>
      <c r="J109" s="193">
        <f>J421</f>
        <v>0</v>
      </c>
      <c r="K109" s="190"/>
      <c r="L109" s="194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9"/>
      <c r="C110" s="190"/>
      <c r="D110" s="191" t="s">
        <v>2706</v>
      </c>
      <c r="E110" s="192"/>
      <c r="F110" s="192"/>
      <c r="G110" s="192"/>
      <c r="H110" s="192"/>
      <c r="I110" s="192"/>
      <c r="J110" s="193">
        <f>J431</f>
        <v>0</v>
      </c>
      <c r="K110" s="190"/>
      <c r="L110" s="194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89"/>
      <c r="C111" s="190"/>
      <c r="D111" s="191" t="s">
        <v>2707</v>
      </c>
      <c r="E111" s="192"/>
      <c r="F111" s="192"/>
      <c r="G111" s="192"/>
      <c r="H111" s="192"/>
      <c r="I111" s="192"/>
      <c r="J111" s="193">
        <f>J433</f>
        <v>0</v>
      </c>
      <c r="K111" s="190"/>
      <c r="L111" s="194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165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16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5" customHeight="1">
      <c r="A121" s="39"/>
      <c r="B121" s="40"/>
      <c r="C121" s="41"/>
      <c r="D121" s="41"/>
      <c r="E121" s="184" t="str">
        <f>E7</f>
        <v>ZŠ NA SMETÁNCE - oprava střešního pláště a rekonstrukce podkroví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141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77" t="str">
        <f>E9</f>
        <v>2022-01050199.07 - ZTI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20</v>
      </c>
      <c r="D125" s="41"/>
      <c r="E125" s="41"/>
      <c r="F125" s="28" t="str">
        <f>F12</f>
        <v xml:space="preserve"> </v>
      </c>
      <c r="G125" s="41"/>
      <c r="H125" s="41"/>
      <c r="I125" s="33" t="s">
        <v>22</v>
      </c>
      <c r="J125" s="80" t="str">
        <f>IF(J12="","",J12)</f>
        <v>24. 5. 2023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24</v>
      </c>
      <c r="D127" s="41"/>
      <c r="E127" s="41"/>
      <c r="F127" s="28" t="str">
        <f>E15</f>
        <v xml:space="preserve"> </v>
      </c>
      <c r="G127" s="41"/>
      <c r="H127" s="41"/>
      <c r="I127" s="33" t="s">
        <v>29</v>
      </c>
      <c r="J127" s="37" t="str">
        <f>E21</f>
        <v xml:space="preserve"> 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5.65" customHeight="1">
      <c r="A128" s="39"/>
      <c r="B128" s="40"/>
      <c r="C128" s="33" t="s">
        <v>27</v>
      </c>
      <c r="D128" s="41"/>
      <c r="E128" s="41"/>
      <c r="F128" s="28" t="str">
        <f>IF(E18="","",E18)</f>
        <v>Vyplň údaj</v>
      </c>
      <c r="G128" s="41"/>
      <c r="H128" s="41"/>
      <c r="I128" s="33" t="s">
        <v>31</v>
      </c>
      <c r="J128" s="37" t="str">
        <f>E24</f>
        <v>KAVRO - Ing. Veronika Kloudová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00"/>
      <c r="B130" s="201"/>
      <c r="C130" s="202" t="s">
        <v>166</v>
      </c>
      <c r="D130" s="203" t="s">
        <v>59</v>
      </c>
      <c r="E130" s="203" t="s">
        <v>55</v>
      </c>
      <c r="F130" s="203" t="s">
        <v>56</v>
      </c>
      <c r="G130" s="203" t="s">
        <v>167</v>
      </c>
      <c r="H130" s="203" t="s">
        <v>168</v>
      </c>
      <c r="I130" s="203" t="s">
        <v>169</v>
      </c>
      <c r="J130" s="203" t="s">
        <v>145</v>
      </c>
      <c r="K130" s="204" t="s">
        <v>170</v>
      </c>
      <c r="L130" s="205"/>
      <c r="M130" s="101" t="s">
        <v>1</v>
      </c>
      <c r="N130" s="102" t="s">
        <v>38</v>
      </c>
      <c r="O130" s="102" t="s">
        <v>171</v>
      </c>
      <c r="P130" s="102" t="s">
        <v>172</v>
      </c>
      <c r="Q130" s="102" t="s">
        <v>173</v>
      </c>
      <c r="R130" s="102" t="s">
        <v>174</v>
      </c>
      <c r="S130" s="102" t="s">
        <v>175</v>
      </c>
      <c r="T130" s="103" t="s">
        <v>176</v>
      </c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</row>
    <row r="131" s="2" customFormat="1" ht="22.8" customHeight="1">
      <c r="A131" s="39"/>
      <c r="B131" s="40"/>
      <c r="C131" s="108" t="s">
        <v>177</v>
      </c>
      <c r="D131" s="41"/>
      <c r="E131" s="41"/>
      <c r="F131" s="41"/>
      <c r="G131" s="41"/>
      <c r="H131" s="41"/>
      <c r="I131" s="41"/>
      <c r="J131" s="206">
        <f>BK131</f>
        <v>0</v>
      </c>
      <c r="K131" s="41"/>
      <c r="L131" s="45"/>
      <c r="M131" s="104"/>
      <c r="N131" s="207"/>
      <c r="O131" s="105"/>
      <c r="P131" s="208">
        <f>P132+P140+P144+P153+P193+P279+P380+P385+P393+P399+P413+P417+P421+P431+P433</f>
        <v>0</v>
      </c>
      <c r="Q131" s="105"/>
      <c r="R131" s="208">
        <f>R132+R140+R144+R153+R193+R279+R380+R385+R393+R399+R413+R417+R421+R431+R433</f>
        <v>0</v>
      </c>
      <c r="S131" s="105"/>
      <c r="T131" s="209">
        <f>T132+T140+T144+T153+T193+T279+T380+T385+T393+T399+T413+T417+T421+T431+T433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73</v>
      </c>
      <c r="AU131" s="18" t="s">
        <v>147</v>
      </c>
      <c r="BK131" s="210">
        <f>BK132+BK140+BK144+BK153+BK193+BK279+BK380+BK385+BK393+BK399+BK413+BK417+BK421+BK431+BK433</f>
        <v>0</v>
      </c>
    </row>
    <row r="132" s="12" customFormat="1" ht="25.92" customHeight="1">
      <c r="A132" s="12"/>
      <c r="B132" s="211"/>
      <c r="C132" s="212"/>
      <c r="D132" s="213" t="s">
        <v>73</v>
      </c>
      <c r="E132" s="214" t="s">
        <v>442</v>
      </c>
      <c r="F132" s="214" t="s">
        <v>2708</v>
      </c>
      <c r="G132" s="212"/>
      <c r="H132" s="212"/>
      <c r="I132" s="215"/>
      <c r="J132" s="216">
        <f>BK132</f>
        <v>0</v>
      </c>
      <c r="K132" s="212"/>
      <c r="L132" s="217"/>
      <c r="M132" s="218"/>
      <c r="N132" s="219"/>
      <c r="O132" s="219"/>
      <c r="P132" s="220">
        <f>SUM(P133:P139)</f>
        <v>0</v>
      </c>
      <c r="Q132" s="219"/>
      <c r="R132" s="220">
        <f>SUM(R133:R139)</f>
        <v>0</v>
      </c>
      <c r="S132" s="219"/>
      <c r="T132" s="221">
        <f>SUM(T133:T139)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82</v>
      </c>
      <c r="AT132" s="223" t="s">
        <v>73</v>
      </c>
      <c r="AU132" s="223" t="s">
        <v>74</v>
      </c>
      <c r="AY132" s="222" t="s">
        <v>180</v>
      </c>
      <c r="BK132" s="224">
        <f>SUM(BK133:BK139)</f>
        <v>0</v>
      </c>
    </row>
    <row r="133" s="2" customFormat="1" ht="16.5" customHeight="1">
      <c r="A133" s="39"/>
      <c r="B133" s="40"/>
      <c r="C133" s="227" t="s">
        <v>82</v>
      </c>
      <c r="D133" s="227" t="s">
        <v>183</v>
      </c>
      <c r="E133" s="228" t="s">
        <v>2709</v>
      </c>
      <c r="F133" s="229" t="s">
        <v>2710</v>
      </c>
      <c r="G133" s="230" t="s">
        <v>287</v>
      </c>
      <c r="H133" s="231">
        <v>15</v>
      </c>
      <c r="I133" s="232"/>
      <c r="J133" s="233">
        <f>ROUND(I133*H133,2)</f>
        <v>0</v>
      </c>
      <c r="K133" s="229" t="s">
        <v>2711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84</v>
      </c>
    </row>
    <row r="134" s="14" customFormat="1">
      <c r="A134" s="14"/>
      <c r="B134" s="251"/>
      <c r="C134" s="252"/>
      <c r="D134" s="242" t="s">
        <v>190</v>
      </c>
      <c r="E134" s="253" t="s">
        <v>1</v>
      </c>
      <c r="F134" s="254" t="s">
        <v>8</v>
      </c>
      <c r="G134" s="252"/>
      <c r="H134" s="255">
        <v>15</v>
      </c>
      <c r="I134" s="256"/>
      <c r="J134" s="252"/>
      <c r="K134" s="252"/>
      <c r="L134" s="257"/>
      <c r="M134" s="258"/>
      <c r="N134" s="259"/>
      <c r="O134" s="259"/>
      <c r="P134" s="259"/>
      <c r="Q134" s="259"/>
      <c r="R134" s="259"/>
      <c r="S134" s="259"/>
      <c r="T134" s="260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1" t="s">
        <v>190</v>
      </c>
      <c r="AU134" s="261" t="s">
        <v>82</v>
      </c>
      <c r="AV134" s="14" t="s">
        <v>84</v>
      </c>
      <c r="AW134" s="14" t="s">
        <v>30</v>
      </c>
      <c r="AX134" s="14" t="s">
        <v>74</v>
      </c>
      <c r="AY134" s="261" t="s">
        <v>180</v>
      </c>
    </row>
    <row r="135" s="15" customFormat="1">
      <c r="A135" s="15"/>
      <c r="B135" s="262"/>
      <c r="C135" s="263"/>
      <c r="D135" s="242" t="s">
        <v>190</v>
      </c>
      <c r="E135" s="264" t="s">
        <v>1</v>
      </c>
      <c r="F135" s="265" t="s">
        <v>194</v>
      </c>
      <c r="G135" s="263"/>
      <c r="H135" s="266">
        <v>15</v>
      </c>
      <c r="I135" s="267"/>
      <c r="J135" s="263"/>
      <c r="K135" s="263"/>
      <c r="L135" s="268"/>
      <c r="M135" s="269"/>
      <c r="N135" s="270"/>
      <c r="O135" s="270"/>
      <c r="P135" s="270"/>
      <c r="Q135" s="270"/>
      <c r="R135" s="270"/>
      <c r="S135" s="270"/>
      <c r="T135" s="271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72" t="s">
        <v>190</v>
      </c>
      <c r="AU135" s="272" t="s">
        <v>82</v>
      </c>
      <c r="AV135" s="15" t="s">
        <v>188</v>
      </c>
      <c r="AW135" s="15" t="s">
        <v>30</v>
      </c>
      <c r="AX135" s="15" t="s">
        <v>82</v>
      </c>
      <c r="AY135" s="272" t="s">
        <v>180</v>
      </c>
    </row>
    <row r="136" s="2" customFormat="1" ht="16.5" customHeight="1">
      <c r="A136" s="39"/>
      <c r="B136" s="40"/>
      <c r="C136" s="227" t="s">
        <v>84</v>
      </c>
      <c r="D136" s="227" t="s">
        <v>183</v>
      </c>
      <c r="E136" s="228" t="s">
        <v>2712</v>
      </c>
      <c r="F136" s="229" t="s">
        <v>2713</v>
      </c>
      <c r="G136" s="230" t="s">
        <v>287</v>
      </c>
      <c r="H136" s="231">
        <v>15</v>
      </c>
      <c r="I136" s="232"/>
      <c r="J136" s="233">
        <f>ROUND(I136*H136,2)</f>
        <v>0</v>
      </c>
      <c r="K136" s="229" t="s">
        <v>2711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188</v>
      </c>
    </row>
    <row r="137" s="14" customFormat="1">
      <c r="A137" s="14"/>
      <c r="B137" s="251"/>
      <c r="C137" s="252"/>
      <c r="D137" s="242" t="s">
        <v>190</v>
      </c>
      <c r="E137" s="253" t="s">
        <v>1</v>
      </c>
      <c r="F137" s="254" t="s">
        <v>8</v>
      </c>
      <c r="G137" s="252"/>
      <c r="H137" s="255">
        <v>15</v>
      </c>
      <c r="I137" s="256"/>
      <c r="J137" s="252"/>
      <c r="K137" s="252"/>
      <c r="L137" s="257"/>
      <c r="M137" s="258"/>
      <c r="N137" s="259"/>
      <c r="O137" s="259"/>
      <c r="P137" s="259"/>
      <c r="Q137" s="259"/>
      <c r="R137" s="259"/>
      <c r="S137" s="259"/>
      <c r="T137" s="26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1" t="s">
        <v>190</v>
      </c>
      <c r="AU137" s="261" t="s">
        <v>82</v>
      </c>
      <c r="AV137" s="14" t="s">
        <v>84</v>
      </c>
      <c r="AW137" s="14" t="s">
        <v>30</v>
      </c>
      <c r="AX137" s="14" t="s">
        <v>74</v>
      </c>
      <c r="AY137" s="261" t="s">
        <v>180</v>
      </c>
    </row>
    <row r="138" s="15" customFormat="1">
      <c r="A138" s="15"/>
      <c r="B138" s="262"/>
      <c r="C138" s="263"/>
      <c r="D138" s="242" t="s">
        <v>190</v>
      </c>
      <c r="E138" s="264" t="s">
        <v>1</v>
      </c>
      <c r="F138" s="265" t="s">
        <v>194</v>
      </c>
      <c r="G138" s="263"/>
      <c r="H138" s="266">
        <v>15</v>
      </c>
      <c r="I138" s="267"/>
      <c r="J138" s="263"/>
      <c r="K138" s="263"/>
      <c r="L138" s="268"/>
      <c r="M138" s="269"/>
      <c r="N138" s="270"/>
      <c r="O138" s="270"/>
      <c r="P138" s="270"/>
      <c r="Q138" s="270"/>
      <c r="R138" s="270"/>
      <c r="S138" s="270"/>
      <c r="T138" s="271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72" t="s">
        <v>190</v>
      </c>
      <c r="AU138" s="272" t="s">
        <v>82</v>
      </c>
      <c r="AV138" s="15" t="s">
        <v>188</v>
      </c>
      <c r="AW138" s="15" t="s">
        <v>30</v>
      </c>
      <c r="AX138" s="15" t="s">
        <v>82</v>
      </c>
      <c r="AY138" s="272" t="s">
        <v>180</v>
      </c>
    </row>
    <row r="139" s="2" customFormat="1" ht="16.5" customHeight="1">
      <c r="A139" s="39"/>
      <c r="B139" s="40"/>
      <c r="C139" s="227" t="s">
        <v>181</v>
      </c>
      <c r="D139" s="227" t="s">
        <v>183</v>
      </c>
      <c r="E139" s="228" t="s">
        <v>2714</v>
      </c>
      <c r="F139" s="229" t="s">
        <v>2715</v>
      </c>
      <c r="G139" s="230" t="s">
        <v>208</v>
      </c>
      <c r="H139" s="231">
        <v>0</v>
      </c>
      <c r="I139" s="232"/>
      <c r="J139" s="233">
        <f>ROUND(I139*H139,2)</f>
        <v>0</v>
      </c>
      <c r="K139" s="229" t="s">
        <v>2711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82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216</v>
      </c>
    </row>
    <row r="140" s="12" customFormat="1" ht="25.92" customHeight="1">
      <c r="A140" s="12"/>
      <c r="B140" s="211"/>
      <c r="C140" s="212"/>
      <c r="D140" s="213" t="s">
        <v>73</v>
      </c>
      <c r="E140" s="214" t="s">
        <v>492</v>
      </c>
      <c r="F140" s="214" t="s">
        <v>2716</v>
      </c>
      <c r="G140" s="212"/>
      <c r="H140" s="212"/>
      <c r="I140" s="215"/>
      <c r="J140" s="216">
        <f>BK140</f>
        <v>0</v>
      </c>
      <c r="K140" s="212"/>
      <c r="L140" s="217"/>
      <c r="M140" s="218"/>
      <c r="N140" s="219"/>
      <c r="O140" s="219"/>
      <c r="P140" s="220">
        <f>SUM(P141:P143)</f>
        <v>0</v>
      </c>
      <c r="Q140" s="219"/>
      <c r="R140" s="220">
        <f>SUM(R141:R143)</f>
        <v>0</v>
      </c>
      <c r="S140" s="219"/>
      <c r="T140" s="221">
        <f>SUM(T141:T143)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2" t="s">
        <v>82</v>
      </c>
      <c r="AT140" s="223" t="s">
        <v>73</v>
      </c>
      <c r="AU140" s="223" t="s">
        <v>74</v>
      </c>
      <c r="AY140" s="222" t="s">
        <v>180</v>
      </c>
      <c r="BK140" s="224">
        <f>SUM(BK141:BK143)</f>
        <v>0</v>
      </c>
    </row>
    <row r="141" s="2" customFormat="1" ht="16.5" customHeight="1">
      <c r="A141" s="39"/>
      <c r="B141" s="40"/>
      <c r="C141" s="227" t="s">
        <v>188</v>
      </c>
      <c r="D141" s="227" t="s">
        <v>183</v>
      </c>
      <c r="E141" s="228" t="s">
        <v>2717</v>
      </c>
      <c r="F141" s="229" t="s">
        <v>2718</v>
      </c>
      <c r="G141" s="230" t="s">
        <v>287</v>
      </c>
      <c r="H141" s="231">
        <v>16</v>
      </c>
      <c r="I141" s="232"/>
      <c r="J141" s="233">
        <f>ROUND(I141*H141,2)</f>
        <v>0</v>
      </c>
      <c r="K141" s="229" t="s">
        <v>2711</v>
      </c>
      <c r="L141" s="45"/>
      <c r="M141" s="234" t="s">
        <v>1</v>
      </c>
      <c r="N141" s="235" t="s">
        <v>39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82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242</v>
      </c>
    </row>
    <row r="142" s="14" customFormat="1">
      <c r="A142" s="14"/>
      <c r="B142" s="251"/>
      <c r="C142" s="252"/>
      <c r="D142" s="242" t="s">
        <v>190</v>
      </c>
      <c r="E142" s="253" t="s">
        <v>1</v>
      </c>
      <c r="F142" s="254" t="s">
        <v>294</v>
      </c>
      <c r="G142" s="252"/>
      <c r="H142" s="255">
        <v>16</v>
      </c>
      <c r="I142" s="256"/>
      <c r="J142" s="252"/>
      <c r="K142" s="252"/>
      <c r="L142" s="257"/>
      <c r="M142" s="258"/>
      <c r="N142" s="259"/>
      <c r="O142" s="259"/>
      <c r="P142" s="259"/>
      <c r="Q142" s="259"/>
      <c r="R142" s="259"/>
      <c r="S142" s="259"/>
      <c r="T142" s="260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1" t="s">
        <v>190</v>
      </c>
      <c r="AU142" s="261" t="s">
        <v>82</v>
      </c>
      <c r="AV142" s="14" t="s">
        <v>84</v>
      </c>
      <c r="AW142" s="14" t="s">
        <v>30</v>
      </c>
      <c r="AX142" s="14" t="s">
        <v>74</v>
      </c>
      <c r="AY142" s="261" t="s">
        <v>180</v>
      </c>
    </row>
    <row r="143" s="15" customFormat="1">
      <c r="A143" s="15"/>
      <c r="B143" s="262"/>
      <c r="C143" s="263"/>
      <c r="D143" s="242" t="s">
        <v>190</v>
      </c>
      <c r="E143" s="264" t="s">
        <v>1</v>
      </c>
      <c r="F143" s="265" t="s">
        <v>194</v>
      </c>
      <c r="G143" s="263"/>
      <c r="H143" s="266">
        <v>16</v>
      </c>
      <c r="I143" s="267"/>
      <c r="J143" s="263"/>
      <c r="K143" s="263"/>
      <c r="L143" s="268"/>
      <c r="M143" s="269"/>
      <c r="N143" s="270"/>
      <c r="O143" s="270"/>
      <c r="P143" s="270"/>
      <c r="Q143" s="270"/>
      <c r="R143" s="270"/>
      <c r="S143" s="270"/>
      <c r="T143" s="271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2" t="s">
        <v>190</v>
      </c>
      <c r="AU143" s="272" t="s">
        <v>82</v>
      </c>
      <c r="AV143" s="15" t="s">
        <v>188</v>
      </c>
      <c r="AW143" s="15" t="s">
        <v>30</v>
      </c>
      <c r="AX143" s="15" t="s">
        <v>82</v>
      </c>
      <c r="AY143" s="272" t="s">
        <v>180</v>
      </c>
    </row>
    <row r="144" s="12" customFormat="1" ht="25.92" customHeight="1">
      <c r="A144" s="12"/>
      <c r="B144" s="211"/>
      <c r="C144" s="212"/>
      <c r="D144" s="213" t="s">
        <v>73</v>
      </c>
      <c r="E144" s="214" t="s">
        <v>318</v>
      </c>
      <c r="F144" s="214" t="s">
        <v>319</v>
      </c>
      <c r="G144" s="212"/>
      <c r="H144" s="212"/>
      <c r="I144" s="215"/>
      <c r="J144" s="216">
        <f>BK144</f>
        <v>0</v>
      </c>
      <c r="K144" s="212"/>
      <c r="L144" s="217"/>
      <c r="M144" s="218"/>
      <c r="N144" s="219"/>
      <c r="O144" s="219"/>
      <c r="P144" s="220">
        <f>SUM(P145:P152)</f>
        <v>0</v>
      </c>
      <c r="Q144" s="219"/>
      <c r="R144" s="220">
        <f>SUM(R145:R152)</f>
        <v>0</v>
      </c>
      <c r="S144" s="219"/>
      <c r="T144" s="221">
        <f>SUM(T145:T152)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2" t="s">
        <v>84</v>
      </c>
      <c r="AT144" s="223" t="s">
        <v>73</v>
      </c>
      <c r="AU144" s="223" t="s">
        <v>74</v>
      </c>
      <c r="AY144" s="222" t="s">
        <v>180</v>
      </c>
      <c r="BK144" s="224">
        <f>SUM(BK145:BK152)</f>
        <v>0</v>
      </c>
    </row>
    <row r="145" s="2" customFormat="1" ht="16.5" customHeight="1">
      <c r="A145" s="39"/>
      <c r="B145" s="40"/>
      <c r="C145" s="227" t="s">
        <v>221</v>
      </c>
      <c r="D145" s="227" t="s">
        <v>183</v>
      </c>
      <c r="E145" s="228" t="s">
        <v>2719</v>
      </c>
      <c r="F145" s="229" t="s">
        <v>2720</v>
      </c>
      <c r="G145" s="230" t="s">
        <v>198</v>
      </c>
      <c r="H145" s="231">
        <v>42.600000000000001</v>
      </c>
      <c r="I145" s="232"/>
      <c r="J145" s="233">
        <f>ROUND(I145*H145,2)</f>
        <v>0</v>
      </c>
      <c r="K145" s="229" t="s">
        <v>2711</v>
      </c>
      <c r="L145" s="45"/>
      <c r="M145" s="234" t="s">
        <v>1</v>
      </c>
      <c r="N145" s="235" t="s">
        <v>39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294</v>
      </c>
      <c r="AT145" s="238" t="s">
        <v>183</v>
      </c>
      <c r="AU145" s="238" t="s">
        <v>82</v>
      </c>
      <c r="AY145" s="18" t="s">
        <v>180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82</v>
      </c>
      <c r="BK145" s="239">
        <f>ROUND(I145*H145,2)</f>
        <v>0</v>
      </c>
      <c r="BL145" s="18" t="s">
        <v>294</v>
      </c>
      <c r="BM145" s="238" t="s">
        <v>256</v>
      </c>
    </row>
    <row r="146" s="14" customFormat="1">
      <c r="A146" s="14"/>
      <c r="B146" s="251"/>
      <c r="C146" s="252"/>
      <c r="D146" s="242" t="s">
        <v>190</v>
      </c>
      <c r="E146" s="253" t="s">
        <v>1</v>
      </c>
      <c r="F146" s="254" t="s">
        <v>2721</v>
      </c>
      <c r="G146" s="252"/>
      <c r="H146" s="255">
        <v>42.600000000000001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190</v>
      </c>
      <c r="AU146" s="261" t="s">
        <v>82</v>
      </c>
      <c r="AV146" s="14" t="s">
        <v>84</v>
      </c>
      <c r="AW146" s="14" t="s">
        <v>30</v>
      </c>
      <c r="AX146" s="14" t="s">
        <v>74</v>
      </c>
      <c r="AY146" s="261" t="s">
        <v>180</v>
      </c>
    </row>
    <row r="147" s="15" customFormat="1">
      <c r="A147" s="15"/>
      <c r="B147" s="262"/>
      <c r="C147" s="263"/>
      <c r="D147" s="242" t="s">
        <v>190</v>
      </c>
      <c r="E147" s="264" t="s">
        <v>1</v>
      </c>
      <c r="F147" s="265" t="s">
        <v>194</v>
      </c>
      <c r="G147" s="263"/>
      <c r="H147" s="266">
        <v>42.600000000000001</v>
      </c>
      <c r="I147" s="267"/>
      <c r="J147" s="263"/>
      <c r="K147" s="263"/>
      <c r="L147" s="268"/>
      <c r="M147" s="269"/>
      <c r="N147" s="270"/>
      <c r="O147" s="270"/>
      <c r="P147" s="270"/>
      <c r="Q147" s="270"/>
      <c r="R147" s="270"/>
      <c r="S147" s="270"/>
      <c r="T147" s="271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72" t="s">
        <v>190</v>
      </c>
      <c r="AU147" s="272" t="s">
        <v>82</v>
      </c>
      <c r="AV147" s="15" t="s">
        <v>188</v>
      </c>
      <c r="AW147" s="15" t="s">
        <v>30</v>
      </c>
      <c r="AX147" s="15" t="s">
        <v>82</v>
      </c>
      <c r="AY147" s="272" t="s">
        <v>180</v>
      </c>
    </row>
    <row r="148" s="2" customFormat="1" ht="16.5" customHeight="1">
      <c r="A148" s="39"/>
      <c r="B148" s="40"/>
      <c r="C148" s="227" t="s">
        <v>216</v>
      </c>
      <c r="D148" s="227" t="s">
        <v>183</v>
      </c>
      <c r="E148" s="228" t="s">
        <v>2722</v>
      </c>
      <c r="F148" s="229" t="s">
        <v>2723</v>
      </c>
      <c r="G148" s="230" t="s">
        <v>198</v>
      </c>
      <c r="H148" s="231">
        <v>44.729999999999997</v>
      </c>
      <c r="I148" s="232"/>
      <c r="J148" s="233">
        <f>ROUND(I148*H148,2)</f>
        <v>0</v>
      </c>
      <c r="K148" s="229" t="s">
        <v>2711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294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294</v>
      </c>
      <c r="BM148" s="238" t="s">
        <v>270</v>
      </c>
    </row>
    <row r="149" s="2" customFormat="1" ht="16.5" customHeight="1">
      <c r="A149" s="39"/>
      <c r="B149" s="40"/>
      <c r="C149" s="227" t="s">
        <v>232</v>
      </c>
      <c r="D149" s="227" t="s">
        <v>183</v>
      </c>
      <c r="E149" s="228" t="s">
        <v>2724</v>
      </c>
      <c r="F149" s="229" t="s">
        <v>2725</v>
      </c>
      <c r="G149" s="230" t="s">
        <v>279</v>
      </c>
      <c r="H149" s="231">
        <v>4.5</v>
      </c>
      <c r="I149" s="232"/>
      <c r="J149" s="233">
        <f>ROUND(I149*H149,2)</f>
        <v>0</v>
      </c>
      <c r="K149" s="229" t="s">
        <v>2711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294</v>
      </c>
      <c r="AT149" s="238" t="s">
        <v>183</v>
      </c>
      <c r="AU149" s="238" t="s">
        <v>82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294</v>
      </c>
      <c r="BM149" s="238" t="s">
        <v>283</v>
      </c>
    </row>
    <row r="150" s="14" customFormat="1">
      <c r="A150" s="14"/>
      <c r="B150" s="251"/>
      <c r="C150" s="252"/>
      <c r="D150" s="242" t="s">
        <v>190</v>
      </c>
      <c r="E150" s="253" t="s">
        <v>1</v>
      </c>
      <c r="F150" s="254" t="s">
        <v>2726</v>
      </c>
      <c r="G150" s="252"/>
      <c r="H150" s="255">
        <v>4.5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190</v>
      </c>
      <c r="AU150" s="261" t="s">
        <v>82</v>
      </c>
      <c r="AV150" s="14" t="s">
        <v>84</v>
      </c>
      <c r="AW150" s="14" t="s">
        <v>30</v>
      </c>
      <c r="AX150" s="14" t="s">
        <v>74</v>
      </c>
      <c r="AY150" s="261" t="s">
        <v>180</v>
      </c>
    </row>
    <row r="151" s="15" customFormat="1">
      <c r="A151" s="15"/>
      <c r="B151" s="262"/>
      <c r="C151" s="263"/>
      <c r="D151" s="242" t="s">
        <v>190</v>
      </c>
      <c r="E151" s="264" t="s">
        <v>1</v>
      </c>
      <c r="F151" s="265" t="s">
        <v>194</v>
      </c>
      <c r="G151" s="263"/>
      <c r="H151" s="266">
        <v>4.5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72" t="s">
        <v>190</v>
      </c>
      <c r="AU151" s="272" t="s">
        <v>82</v>
      </c>
      <c r="AV151" s="15" t="s">
        <v>188</v>
      </c>
      <c r="AW151" s="15" t="s">
        <v>30</v>
      </c>
      <c r="AX151" s="15" t="s">
        <v>82</v>
      </c>
      <c r="AY151" s="272" t="s">
        <v>180</v>
      </c>
    </row>
    <row r="152" s="2" customFormat="1" ht="16.5" customHeight="1">
      <c r="A152" s="39"/>
      <c r="B152" s="40"/>
      <c r="C152" s="227" t="s">
        <v>242</v>
      </c>
      <c r="D152" s="227" t="s">
        <v>183</v>
      </c>
      <c r="E152" s="228" t="s">
        <v>2727</v>
      </c>
      <c r="F152" s="229" t="s">
        <v>2728</v>
      </c>
      <c r="G152" s="230" t="s">
        <v>208</v>
      </c>
      <c r="H152" s="231">
        <v>0.14099999999999999</v>
      </c>
      <c r="I152" s="232"/>
      <c r="J152" s="233">
        <f>ROUND(I152*H152,2)</f>
        <v>0</v>
      </c>
      <c r="K152" s="229" t="s">
        <v>2711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294</v>
      </c>
      <c r="AT152" s="238" t="s">
        <v>183</v>
      </c>
      <c r="AU152" s="238" t="s">
        <v>82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294</v>
      </c>
      <c r="BM152" s="238" t="s">
        <v>294</v>
      </c>
    </row>
    <row r="153" s="12" customFormat="1" ht="25.92" customHeight="1">
      <c r="A153" s="12"/>
      <c r="B153" s="211"/>
      <c r="C153" s="212"/>
      <c r="D153" s="213" t="s">
        <v>73</v>
      </c>
      <c r="E153" s="214" t="s">
        <v>2729</v>
      </c>
      <c r="F153" s="214" t="s">
        <v>2730</v>
      </c>
      <c r="G153" s="212"/>
      <c r="H153" s="212"/>
      <c r="I153" s="215"/>
      <c r="J153" s="216">
        <f>BK153</f>
        <v>0</v>
      </c>
      <c r="K153" s="212"/>
      <c r="L153" s="217"/>
      <c r="M153" s="218"/>
      <c r="N153" s="219"/>
      <c r="O153" s="219"/>
      <c r="P153" s="220">
        <f>SUM(P154:P192)</f>
        <v>0</v>
      </c>
      <c r="Q153" s="219"/>
      <c r="R153" s="220">
        <f>SUM(R154:R192)</f>
        <v>0</v>
      </c>
      <c r="S153" s="219"/>
      <c r="T153" s="221">
        <f>SUM(T154:T192)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2" t="s">
        <v>84</v>
      </c>
      <c r="AT153" s="223" t="s">
        <v>73</v>
      </c>
      <c r="AU153" s="223" t="s">
        <v>74</v>
      </c>
      <c r="AY153" s="222" t="s">
        <v>180</v>
      </c>
      <c r="BK153" s="224">
        <f>SUM(BK154:BK192)</f>
        <v>0</v>
      </c>
    </row>
    <row r="154" s="2" customFormat="1" ht="16.5" customHeight="1">
      <c r="A154" s="39"/>
      <c r="B154" s="40"/>
      <c r="C154" s="227" t="s">
        <v>252</v>
      </c>
      <c r="D154" s="227" t="s">
        <v>183</v>
      </c>
      <c r="E154" s="228" t="s">
        <v>2731</v>
      </c>
      <c r="F154" s="229" t="s">
        <v>2732</v>
      </c>
      <c r="G154" s="230" t="s">
        <v>279</v>
      </c>
      <c r="H154" s="231">
        <v>45</v>
      </c>
      <c r="I154" s="232"/>
      <c r="J154" s="233">
        <f>ROUND(I154*H154,2)</f>
        <v>0</v>
      </c>
      <c r="K154" s="229" t="s">
        <v>2711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294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294</v>
      </c>
      <c r="BM154" s="238" t="s">
        <v>305</v>
      </c>
    </row>
    <row r="155" s="14" customFormat="1">
      <c r="A155" s="14"/>
      <c r="B155" s="251"/>
      <c r="C155" s="252"/>
      <c r="D155" s="242" t="s">
        <v>190</v>
      </c>
      <c r="E155" s="253" t="s">
        <v>1</v>
      </c>
      <c r="F155" s="254" t="s">
        <v>531</v>
      </c>
      <c r="G155" s="252"/>
      <c r="H155" s="255">
        <v>45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190</v>
      </c>
      <c r="AU155" s="261" t="s">
        <v>82</v>
      </c>
      <c r="AV155" s="14" t="s">
        <v>84</v>
      </c>
      <c r="AW155" s="14" t="s">
        <v>30</v>
      </c>
      <c r="AX155" s="14" t="s">
        <v>74</v>
      </c>
      <c r="AY155" s="261" t="s">
        <v>180</v>
      </c>
    </row>
    <row r="156" s="15" customFormat="1">
      <c r="A156" s="15"/>
      <c r="B156" s="262"/>
      <c r="C156" s="263"/>
      <c r="D156" s="242" t="s">
        <v>190</v>
      </c>
      <c r="E156" s="264" t="s">
        <v>1</v>
      </c>
      <c r="F156" s="265" t="s">
        <v>194</v>
      </c>
      <c r="G156" s="263"/>
      <c r="H156" s="266">
        <v>45</v>
      </c>
      <c r="I156" s="267"/>
      <c r="J156" s="263"/>
      <c r="K156" s="263"/>
      <c r="L156" s="268"/>
      <c r="M156" s="269"/>
      <c r="N156" s="270"/>
      <c r="O156" s="270"/>
      <c r="P156" s="270"/>
      <c r="Q156" s="270"/>
      <c r="R156" s="270"/>
      <c r="S156" s="270"/>
      <c r="T156" s="271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72" t="s">
        <v>190</v>
      </c>
      <c r="AU156" s="272" t="s">
        <v>82</v>
      </c>
      <c r="AV156" s="15" t="s">
        <v>188</v>
      </c>
      <c r="AW156" s="15" t="s">
        <v>30</v>
      </c>
      <c r="AX156" s="15" t="s">
        <v>82</v>
      </c>
      <c r="AY156" s="272" t="s">
        <v>180</v>
      </c>
    </row>
    <row r="157" s="2" customFormat="1" ht="16.5" customHeight="1">
      <c r="A157" s="39"/>
      <c r="B157" s="40"/>
      <c r="C157" s="227" t="s">
        <v>256</v>
      </c>
      <c r="D157" s="227" t="s">
        <v>183</v>
      </c>
      <c r="E157" s="228" t="s">
        <v>2733</v>
      </c>
      <c r="F157" s="229" t="s">
        <v>2734</v>
      </c>
      <c r="G157" s="230" t="s">
        <v>279</v>
      </c>
      <c r="H157" s="231">
        <v>6</v>
      </c>
      <c r="I157" s="232"/>
      <c r="J157" s="233">
        <f>ROUND(I157*H157,2)</f>
        <v>0</v>
      </c>
      <c r="K157" s="229" t="s">
        <v>2711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294</v>
      </c>
      <c r="AT157" s="238" t="s">
        <v>183</v>
      </c>
      <c r="AU157" s="238" t="s">
        <v>82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294</v>
      </c>
      <c r="BM157" s="238" t="s">
        <v>320</v>
      </c>
    </row>
    <row r="158" s="14" customFormat="1">
      <c r="A158" s="14"/>
      <c r="B158" s="251"/>
      <c r="C158" s="252"/>
      <c r="D158" s="242" t="s">
        <v>190</v>
      </c>
      <c r="E158" s="253" t="s">
        <v>1</v>
      </c>
      <c r="F158" s="254" t="s">
        <v>216</v>
      </c>
      <c r="G158" s="252"/>
      <c r="H158" s="255">
        <v>6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190</v>
      </c>
      <c r="AU158" s="261" t="s">
        <v>82</v>
      </c>
      <c r="AV158" s="14" t="s">
        <v>84</v>
      </c>
      <c r="AW158" s="14" t="s">
        <v>30</v>
      </c>
      <c r="AX158" s="14" t="s">
        <v>74</v>
      </c>
      <c r="AY158" s="261" t="s">
        <v>180</v>
      </c>
    </row>
    <row r="159" s="15" customFormat="1">
      <c r="A159" s="15"/>
      <c r="B159" s="262"/>
      <c r="C159" s="263"/>
      <c r="D159" s="242" t="s">
        <v>190</v>
      </c>
      <c r="E159" s="264" t="s">
        <v>1</v>
      </c>
      <c r="F159" s="265" t="s">
        <v>194</v>
      </c>
      <c r="G159" s="263"/>
      <c r="H159" s="266">
        <v>6</v>
      </c>
      <c r="I159" s="267"/>
      <c r="J159" s="263"/>
      <c r="K159" s="263"/>
      <c r="L159" s="268"/>
      <c r="M159" s="269"/>
      <c r="N159" s="270"/>
      <c r="O159" s="270"/>
      <c r="P159" s="270"/>
      <c r="Q159" s="270"/>
      <c r="R159" s="270"/>
      <c r="S159" s="270"/>
      <c r="T159" s="271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2" t="s">
        <v>190</v>
      </c>
      <c r="AU159" s="272" t="s">
        <v>82</v>
      </c>
      <c r="AV159" s="15" t="s">
        <v>188</v>
      </c>
      <c r="AW159" s="15" t="s">
        <v>30</v>
      </c>
      <c r="AX159" s="15" t="s">
        <v>82</v>
      </c>
      <c r="AY159" s="272" t="s">
        <v>180</v>
      </c>
    </row>
    <row r="160" s="2" customFormat="1" ht="16.5" customHeight="1">
      <c r="A160" s="39"/>
      <c r="B160" s="40"/>
      <c r="C160" s="227" t="s">
        <v>264</v>
      </c>
      <c r="D160" s="227" t="s">
        <v>183</v>
      </c>
      <c r="E160" s="228" t="s">
        <v>2735</v>
      </c>
      <c r="F160" s="229" t="s">
        <v>2736</v>
      </c>
      <c r="G160" s="230" t="s">
        <v>279</v>
      </c>
      <c r="H160" s="231">
        <v>8</v>
      </c>
      <c r="I160" s="232"/>
      <c r="J160" s="233">
        <f>ROUND(I160*H160,2)</f>
        <v>0</v>
      </c>
      <c r="K160" s="229" t="s">
        <v>2711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294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294</v>
      </c>
      <c r="BM160" s="238" t="s">
        <v>335</v>
      </c>
    </row>
    <row r="161" s="14" customFormat="1">
      <c r="A161" s="14"/>
      <c r="B161" s="251"/>
      <c r="C161" s="252"/>
      <c r="D161" s="242" t="s">
        <v>190</v>
      </c>
      <c r="E161" s="253" t="s">
        <v>1</v>
      </c>
      <c r="F161" s="254" t="s">
        <v>242</v>
      </c>
      <c r="G161" s="252"/>
      <c r="H161" s="255">
        <v>8</v>
      </c>
      <c r="I161" s="256"/>
      <c r="J161" s="252"/>
      <c r="K161" s="252"/>
      <c r="L161" s="257"/>
      <c r="M161" s="258"/>
      <c r="N161" s="259"/>
      <c r="O161" s="259"/>
      <c r="P161" s="259"/>
      <c r="Q161" s="259"/>
      <c r="R161" s="259"/>
      <c r="S161" s="259"/>
      <c r="T161" s="26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1" t="s">
        <v>190</v>
      </c>
      <c r="AU161" s="261" t="s">
        <v>82</v>
      </c>
      <c r="AV161" s="14" t="s">
        <v>84</v>
      </c>
      <c r="AW161" s="14" t="s">
        <v>30</v>
      </c>
      <c r="AX161" s="14" t="s">
        <v>74</v>
      </c>
      <c r="AY161" s="261" t="s">
        <v>180</v>
      </c>
    </row>
    <row r="162" s="15" customFormat="1">
      <c r="A162" s="15"/>
      <c r="B162" s="262"/>
      <c r="C162" s="263"/>
      <c r="D162" s="242" t="s">
        <v>190</v>
      </c>
      <c r="E162" s="264" t="s">
        <v>1</v>
      </c>
      <c r="F162" s="265" t="s">
        <v>194</v>
      </c>
      <c r="G162" s="263"/>
      <c r="H162" s="266">
        <v>8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72" t="s">
        <v>190</v>
      </c>
      <c r="AU162" s="272" t="s">
        <v>82</v>
      </c>
      <c r="AV162" s="15" t="s">
        <v>188</v>
      </c>
      <c r="AW162" s="15" t="s">
        <v>30</v>
      </c>
      <c r="AX162" s="15" t="s">
        <v>82</v>
      </c>
      <c r="AY162" s="272" t="s">
        <v>180</v>
      </c>
    </row>
    <row r="163" s="2" customFormat="1" ht="16.5" customHeight="1">
      <c r="A163" s="39"/>
      <c r="B163" s="40"/>
      <c r="C163" s="227" t="s">
        <v>270</v>
      </c>
      <c r="D163" s="227" t="s">
        <v>183</v>
      </c>
      <c r="E163" s="228" t="s">
        <v>2737</v>
      </c>
      <c r="F163" s="229" t="s">
        <v>2738</v>
      </c>
      <c r="G163" s="230" t="s">
        <v>279</v>
      </c>
      <c r="H163" s="231">
        <v>35</v>
      </c>
      <c r="I163" s="232"/>
      <c r="J163" s="233">
        <f>ROUND(I163*H163,2)</f>
        <v>0</v>
      </c>
      <c r="K163" s="229" t="s">
        <v>2711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294</v>
      </c>
      <c r="AT163" s="238" t="s">
        <v>183</v>
      </c>
      <c r="AU163" s="238" t="s">
        <v>82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294</v>
      </c>
      <c r="BM163" s="238" t="s">
        <v>347</v>
      </c>
    </row>
    <row r="164" s="14" customFormat="1">
      <c r="A164" s="14"/>
      <c r="B164" s="251"/>
      <c r="C164" s="252"/>
      <c r="D164" s="242" t="s">
        <v>190</v>
      </c>
      <c r="E164" s="253" t="s">
        <v>1</v>
      </c>
      <c r="F164" s="254" t="s">
        <v>8</v>
      </c>
      <c r="G164" s="252"/>
      <c r="H164" s="255">
        <v>15</v>
      </c>
      <c r="I164" s="256"/>
      <c r="J164" s="252"/>
      <c r="K164" s="252"/>
      <c r="L164" s="257"/>
      <c r="M164" s="258"/>
      <c r="N164" s="259"/>
      <c r="O164" s="259"/>
      <c r="P164" s="259"/>
      <c r="Q164" s="259"/>
      <c r="R164" s="259"/>
      <c r="S164" s="259"/>
      <c r="T164" s="26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1" t="s">
        <v>190</v>
      </c>
      <c r="AU164" s="261" t="s">
        <v>82</v>
      </c>
      <c r="AV164" s="14" t="s">
        <v>84</v>
      </c>
      <c r="AW164" s="14" t="s">
        <v>30</v>
      </c>
      <c r="AX164" s="14" t="s">
        <v>74</v>
      </c>
      <c r="AY164" s="261" t="s">
        <v>180</v>
      </c>
    </row>
    <row r="165" s="14" customFormat="1">
      <c r="A165" s="14"/>
      <c r="B165" s="251"/>
      <c r="C165" s="252"/>
      <c r="D165" s="242" t="s">
        <v>190</v>
      </c>
      <c r="E165" s="253" t="s">
        <v>1</v>
      </c>
      <c r="F165" s="254" t="s">
        <v>320</v>
      </c>
      <c r="G165" s="252"/>
      <c r="H165" s="255">
        <v>20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190</v>
      </c>
      <c r="AU165" s="261" t="s">
        <v>82</v>
      </c>
      <c r="AV165" s="14" t="s">
        <v>84</v>
      </c>
      <c r="AW165" s="14" t="s">
        <v>30</v>
      </c>
      <c r="AX165" s="14" t="s">
        <v>74</v>
      </c>
      <c r="AY165" s="261" t="s">
        <v>180</v>
      </c>
    </row>
    <row r="166" s="15" customFormat="1">
      <c r="A166" s="15"/>
      <c r="B166" s="262"/>
      <c r="C166" s="263"/>
      <c r="D166" s="242" t="s">
        <v>190</v>
      </c>
      <c r="E166" s="264" t="s">
        <v>1</v>
      </c>
      <c r="F166" s="265" t="s">
        <v>194</v>
      </c>
      <c r="G166" s="263"/>
      <c r="H166" s="266">
        <v>35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190</v>
      </c>
      <c r="AU166" s="272" t="s">
        <v>82</v>
      </c>
      <c r="AV166" s="15" t="s">
        <v>188</v>
      </c>
      <c r="AW166" s="15" t="s">
        <v>30</v>
      </c>
      <c r="AX166" s="15" t="s">
        <v>82</v>
      </c>
      <c r="AY166" s="272" t="s">
        <v>180</v>
      </c>
    </row>
    <row r="167" s="2" customFormat="1" ht="16.5" customHeight="1">
      <c r="A167" s="39"/>
      <c r="B167" s="40"/>
      <c r="C167" s="227" t="s">
        <v>276</v>
      </c>
      <c r="D167" s="227" t="s">
        <v>183</v>
      </c>
      <c r="E167" s="228" t="s">
        <v>2739</v>
      </c>
      <c r="F167" s="229" t="s">
        <v>2740</v>
      </c>
      <c r="G167" s="230" t="s">
        <v>279</v>
      </c>
      <c r="H167" s="231">
        <v>92</v>
      </c>
      <c r="I167" s="232"/>
      <c r="J167" s="233">
        <f>ROUND(I167*H167,2)</f>
        <v>0</v>
      </c>
      <c r="K167" s="229" t="s">
        <v>2711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294</v>
      </c>
      <c r="AT167" s="238" t="s">
        <v>183</v>
      </c>
      <c r="AU167" s="238" t="s">
        <v>82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294</v>
      </c>
      <c r="BM167" s="238" t="s">
        <v>363</v>
      </c>
    </row>
    <row r="168" s="14" customFormat="1">
      <c r="A168" s="14"/>
      <c r="B168" s="251"/>
      <c r="C168" s="252"/>
      <c r="D168" s="242" t="s">
        <v>190</v>
      </c>
      <c r="E168" s="253" t="s">
        <v>1</v>
      </c>
      <c r="F168" s="254" t="s">
        <v>376</v>
      </c>
      <c r="G168" s="252"/>
      <c r="H168" s="255">
        <v>28</v>
      </c>
      <c r="I168" s="256"/>
      <c r="J168" s="252"/>
      <c r="K168" s="252"/>
      <c r="L168" s="257"/>
      <c r="M168" s="258"/>
      <c r="N168" s="259"/>
      <c r="O168" s="259"/>
      <c r="P168" s="259"/>
      <c r="Q168" s="259"/>
      <c r="R168" s="259"/>
      <c r="S168" s="259"/>
      <c r="T168" s="26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1" t="s">
        <v>190</v>
      </c>
      <c r="AU168" s="261" t="s">
        <v>82</v>
      </c>
      <c r="AV168" s="14" t="s">
        <v>84</v>
      </c>
      <c r="AW168" s="14" t="s">
        <v>30</v>
      </c>
      <c r="AX168" s="14" t="s">
        <v>74</v>
      </c>
      <c r="AY168" s="261" t="s">
        <v>180</v>
      </c>
    </row>
    <row r="169" s="14" customFormat="1">
      <c r="A169" s="14"/>
      <c r="B169" s="251"/>
      <c r="C169" s="252"/>
      <c r="D169" s="242" t="s">
        <v>190</v>
      </c>
      <c r="E169" s="253" t="s">
        <v>1</v>
      </c>
      <c r="F169" s="254" t="s">
        <v>636</v>
      </c>
      <c r="G169" s="252"/>
      <c r="H169" s="255">
        <v>64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190</v>
      </c>
      <c r="AU169" s="261" t="s">
        <v>82</v>
      </c>
      <c r="AV169" s="14" t="s">
        <v>84</v>
      </c>
      <c r="AW169" s="14" t="s">
        <v>30</v>
      </c>
      <c r="AX169" s="14" t="s">
        <v>74</v>
      </c>
      <c r="AY169" s="261" t="s">
        <v>180</v>
      </c>
    </row>
    <row r="170" s="15" customFormat="1">
      <c r="A170" s="15"/>
      <c r="B170" s="262"/>
      <c r="C170" s="263"/>
      <c r="D170" s="242" t="s">
        <v>190</v>
      </c>
      <c r="E170" s="264" t="s">
        <v>1</v>
      </c>
      <c r="F170" s="265" t="s">
        <v>194</v>
      </c>
      <c r="G170" s="263"/>
      <c r="H170" s="266">
        <v>92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190</v>
      </c>
      <c r="AU170" s="272" t="s">
        <v>82</v>
      </c>
      <c r="AV170" s="15" t="s">
        <v>188</v>
      </c>
      <c r="AW170" s="15" t="s">
        <v>30</v>
      </c>
      <c r="AX170" s="15" t="s">
        <v>82</v>
      </c>
      <c r="AY170" s="272" t="s">
        <v>180</v>
      </c>
    </row>
    <row r="171" s="2" customFormat="1" ht="16.5" customHeight="1">
      <c r="A171" s="39"/>
      <c r="B171" s="40"/>
      <c r="C171" s="227" t="s">
        <v>283</v>
      </c>
      <c r="D171" s="227" t="s">
        <v>183</v>
      </c>
      <c r="E171" s="228" t="s">
        <v>2741</v>
      </c>
      <c r="F171" s="229" t="s">
        <v>2742</v>
      </c>
      <c r="G171" s="230" t="s">
        <v>279</v>
      </c>
      <c r="H171" s="231">
        <v>134</v>
      </c>
      <c r="I171" s="232"/>
      <c r="J171" s="233">
        <f>ROUND(I171*H171,2)</f>
        <v>0</v>
      </c>
      <c r="K171" s="229" t="s">
        <v>2711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294</v>
      </c>
      <c r="AT171" s="238" t="s">
        <v>183</v>
      </c>
      <c r="AU171" s="238" t="s">
        <v>82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294</v>
      </c>
      <c r="BM171" s="238" t="s">
        <v>376</v>
      </c>
    </row>
    <row r="172" s="14" customFormat="1">
      <c r="A172" s="14"/>
      <c r="B172" s="251"/>
      <c r="C172" s="252"/>
      <c r="D172" s="242" t="s">
        <v>190</v>
      </c>
      <c r="E172" s="253" t="s">
        <v>1</v>
      </c>
      <c r="F172" s="254" t="s">
        <v>2018</v>
      </c>
      <c r="G172" s="252"/>
      <c r="H172" s="255">
        <v>134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1" t="s">
        <v>190</v>
      </c>
      <c r="AU172" s="261" t="s">
        <v>82</v>
      </c>
      <c r="AV172" s="14" t="s">
        <v>84</v>
      </c>
      <c r="AW172" s="14" t="s">
        <v>30</v>
      </c>
      <c r="AX172" s="14" t="s">
        <v>74</v>
      </c>
      <c r="AY172" s="261" t="s">
        <v>180</v>
      </c>
    </row>
    <row r="173" s="15" customFormat="1">
      <c r="A173" s="15"/>
      <c r="B173" s="262"/>
      <c r="C173" s="263"/>
      <c r="D173" s="242" t="s">
        <v>190</v>
      </c>
      <c r="E173" s="264" t="s">
        <v>1</v>
      </c>
      <c r="F173" s="265" t="s">
        <v>194</v>
      </c>
      <c r="G173" s="263"/>
      <c r="H173" s="266">
        <v>134</v>
      </c>
      <c r="I173" s="267"/>
      <c r="J173" s="263"/>
      <c r="K173" s="263"/>
      <c r="L173" s="268"/>
      <c r="M173" s="269"/>
      <c r="N173" s="270"/>
      <c r="O173" s="270"/>
      <c r="P173" s="270"/>
      <c r="Q173" s="270"/>
      <c r="R173" s="270"/>
      <c r="S173" s="270"/>
      <c r="T173" s="271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2" t="s">
        <v>190</v>
      </c>
      <c r="AU173" s="272" t="s">
        <v>82</v>
      </c>
      <c r="AV173" s="15" t="s">
        <v>188</v>
      </c>
      <c r="AW173" s="15" t="s">
        <v>30</v>
      </c>
      <c r="AX173" s="15" t="s">
        <v>82</v>
      </c>
      <c r="AY173" s="272" t="s">
        <v>180</v>
      </c>
    </row>
    <row r="174" s="2" customFormat="1" ht="16.5" customHeight="1">
      <c r="A174" s="39"/>
      <c r="B174" s="40"/>
      <c r="C174" s="227" t="s">
        <v>8</v>
      </c>
      <c r="D174" s="227" t="s">
        <v>183</v>
      </c>
      <c r="E174" s="228" t="s">
        <v>2743</v>
      </c>
      <c r="F174" s="229" t="s">
        <v>2744</v>
      </c>
      <c r="G174" s="230" t="s">
        <v>287</v>
      </c>
      <c r="H174" s="231">
        <v>5</v>
      </c>
      <c r="I174" s="232"/>
      <c r="J174" s="233">
        <f>ROUND(I174*H174,2)</f>
        <v>0</v>
      </c>
      <c r="K174" s="229" t="s">
        <v>2711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294</v>
      </c>
      <c r="AT174" s="238" t="s">
        <v>183</v>
      </c>
      <c r="AU174" s="238" t="s">
        <v>82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294</v>
      </c>
      <c r="BM174" s="238" t="s">
        <v>389</v>
      </c>
    </row>
    <row r="175" s="14" customFormat="1">
      <c r="A175" s="14"/>
      <c r="B175" s="251"/>
      <c r="C175" s="252"/>
      <c r="D175" s="242" t="s">
        <v>190</v>
      </c>
      <c r="E175" s="253" t="s">
        <v>1</v>
      </c>
      <c r="F175" s="254" t="s">
        <v>221</v>
      </c>
      <c r="G175" s="252"/>
      <c r="H175" s="255">
        <v>5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190</v>
      </c>
      <c r="AU175" s="261" t="s">
        <v>82</v>
      </c>
      <c r="AV175" s="14" t="s">
        <v>84</v>
      </c>
      <c r="AW175" s="14" t="s">
        <v>30</v>
      </c>
      <c r="AX175" s="14" t="s">
        <v>74</v>
      </c>
      <c r="AY175" s="261" t="s">
        <v>180</v>
      </c>
    </row>
    <row r="176" s="15" customFormat="1">
      <c r="A176" s="15"/>
      <c r="B176" s="262"/>
      <c r="C176" s="263"/>
      <c r="D176" s="242" t="s">
        <v>190</v>
      </c>
      <c r="E176" s="264" t="s">
        <v>1</v>
      </c>
      <c r="F176" s="265" t="s">
        <v>194</v>
      </c>
      <c r="G176" s="263"/>
      <c r="H176" s="266">
        <v>5</v>
      </c>
      <c r="I176" s="267"/>
      <c r="J176" s="263"/>
      <c r="K176" s="263"/>
      <c r="L176" s="268"/>
      <c r="M176" s="269"/>
      <c r="N176" s="270"/>
      <c r="O176" s="270"/>
      <c r="P176" s="270"/>
      <c r="Q176" s="270"/>
      <c r="R176" s="270"/>
      <c r="S176" s="270"/>
      <c r="T176" s="271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2" t="s">
        <v>190</v>
      </c>
      <c r="AU176" s="272" t="s">
        <v>82</v>
      </c>
      <c r="AV176" s="15" t="s">
        <v>188</v>
      </c>
      <c r="AW176" s="15" t="s">
        <v>30</v>
      </c>
      <c r="AX176" s="15" t="s">
        <v>82</v>
      </c>
      <c r="AY176" s="272" t="s">
        <v>180</v>
      </c>
    </row>
    <row r="177" s="2" customFormat="1" ht="16.5" customHeight="1">
      <c r="A177" s="39"/>
      <c r="B177" s="40"/>
      <c r="C177" s="227" t="s">
        <v>294</v>
      </c>
      <c r="D177" s="227" t="s">
        <v>183</v>
      </c>
      <c r="E177" s="228" t="s">
        <v>2745</v>
      </c>
      <c r="F177" s="229" t="s">
        <v>2746</v>
      </c>
      <c r="G177" s="230" t="s">
        <v>287</v>
      </c>
      <c r="H177" s="231">
        <v>6</v>
      </c>
      <c r="I177" s="232"/>
      <c r="J177" s="233">
        <f>ROUND(I177*H177,2)</f>
        <v>0</v>
      </c>
      <c r="K177" s="229" t="s">
        <v>2711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294</v>
      </c>
      <c r="AT177" s="238" t="s">
        <v>183</v>
      </c>
      <c r="AU177" s="238" t="s">
        <v>82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294</v>
      </c>
      <c r="BM177" s="238" t="s">
        <v>331</v>
      </c>
    </row>
    <row r="178" s="14" customFormat="1">
      <c r="A178" s="14"/>
      <c r="B178" s="251"/>
      <c r="C178" s="252"/>
      <c r="D178" s="242" t="s">
        <v>190</v>
      </c>
      <c r="E178" s="253" t="s">
        <v>1</v>
      </c>
      <c r="F178" s="254" t="s">
        <v>216</v>
      </c>
      <c r="G178" s="252"/>
      <c r="H178" s="255">
        <v>6</v>
      </c>
      <c r="I178" s="256"/>
      <c r="J178" s="252"/>
      <c r="K178" s="252"/>
      <c r="L178" s="257"/>
      <c r="M178" s="258"/>
      <c r="N178" s="259"/>
      <c r="O178" s="259"/>
      <c r="P178" s="259"/>
      <c r="Q178" s="259"/>
      <c r="R178" s="259"/>
      <c r="S178" s="259"/>
      <c r="T178" s="26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1" t="s">
        <v>190</v>
      </c>
      <c r="AU178" s="261" t="s">
        <v>82</v>
      </c>
      <c r="AV178" s="14" t="s">
        <v>84</v>
      </c>
      <c r="AW178" s="14" t="s">
        <v>30</v>
      </c>
      <c r="AX178" s="14" t="s">
        <v>74</v>
      </c>
      <c r="AY178" s="261" t="s">
        <v>180</v>
      </c>
    </row>
    <row r="179" s="15" customFormat="1">
      <c r="A179" s="15"/>
      <c r="B179" s="262"/>
      <c r="C179" s="263"/>
      <c r="D179" s="242" t="s">
        <v>190</v>
      </c>
      <c r="E179" s="264" t="s">
        <v>1</v>
      </c>
      <c r="F179" s="265" t="s">
        <v>194</v>
      </c>
      <c r="G179" s="263"/>
      <c r="H179" s="266">
        <v>6</v>
      </c>
      <c r="I179" s="267"/>
      <c r="J179" s="263"/>
      <c r="K179" s="263"/>
      <c r="L179" s="268"/>
      <c r="M179" s="269"/>
      <c r="N179" s="270"/>
      <c r="O179" s="270"/>
      <c r="P179" s="270"/>
      <c r="Q179" s="270"/>
      <c r="R179" s="270"/>
      <c r="S179" s="270"/>
      <c r="T179" s="271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72" t="s">
        <v>190</v>
      </c>
      <c r="AU179" s="272" t="s">
        <v>82</v>
      </c>
      <c r="AV179" s="15" t="s">
        <v>188</v>
      </c>
      <c r="AW179" s="15" t="s">
        <v>30</v>
      </c>
      <c r="AX179" s="15" t="s">
        <v>82</v>
      </c>
      <c r="AY179" s="272" t="s">
        <v>180</v>
      </c>
    </row>
    <row r="180" s="2" customFormat="1" ht="16.5" customHeight="1">
      <c r="A180" s="39"/>
      <c r="B180" s="40"/>
      <c r="C180" s="227" t="s">
        <v>301</v>
      </c>
      <c r="D180" s="227" t="s">
        <v>183</v>
      </c>
      <c r="E180" s="228" t="s">
        <v>2747</v>
      </c>
      <c r="F180" s="229" t="s">
        <v>2748</v>
      </c>
      <c r="G180" s="230" t="s">
        <v>287</v>
      </c>
      <c r="H180" s="231">
        <v>2</v>
      </c>
      <c r="I180" s="232"/>
      <c r="J180" s="233">
        <f>ROUND(I180*H180,2)</f>
        <v>0</v>
      </c>
      <c r="K180" s="229" t="s">
        <v>2711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294</v>
      </c>
      <c r="AT180" s="238" t="s">
        <v>183</v>
      </c>
      <c r="AU180" s="238" t="s">
        <v>82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294</v>
      </c>
      <c r="BM180" s="238" t="s">
        <v>442</v>
      </c>
    </row>
    <row r="181" s="14" customFormat="1">
      <c r="A181" s="14"/>
      <c r="B181" s="251"/>
      <c r="C181" s="252"/>
      <c r="D181" s="242" t="s">
        <v>190</v>
      </c>
      <c r="E181" s="253" t="s">
        <v>1</v>
      </c>
      <c r="F181" s="254" t="s">
        <v>84</v>
      </c>
      <c r="G181" s="252"/>
      <c r="H181" s="255">
        <v>2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190</v>
      </c>
      <c r="AU181" s="261" t="s">
        <v>82</v>
      </c>
      <c r="AV181" s="14" t="s">
        <v>84</v>
      </c>
      <c r="AW181" s="14" t="s">
        <v>30</v>
      </c>
      <c r="AX181" s="14" t="s">
        <v>74</v>
      </c>
      <c r="AY181" s="261" t="s">
        <v>180</v>
      </c>
    </row>
    <row r="182" s="15" customFormat="1">
      <c r="A182" s="15"/>
      <c r="B182" s="262"/>
      <c r="C182" s="263"/>
      <c r="D182" s="242" t="s">
        <v>190</v>
      </c>
      <c r="E182" s="264" t="s">
        <v>1</v>
      </c>
      <c r="F182" s="265" t="s">
        <v>194</v>
      </c>
      <c r="G182" s="263"/>
      <c r="H182" s="266">
        <v>2</v>
      </c>
      <c r="I182" s="267"/>
      <c r="J182" s="263"/>
      <c r="K182" s="263"/>
      <c r="L182" s="268"/>
      <c r="M182" s="269"/>
      <c r="N182" s="270"/>
      <c r="O182" s="270"/>
      <c r="P182" s="270"/>
      <c r="Q182" s="270"/>
      <c r="R182" s="270"/>
      <c r="S182" s="270"/>
      <c r="T182" s="271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72" t="s">
        <v>190</v>
      </c>
      <c r="AU182" s="272" t="s">
        <v>82</v>
      </c>
      <c r="AV182" s="15" t="s">
        <v>188</v>
      </c>
      <c r="AW182" s="15" t="s">
        <v>30</v>
      </c>
      <c r="AX182" s="15" t="s">
        <v>82</v>
      </c>
      <c r="AY182" s="272" t="s">
        <v>180</v>
      </c>
    </row>
    <row r="183" s="2" customFormat="1" ht="16.5" customHeight="1">
      <c r="A183" s="39"/>
      <c r="B183" s="40"/>
      <c r="C183" s="227" t="s">
        <v>305</v>
      </c>
      <c r="D183" s="227" t="s">
        <v>183</v>
      </c>
      <c r="E183" s="228" t="s">
        <v>2749</v>
      </c>
      <c r="F183" s="229" t="s">
        <v>2750</v>
      </c>
      <c r="G183" s="230" t="s">
        <v>287</v>
      </c>
      <c r="H183" s="231">
        <v>40</v>
      </c>
      <c r="I183" s="232"/>
      <c r="J183" s="233">
        <f>ROUND(I183*H183,2)</f>
        <v>0</v>
      </c>
      <c r="K183" s="229" t="s">
        <v>2751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294</v>
      </c>
      <c r="AT183" s="238" t="s">
        <v>183</v>
      </c>
      <c r="AU183" s="238" t="s">
        <v>82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294</v>
      </c>
      <c r="BM183" s="238" t="s">
        <v>456</v>
      </c>
    </row>
    <row r="184" s="14" customFormat="1">
      <c r="A184" s="14"/>
      <c r="B184" s="251"/>
      <c r="C184" s="252"/>
      <c r="D184" s="242" t="s">
        <v>190</v>
      </c>
      <c r="E184" s="253" t="s">
        <v>1</v>
      </c>
      <c r="F184" s="254" t="s">
        <v>477</v>
      </c>
      <c r="G184" s="252"/>
      <c r="H184" s="255">
        <v>40</v>
      </c>
      <c r="I184" s="256"/>
      <c r="J184" s="252"/>
      <c r="K184" s="252"/>
      <c r="L184" s="257"/>
      <c r="M184" s="258"/>
      <c r="N184" s="259"/>
      <c r="O184" s="259"/>
      <c r="P184" s="259"/>
      <c r="Q184" s="259"/>
      <c r="R184" s="259"/>
      <c r="S184" s="259"/>
      <c r="T184" s="26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1" t="s">
        <v>190</v>
      </c>
      <c r="AU184" s="261" t="s">
        <v>82</v>
      </c>
      <c r="AV184" s="14" t="s">
        <v>84</v>
      </c>
      <c r="AW184" s="14" t="s">
        <v>30</v>
      </c>
      <c r="AX184" s="14" t="s">
        <v>74</v>
      </c>
      <c r="AY184" s="261" t="s">
        <v>180</v>
      </c>
    </row>
    <row r="185" s="15" customFormat="1">
      <c r="A185" s="15"/>
      <c r="B185" s="262"/>
      <c r="C185" s="263"/>
      <c r="D185" s="242" t="s">
        <v>190</v>
      </c>
      <c r="E185" s="264" t="s">
        <v>1</v>
      </c>
      <c r="F185" s="265" t="s">
        <v>194</v>
      </c>
      <c r="G185" s="263"/>
      <c r="H185" s="266">
        <v>40</v>
      </c>
      <c r="I185" s="267"/>
      <c r="J185" s="263"/>
      <c r="K185" s="263"/>
      <c r="L185" s="268"/>
      <c r="M185" s="269"/>
      <c r="N185" s="270"/>
      <c r="O185" s="270"/>
      <c r="P185" s="270"/>
      <c r="Q185" s="270"/>
      <c r="R185" s="270"/>
      <c r="S185" s="270"/>
      <c r="T185" s="271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2" t="s">
        <v>190</v>
      </c>
      <c r="AU185" s="272" t="s">
        <v>82</v>
      </c>
      <c r="AV185" s="15" t="s">
        <v>188</v>
      </c>
      <c r="AW185" s="15" t="s">
        <v>30</v>
      </c>
      <c r="AX185" s="15" t="s">
        <v>82</v>
      </c>
      <c r="AY185" s="272" t="s">
        <v>180</v>
      </c>
    </row>
    <row r="186" s="2" customFormat="1" ht="16.5" customHeight="1">
      <c r="A186" s="39"/>
      <c r="B186" s="40"/>
      <c r="C186" s="227" t="s">
        <v>312</v>
      </c>
      <c r="D186" s="227" t="s">
        <v>183</v>
      </c>
      <c r="E186" s="228" t="s">
        <v>2752</v>
      </c>
      <c r="F186" s="229" t="s">
        <v>2753</v>
      </c>
      <c r="G186" s="230" t="s">
        <v>287</v>
      </c>
      <c r="H186" s="231">
        <v>18</v>
      </c>
      <c r="I186" s="232"/>
      <c r="J186" s="233">
        <f>ROUND(I186*H186,2)</f>
        <v>0</v>
      </c>
      <c r="K186" s="229" t="s">
        <v>2751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294</v>
      </c>
      <c r="AT186" s="238" t="s">
        <v>183</v>
      </c>
      <c r="AU186" s="238" t="s">
        <v>82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294</v>
      </c>
      <c r="BM186" s="238" t="s">
        <v>467</v>
      </c>
    </row>
    <row r="187" s="14" customFormat="1">
      <c r="A187" s="14"/>
      <c r="B187" s="251"/>
      <c r="C187" s="252"/>
      <c r="D187" s="242" t="s">
        <v>190</v>
      </c>
      <c r="E187" s="253" t="s">
        <v>1</v>
      </c>
      <c r="F187" s="254" t="s">
        <v>305</v>
      </c>
      <c r="G187" s="252"/>
      <c r="H187" s="255">
        <v>18</v>
      </c>
      <c r="I187" s="256"/>
      <c r="J187" s="252"/>
      <c r="K187" s="252"/>
      <c r="L187" s="257"/>
      <c r="M187" s="258"/>
      <c r="N187" s="259"/>
      <c r="O187" s="259"/>
      <c r="P187" s="259"/>
      <c r="Q187" s="259"/>
      <c r="R187" s="259"/>
      <c r="S187" s="259"/>
      <c r="T187" s="26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1" t="s">
        <v>190</v>
      </c>
      <c r="AU187" s="261" t="s">
        <v>82</v>
      </c>
      <c r="AV187" s="14" t="s">
        <v>84</v>
      </c>
      <c r="AW187" s="14" t="s">
        <v>30</v>
      </c>
      <c r="AX187" s="14" t="s">
        <v>74</v>
      </c>
      <c r="AY187" s="261" t="s">
        <v>180</v>
      </c>
    </row>
    <row r="188" s="15" customFormat="1">
      <c r="A188" s="15"/>
      <c r="B188" s="262"/>
      <c r="C188" s="263"/>
      <c r="D188" s="242" t="s">
        <v>190</v>
      </c>
      <c r="E188" s="264" t="s">
        <v>1</v>
      </c>
      <c r="F188" s="265" t="s">
        <v>194</v>
      </c>
      <c r="G188" s="263"/>
      <c r="H188" s="266">
        <v>18</v>
      </c>
      <c r="I188" s="267"/>
      <c r="J188" s="263"/>
      <c r="K188" s="263"/>
      <c r="L188" s="268"/>
      <c r="M188" s="269"/>
      <c r="N188" s="270"/>
      <c r="O188" s="270"/>
      <c r="P188" s="270"/>
      <c r="Q188" s="270"/>
      <c r="R188" s="270"/>
      <c r="S188" s="270"/>
      <c r="T188" s="271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72" t="s">
        <v>190</v>
      </c>
      <c r="AU188" s="272" t="s">
        <v>82</v>
      </c>
      <c r="AV188" s="15" t="s">
        <v>188</v>
      </c>
      <c r="AW188" s="15" t="s">
        <v>30</v>
      </c>
      <c r="AX188" s="15" t="s">
        <v>82</v>
      </c>
      <c r="AY188" s="272" t="s">
        <v>180</v>
      </c>
    </row>
    <row r="189" s="2" customFormat="1" ht="16.5" customHeight="1">
      <c r="A189" s="39"/>
      <c r="B189" s="40"/>
      <c r="C189" s="227" t="s">
        <v>320</v>
      </c>
      <c r="D189" s="227" t="s">
        <v>183</v>
      </c>
      <c r="E189" s="228" t="s">
        <v>2754</v>
      </c>
      <c r="F189" s="229" t="s">
        <v>2755</v>
      </c>
      <c r="G189" s="230" t="s">
        <v>279</v>
      </c>
      <c r="H189" s="231">
        <v>315</v>
      </c>
      <c r="I189" s="232"/>
      <c r="J189" s="233">
        <f>ROUND(I189*H189,2)</f>
        <v>0</v>
      </c>
      <c r="K189" s="229" t="s">
        <v>2711</v>
      </c>
      <c r="L189" s="45"/>
      <c r="M189" s="234" t="s">
        <v>1</v>
      </c>
      <c r="N189" s="235" t="s">
        <v>39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294</v>
      </c>
      <c r="AT189" s="238" t="s">
        <v>183</v>
      </c>
      <c r="AU189" s="238" t="s">
        <v>82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294</v>
      </c>
      <c r="BM189" s="238" t="s">
        <v>477</v>
      </c>
    </row>
    <row r="190" s="14" customFormat="1">
      <c r="A190" s="14"/>
      <c r="B190" s="251"/>
      <c r="C190" s="252"/>
      <c r="D190" s="242" t="s">
        <v>190</v>
      </c>
      <c r="E190" s="253" t="s">
        <v>1</v>
      </c>
      <c r="F190" s="254" t="s">
        <v>2756</v>
      </c>
      <c r="G190" s="252"/>
      <c r="H190" s="255">
        <v>315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190</v>
      </c>
      <c r="AU190" s="261" t="s">
        <v>82</v>
      </c>
      <c r="AV190" s="14" t="s">
        <v>84</v>
      </c>
      <c r="AW190" s="14" t="s">
        <v>30</v>
      </c>
      <c r="AX190" s="14" t="s">
        <v>74</v>
      </c>
      <c r="AY190" s="261" t="s">
        <v>180</v>
      </c>
    </row>
    <row r="191" s="15" customFormat="1">
      <c r="A191" s="15"/>
      <c r="B191" s="262"/>
      <c r="C191" s="263"/>
      <c r="D191" s="242" t="s">
        <v>190</v>
      </c>
      <c r="E191" s="264" t="s">
        <v>1</v>
      </c>
      <c r="F191" s="265" t="s">
        <v>194</v>
      </c>
      <c r="G191" s="263"/>
      <c r="H191" s="266">
        <v>315</v>
      </c>
      <c r="I191" s="267"/>
      <c r="J191" s="263"/>
      <c r="K191" s="263"/>
      <c r="L191" s="268"/>
      <c r="M191" s="269"/>
      <c r="N191" s="270"/>
      <c r="O191" s="270"/>
      <c r="P191" s="270"/>
      <c r="Q191" s="270"/>
      <c r="R191" s="270"/>
      <c r="S191" s="270"/>
      <c r="T191" s="271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72" t="s">
        <v>190</v>
      </c>
      <c r="AU191" s="272" t="s">
        <v>82</v>
      </c>
      <c r="AV191" s="15" t="s">
        <v>188</v>
      </c>
      <c r="AW191" s="15" t="s">
        <v>30</v>
      </c>
      <c r="AX191" s="15" t="s">
        <v>82</v>
      </c>
      <c r="AY191" s="272" t="s">
        <v>180</v>
      </c>
    </row>
    <row r="192" s="2" customFormat="1" ht="16.5" customHeight="1">
      <c r="A192" s="39"/>
      <c r="B192" s="40"/>
      <c r="C192" s="227" t="s">
        <v>7</v>
      </c>
      <c r="D192" s="227" t="s">
        <v>183</v>
      </c>
      <c r="E192" s="228" t="s">
        <v>2757</v>
      </c>
      <c r="F192" s="229" t="s">
        <v>2758</v>
      </c>
      <c r="G192" s="230" t="s">
        <v>208</v>
      </c>
      <c r="H192" s="231">
        <v>0.34499999999999997</v>
      </c>
      <c r="I192" s="232"/>
      <c r="J192" s="233">
        <f>ROUND(I192*H192,2)</f>
        <v>0</v>
      </c>
      <c r="K192" s="229" t="s">
        <v>2711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294</v>
      </c>
      <c r="AT192" s="238" t="s">
        <v>183</v>
      </c>
      <c r="AU192" s="238" t="s">
        <v>82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294</v>
      </c>
      <c r="BM192" s="238" t="s">
        <v>496</v>
      </c>
    </row>
    <row r="193" s="12" customFormat="1" ht="25.92" customHeight="1">
      <c r="A193" s="12"/>
      <c r="B193" s="211"/>
      <c r="C193" s="212"/>
      <c r="D193" s="213" t="s">
        <v>73</v>
      </c>
      <c r="E193" s="214" t="s">
        <v>2759</v>
      </c>
      <c r="F193" s="214" t="s">
        <v>2760</v>
      </c>
      <c r="G193" s="212"/>
      <c r="H193" s="212"/>
      <c r="I193" s="215"/>
      <c r="J193" s="216">
        <f>BK193</f>
        <v>0</v>
      </c>
      <c r="K193" s="212"/>
      <c r="L193" s="217"/>
      <c r="M193" s="218"/>
      <c r="N193" s="219"/>
      <c r="O193" s="219"/>
      <c r="P193" s="220">
        <f>SUM(P194:P278)</f>
        <v>0</v>
      </c>
      <c r="Q193" s="219"/>
      <c r="R193" s="220">
        <f>SUM(R194:R278)</f>
        <v>0</v>
      </c>
      <c r="S193" s="219"/>
      <c r="T193" s="221">
        <f>SUM(T194:T278)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2" t="s">
        <v>84</v>
      </c>
      <c r="AT193" s="223" t="s">
        <v>73</v>
      </c>
      <c r="AU193" s="223" t="s">
        <v>74</v>
      </c>
      <c r="AY193" s="222" t="s">
        <v>180</v>
      </c>
      <c r="BK193" s="224">
        <f>SUM(BK194:BK278)</f>
        <v>0</v>
      </c>
    </row>
    <row r="194" s="2" customFormat="1" ht="21.75" customHeight="1">
      <c r="A194" s="39"/>
      <c r="B194" s="40"/>
      <c r="C194" s="227" t="s">
        <v>335</v>
      </c>
      <c r="D194" s="227" t="s">
        <v>183</v>
      </c>
      <c r="E194" s="228" t="s">
        <v>2761</v>
      </c>
      <c r="F194" s="229" t="s">
        <v>2762</v>
      </c>
      <c r="G194" s="230" t="s">
        <v>279</v>
      </c>
      <c r="H194" s="231">
        <v>385</v>
      </c>
      <c r="I194" s="232"/>
      <c r="J194" s="233">
        <f>ROUND(I194*H194,2)</f>
        <v>0</v>
      </c>
      <c r="K194" s="229" t="s">
        <v>2711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294</v>
      </c>
      <c r="AT194" s="238" t="s">
        <v>183</v>
      </c>
      <c r="AU194" s="238" t="s">
        <v>82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294</v>
      </c>
      <c r="BM194" s="238" t="s">
        <v>525</v>
      </c>
    </row>
    <row r="195" s="14" customFormat="1">
      <c r="A195" s="14"/>
      <c r="B195" s="251"/>
      <c r="C195" s="252"/>
      <c r="D195" s="242" t="s">
        <v>190</v>
      </c>
      <c r="E195" s="253" t="s">
        <v>1</v>
      </c>
      <c r="F195" s="254" t="s">
        <v>2763</v>
      </c>
      <c r="G195" s="252"/>
      <c r="H195" s="255">
        <v>385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190</v>
      </c>
      <c r="AU195" s="261" t="s">
        <v>82</v>
      </c>
      <c r="AV195" s="14" t="s">
        <v>84</v>
      </c>
      <c r="AW195" s="14" t="s">
        <v>30</v>
      </c>
      <c r="AX195" s="14" t="s">
        <v>74</v>
      </c>
      <c r="AY195" s="261" t="s">
        <v>180</v>
      </c>
    </row>
    <row r="196" s="15" customFormat="1">
      <c r="A196" s="15"/>
      <c r="B196" s="262"/>
      <c r="C196" s="263"/>
      <c r="D196" s="242" t="s">
        <v>190</v>
      </c>
      <c r="E196" s="264" t="s">
        <v>1</v>
      </c>
      <c r="F196" s="265" t="s">
        <v>194</v>
      </c>
      <c r="G196" s="263"/>
      <c r="H196" s="266">
        <v>385</v>
      </c>
      <c r="I196" s="267"/>
      <c r="J196" s="263"/>
      <c r="K196" s="263"/>
      <c r="L196" s="268"/>
      <c r="M196" s="269"/>
      <c r="N196" s="270"/>
      <c r="O196" s="270"/>
      <c r="P196" s="270"/>
      <c r="Q196" s="270"/>
      <c r="R196" s="270"/>
      <c r="S196" s="270"/>
      <c r="T196" s="271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2" t="s">
        <v>190</v>
      </c>
      <c r="AU196" s="272" t="s">
        <v>82</v>
      </c>
      <c r="AV196" s="15" t="s">
        <v>188</v>
      </c>
      <c r="AW196" s="15" t="s">
        <v>30</v>
      </c>
      <c r="AX196" s="15" t="s">
        <v>82</v>
      </c>
      <c r="AY196" s="272" t="s">
        <v>180</v>
      </c>
    </row>
    <row r="197" s="2" customFormat="1" ht="21.75" customHeight="1">
      <c r="A197" s="39"/>
      <c r="B197" s="40"/>
      <c r="C197" s="227" t="s">
        <v>340</v>
      </c>
      <c r="D197" s="227" t="s">
        <v>183</v>
      </c>
      <c r="E197" s="228" t="s">
        <v>2764</v>
      </c>
      <c r="F197" s="229" t="s">
        <v>2765</v>
      </c>
      <c r="G197" s="230" t="s">
        <v>279</v>
      </c>
      <c r="H197" s="231">
        <v>45</v>
      </c>
      <c r="I197" s="232"/>
      <c r="J197" s="233">
        <f>ROUND(I197*H197,2)</f>
        <v>0</v>
      </c>
      <c r="K197" s="229" t="s">
        <v>2711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294</v>
      </c>
      <c r="AT197" s="238" t="s">
        <v>183</v>
      </c>
      <c r="AU197" s="238" t="s">
        <v>82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294</v>
      </c>
      <c r="BM197" s="238" t="s">
        <v>540</v>
      </c>
    </row>
    <row r="198" s="14" customFormat="1">
      <c r="A198" s="14"/>
      <c r="B198" s="251"/>
      <c r="C198" s="252"/>
      <c r="D198" s="242" t="s">
        <v>190</v>
      </c>
      <c r="E198" s="253" t="s">
        <v>1</v>
      </c>
      <c r="F198" s="254" t="s">
        <v>531</v>
      </c>
      <c r="G198" s="252"/>
      <c r="H198" s="255">
        <v>45</v>
      </c>
      <c r="I198" s="256"/>
      <c r="J198" s="252"/>
      <c r="K198" s="252"/>
      <c r="L198" s="257"/>
      <c r="M198" s="258"/>
      <c r="N198" s="259"/>
      <c r="O198" s="259"/>
      <c r="P198" s="259"/>
      <c r="Q198" s="259"/>
      <c r="R198" s="259"/>
      <c r="S198" s="259"/>
      <c r="T198" s="26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1" t="s">
        <v>190</v>
      </c>
      <c r="AU198" s="261" t="s">
        <v>82</v>
      </c>
      <c r="AV198" s="14" t="s">
        <v>84</v>
      </c>
      <c r="AW198" s="14" t="s">
        <v>30</v>
      </c>
      <c r="AX198" s="14" t="s">
        <v>74</v>
      </c>
      <c r="AY198" s="261" t="s">
        <v>180</v>
      </c>
    </row>
    <row r="199" s="15" customFormat="1">
      <c r="A199" s="15"/>
      <c r="B199" s="262"/>
      <c r="C199" s="263"/>
      <c r="D199" s="242" t="s">
        <v>190</v>
      </c>
      <c r="E199" s="264" t="s">
        <v>1</v>
      </c>
      <c r="F199" s="265" t="s">
        <v>194</v>
      </c>
      <c r="G199" s="263"/>
      <c r="H199" s="266">
        <v>45</v>
      </c>
      <c r="I199" s="267"/>
      <c r="J199" s="263"/>
      <c r="K199" s="263"/>
      <c r="L199" s="268"/>
      <c r="M199" s="269"/>
      <c r="N199" s="270"/>
      <c r="O199" s="270"/>
      <c r="P199" s="270"/>
      <c r="Q199" s="270"/>
      <c r="R199" s="270"/>
      <c r="S199" s="270"/>
      <c r="T199" s="271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72" t="s">
        <v>190</v>
      </c>
      <c r="AU199" s="272" t="s">
        <v>82</v>
      </c>
      <c r="AV199" s="15" t="s">
        <v>188</v>
      </c>
      <c r="AW199" s="15" t="s">
        <v>30</v>
      </c>
      <c r="AX199" s="15" t="s">
        <v>82</v>
      </c>
      <c r="AY199" s="272" t="s">
        <v>180</v>
      </c>
    </row>
    <row r="200" s="2" customFormat="1" ht="21.75" customHeight="1">
      <c r="A200" s="39"/>
      <c r="B200" s="40"/>
      <c r="C200" s="227" t="s">
        <v>347</v>
      </c>
      <c r="D200" s="227" t="s">
        <v>183</v>
      </c>
      <c r="E200" s="228" t="s">
        <v>2766</v>
      </c>
      <c r="F200" s="229" t="s">
        <v>2767</v>
      </c>
      <c r="G200" s="230" t="s">
        <v>279</v>
      </c>
      <c r="H200" s="231">
        <v>75</v>
      </c>
      <c r="I200" s="232"/>
      <c r="J200" s="233">
        <f>ROUND(I200*H200,2)</f>
        <v>0</v>
      </c>
      <c r="K200" s="229" t="s">
        <v>2711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294</v>
      </c>
      <c r="AT200" s="238" t="s">
        <v>183</v>
      </c>
      <c r="AU200" s="238" t="s">
        <v>82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294</v>
      </c>
      <c r="BM200" s="238" t="s">
        <v>552</v>
      </c>
    </row>
    <row r="201" s="14" customFormat="1">
      <c r="A201" s="14"/>
      <c r="B201" s="251"/>
      <c r="C201" s="252"/>
      <c r="D201" s="242" t="s">
        <v>190</v>
      </c>
      <c r="E201" s="253" t="s">
        <v>1</v>
      </c>
      <c r="F201" s="254" t="s">
        <v>704</v>
      </c>
      <c r="G201" s="252"/>
      <c r="H201" s="255">
        <v>75</v>
      </c>
      <c r="I201" s="256"/>
      <c r="J201" s="252"/>
      <c r="K201" s="252"/>
      <c r="L201" s="257"/>
      <c r="M201" s="258"/>
      <c r="N201" s="259"/>
      <c r="O201" s="259"/>
      <c r="P201" s="259"/>
      <c r="Q201" s="259"/>
      <c r="R201" s="259"/>
      <c r="S201" s="259"/>
      <c r="T201" s="26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1" t="s">
        <v>190</v>
      </c>
      <c r="AU201" s="261" t="s">
        <v>82</v>
      </c>
      <c r="AV201" s="14" t="s">
        <v>84</v>
      </c>
      <c r="AW201" s="14" t="s">
        <v>30</v>
      </c>
      <c r="AX201" s="14" t="s">
        <v>74</v>
      </c>
      <c r="AY201" s="261" t="s">
        <v>180</v>
      </c>
    </row>
    <row r="202" s="15" customFormat="1">
      <c r="A202" s="15"/>
      <c r="B202" s="262"/>
      <c r="C202" s="263"/>
      <c r="D202" s="242" t="s">
        <v>190</v>
      </c>
      <c r="E202" s="264" t="s">
        <v>1</v>
      </c>
      <c r="F202" s="265" t="s">
        <v>194</v>
      </c>
      <c r="G202" s="263"/>
      <c r="H202" s="266">
        <v>75</v>
      </c>
      <c r="I202" s="267"/>
      <c r="J202" s="263"/>
      <c r="K202" s="263"/>
      <c r="L202" s="268"/>
      <c r="M202" s="269"/>
      <c r="N202" s="270"/>
      <c r="O202" s="270"/>
      <c r="P202" s="270"/>
      <c r="Q202" s="270"/>
      <c r="R202" s="270"/>
      <c r="S202" s="270"/>
      <c r="T202" s="271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72" t="s">
        <v>190</v>
      </c>
      <c r="AU202" s="272" t="s">
        <v>82</v>
      </c>
      <c r="AV202" s="15" t="s">
        <v>188</v>
      </c>
      <c r="AW202" s="15" t="s">
        <v>30</v>
      </c>
      <c r="AX202" s="15" t="s">
        <v>82</v>
      </c>
      <c r="AY202" s="272" t="s">
        <v>180</v>
      </c>
    </row>
    <row r="203" s="2" customFormat="1" ht="21.75" customHeight="1">
      <c r="A203" s="39"/>
      <c r="B203" s="40"/>
      <c r="C203" s="227" t="s">
        <v>352</v>
      </c>
      <c r="D203" s="227" t="s">
        <v>183</v>
      </c>
      <c r="E203" s="228" t="s">
        <v>2768</v>
      </c>
      <c r="F203" s="229" t="s">
        <v>2769</v>
      </c>
      <c r="G203" s="230" t="s">
        <v>279</v>
      </c>
      <c r="H203" s="231">
        <v>35</v>
      </c>
      <c r="I203" s="232"/>
      <c r="J203" s="233">
        <f>ROUND(I203*H203,2)</f>
        <v>0</v>
      </c>
      <c r="K203" s="229" t="s">
        <v>2711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294</v>
      </c>
      <c r="AT203" s="238" t="s">
        <v>183</v>
      </c>
      <c r="AU203" s="238" t="s">
        <v>82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294</v>
      </c>
      <c r="BM203" s="238" t="s">
        <v>565</v>
      </c>
    </row>
    <row r="204" s="14" customFormat="1">
      <c r="A204" s="14"/>
      <c r="B204" s="251"/>
      <c r="C204" s="252"/>
      <c r="D204" s="242" t="s">
        <v>190</v>
      </c>
      <c r="E204" s="253" t="s">
        <v>1</v>
      </c>
      <c r="F204" s="254" t="s">
        <v>449</v>
      </c>
      <c r="G204" s="252"/>
      <c r="H204" s="255">
        <v>35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190</v>
      </c>
      <c r="AU204" s="261" t="s">
        <v>82</v>
      </c>
      <c r="AV204" s="14" t="s">
        <v>84</v>
      </c>
      <c r="AW204" s="14" t="s">
        <v>30</v>
      </c>
      <c r="AX204" s="14" t="s">
        <v>74</v>
      </c>
      <c r="AY204" s="261" t="s">
        <v>180</v>
      </c>
    </row>
    <row r="205" s="15" customFormat="1">
      <c r="A205" s="15"/>
      <c r="B205" s="262"/>
      <c r="C205" s="263"/>
      <c r="D205" s="242" t="s">
        <v>190</v>
      </c>
      <c r="E205" s="264" t="s">
        <v>1</v>
      </c>
      <c r="F205" s="265" t="s">
        <v>194</v>
      </c>
      <c r="G205" s="263"/>
      <c r="H205" s="266">
        <v>35</v>
      </c>
      <c r="I205" s="267"/>
      <c r="J205" s="263"/>
      <c r="K205" s="263"/>
      <c r="L205" s="268"/>
      <c r="M205" s="269"/>
      <c r="N205" s="270"/>
      <c r="O205" s="270"/>
      <c r="P205" s="270"/>
      <c r="Q205" s="270"/>
      <c r="R205" s="270"/>
      <c r="S205" s="270"/>
      <c r="T205" s="271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72" t="s">
        <v>190</v>
      </c>
      <c r="AU205" s="272" t="s">
        <v>82</v>
      </c>
      <c r="AV205" s="15" t="s">
        <v>188</v>
      </c>
      <c r="AW205" s="15" t="s">
        <v>30</v>
      </c>
      <c r="AX205" s="15" t="s">
        <v>82</v>
      </c>
      <c r="AY205" s="272" t="s">
        <v>180</v>
      </c>
    </row>
    <row r="206" s="2" customFormat="1" ht="16.5" customHeight="1">
      <c r="A206" s="39"/>
      <c r="B206" s="40"/>
      <c r="C206" s="227" t="s">
        <v>363</v>
      </c>
      <c r="D206" s="227" t="s">
        <v>183</v>
      </c>
      <c r="E206" s="228" t="s">
        <v>2770</v>
      </c>
      <c r="F206" s="229" t="s">
        <v>2771</v>
      </c>
      <c r="G206" s="230" t="s">
        <v>279</v>
      </c>
      <c r="H206" s="231">
        <v>214</v>
      </c>
      <c r="I206" s="232"/>
      <c r="J206" s="233">
        <f>ROUND(I206*H206,2)</f>
        <v>0</v>
      </c>
      <c r="K206" s="229" t="s">
        <v>2711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294</v>
      </c>
      <c r="AT206" s="238" t="s">
        <v>183</v>
      </c>
      <c r="AU206" s="238" t="s">
        <v>82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294</v>
      </c>
      <c r="BM206" s="238" t="s">
        <v>575</v>
      </c>
    </row>
    <row r="207" s="14" customFormat="1">
      <c r="A207" s="14"/>
      <c r="B207" s="251"/>
      <c r="C207" s="252"/>
      <c r="D207" s="242" t="s">
        <v>190</v>
      </c>
      <c r="E207" s="253" t="s">
        <v>1</v>
      </c>
      <c r="F207" s="254" t="s">
        <v>2772</v>
      </c>
      <c r="G207" s="252"/>
      <c r="H207" s="255">
        <v>214</v>
      </c>
      <c r="I207" s="256"/>
      <c r="J207" s="252"/>
      <c r="K207" s="252"/>
      <c r="L207" s="257"/>
      <c r="M207" s="258"/>
      <c r="N207" s="259"/>
      <c r="O207" s="259"/>
      <c r="P207" s="259"/>
      <c r="Q207" s="259"/>
      <c r="R207" s="259"/>
      <c r="S207" s="259"/>
      <c r="T207" s="26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1" t="s">
        <v>190</v>
      </c>
      <c r="AU207" s="261" t="s">
        <v>82</v>
      </c>
      <c r="AV207" s="14" t="s">
        <v>84</v>
      </c>
      <c r="AW207" s="14" t="s">
        <v>30</v>
      </c>
      <c r="AX207" s="14" t="s">
        <v>74</v>
      </c>
      <c r="AY207" s="261" t="s">
        <v>180</v>
      </c>
    </row>
    <row r="208" s="15" customFormat="1">
      <c r="A208" s="15"/>
      <c r="B208" s="262"/>
      <c r="C208" s="263"/>
      <c r="D208" s="242" t="s">
        <v>190</v>
      </c>
      <c r="E208" s="264" t="s">
        <v>1</v>
      </c>
      <c r="F208" s="265" t="s">
        <v>194</v>
      </c>
      <c r="G208" s="263"/>
      <c r="H208" s="266">
        <v>214</v>
      </c>
      <c r="I208" s="267"/>
      <c r="J208" s="263"/>
      <c r="K208" s="263"/>
      <c r="L208" s="268"/>
      <c r="M208" s="269"/>
      <c r="N208" s="270"/>
      <c r="O208" s="270"/>
      <c r="P208" s="270"/>
      <c r="Q208" s="270"/>
      <c r="R208" s="270"/>
      <c r="S208" s="270"/>
      <c r="T208" s="271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72" t="s">
        <v>190</v>
      </c>
      <c r="AU208" s="272" t="s">
        <v>82</v>
      </c>
      <c r="AV208" s="15" t="s">
        <v>188</v>
      </c>
      <c r="AW208" s="15" t="s">
        <v>30</v>
      </c>
      <c r="AX208" s="15" t="s">
        <v>82</v>
      </c>
      <c r="AY208" s="272" t="s">
        <v>180</v>
      </c>
    </row>
    <row r="209" s="2" customFormat="1" ht="16.5" customHeight="1">
      <c r="A209" s="39"/>
      <c r="B209" s="40"/>
      <c r="C209" s="227" t="s">
        <v>370</v>
      </c>
      <c r="D209" s="227" t="s">
        <v>183</v>
      </c>
      <c r="E209" s="228" t="s">
        <v>2773</v>
      </c>
      <c r="F209" s="229" t="s">
        <v>2774</v>
      </c>
      <c r="G209" s="230" t="s">
        <v>279</v>
      </c>
      <c r="H209" s="231">
        <v>22</v>
      </c>
      <c r="I209" s="232"/>
      <c r="J209" s="233">
        <f>ROUND(I209*H209,2)</f>
        <v>0</v>
      </c>
      <c r="K209" s="229" t="s">
        <v>2711</v>
      </c>
      <c r="L209" s="45"/>
      <c r="M209" s="234" t="s">
        <v>1</v>
      </c>
      <c r="N209" s="235" t="s">
        <v>39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294</v>
      </c>
      <c r="AT209" s="238" t="s">
        <v>183</v>
      </c>
      <c r="AU209" s="238" t="s">
        <v>82</v>
      </c>
      <c r="AY209" s="18" t="s">
        <v>180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82</v>
      </c>
      <c r="BK209" s="239">
        <f>ROUND(I209*H209,2)</f>
        <v>0</v>
      </c>
      <c r="BL209" s="18" t="s">
        <v>294</v>
      </c>
      <c r="BM209" s="238" t="s">
        <v>587</v>
      </c>
    </row>
    <row r="210" s="14" customFormat="1">
      <c r="A210" s="14"/>
      <c r="B210" s="251"/>
      <c r="C210" s="252"/>
      <c r="D210" s="242" t="s">
        <v>190</v>
      </c>
      <c r="E210" s="253" t="s">
        <v>1</v>
      </c>
      <c r="F210" s="254" t="s">
        <v>335</v>
      </c>
      <c r="G210" s="252"/>
      <c r="H210" s="255">
        <v>22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190</v>
      </c>
      <c r="AU210" s="261" t="s">
        <v>82</v>
      </c>
      <c r="AV210" s="14" t="s">
        <v>84</v>
      </c>
      <c r="AW210" s="14" t="s">
        <v>30</v>
      </c>
      <c r="AX210" s="14" t="s">
        <v>74</v>
      </c>
      <c r="AY210" s="261" t="s">
        <v>180</v>
      </c>
    </row>
    <row r="211" s="15" customFormat="1">
      <c r="A211" s="15"/>
      <c r="B211" s="262"/>
      <c r="C211" s="263"/>
      <c r="D211" s="242" t="s">
        <v>190</v>
      </c>
      <c r="E211" s="264" t="s">
        <v>1</v>
      </c>
      <c r="F211" s="265" t="s">
        <v>194</v>
      </c>
      <c r="G211" s="263"/>
      <c r="H211" s="266">
        <v>22</v>
      </c>
      <c r="I211" s="267"/>
      <c r="J211" s="263"/>
      <c r="K211" s="263"/>
      <c r="L211" s="268"/>
      <c r="M211" s="269"/>
      <c r="N211" s="270"/>
      <c r="O211" s="270"/>
      <c r="P211" s="270"/>
      <c r="Q211" s="270"/>
      <c r="R211" s="270"/>
      <c r="S211" s="270"/>
      <c r="T211" s="271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72" t="s">
        <v>190</v>
      </c>
      <c r="AU211" s="272" t="s">
        <v>82</v>
      </c>
      <c r="AV211" s="15" t="s">
        <v>188</v>
      </c>
      <c r="AW211" s="15" t="s">
        <v>30</v>
      </c>
      <c r="AX211" s="15" t="s">
        <v>82</v>
      </c>
      <c r="AY211" s="272" t="s">
        <v>180</v>
      </c>
    </row>
    <row r="212" s="2" customFormat="1" ht="16.5" customHeight="1">
      <c r="A212" s="39"/>
      <c r="B212" s="40"/>
      <c r="C212" s="227" t="s">
        <v>376</v>
      </c>
      <c r="D212" s="227" t="s">
        <v>183</v>
      </c>
      <c r="E212" s="228" t="s">
        <v>2775</v>
      </c>
      <c r="F212" s="229" t="s">
        <v>2776</v>
      </c>
      <c r="G212" s="230" t="s">
        <v>279</v>
      </c>
      <c r="H212" s="231">
        <v>28</v>
      </c>
      <c r="I212" s="232"/>
      <c r="J212" s="233">
        <f>ROUND(I212*H212,2)</f>
        <v>0</v>
      </c>
      <c r="K212" s="229" t="s">
        <v>2711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294</v>
      </c>
      <c r="AT212" s="238" t="s">
        <v>183</v>
      </c>
      <c r="AU212" s="238" t="s">
        <v>82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294</v>
      </c>
      <c r="BM212" s="238" t="s">
        <v>599</v>
      </c>
    </row>
    <row r="213" s="14" customFormat="1">
      <c r="A213" s="14"/>
      <c r="B213" s="251"/>
      <c r="C213" s="252"/>
      <c r="D213" s="242" t="s">
        <v>190</v>
      </c>
      <c r="E213" s="253" t="s">
        <v>1</v>
      </c>
      <c r="F213" s="254" t="s">
        <v>376</v>
      </c>
      <c r="G213" s="252"/>
      <c r="H213" s="255">
        <v>28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190</v>
      </c>
      <c r="AU213" s="261" t="s">
        <v>82</v>
      </c>
      <c r="AV213" s="14" t="s">
        <v>84</v>
      </c>
      <c r="AW213" s="14" t="s">
        <v>30</v>
      </c>
      <c r="AX213" s="14" t="s">
        <v>74</v>
      </c>
      <c r="AY213" s="261" t="s">
        <v>180</v>
      </c>
    </row>
    <row r="214" s="15" customFormat="1">
      <c r="A214" s="15"/>
      <c r="B214" s="262"/>
      <c r="C214" s="263"/>
      <c r="D214" s="242" t="s">
        <v>190</v>
      </c>
      <c r="E214" s="264" t="s">
        <v>1</v>
      </c>
      <c r="F214" s="265" t="s">
        <v>194</v>
      </c>
      <c r="G214" s="263"/>
      <c r="H214" s="266">
        <v>28</v>
      </c>
      <c r="I214" s="267"/>
      <c r="J214" s="263"/>
      <c r="K214" s="263"/>
      <c r="L214" s="268"/>
      <c r="M214" s="269"/>
      <c r="N214" s="270"/>
      <c r="O214" s="270"/>
      <c r="P214" s="270"/>
      <c r="Q214" s="270"/>
      <c r="R214" s="270"/>
      <c r="S214" s="270"/>
      <c r="T214" s="271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72" t="s">
        <v>190</v>
      </c>
      <c r="AU214" s="272" t="s">
        <v>82</v>
      </c>
      <c r="AV214" s="15" t="s">
        <v>188</v>
      </c>
      <c r="AW214" s="15" t="s">
        <v>30</v>
      </c>
      <c r="AX214" s="15" t="s">
        <v>82</v>
      </c>
      <c r="AY214" s="272" t="s">
        <v>180</v>
      </c>
    </row>
    <row r="215" s="2" customFormat="1" ht="16.5" customHeight="1">
      <c r="A215" s="39"/>
      <c r="B215" s="40"/>
      <c r="C215" s="227" t="s">
        <v>382</v>
      </c>
      <c r="D215" s="227" t="s">
        <v>183</v>
      </c>
      <c r="E215" s="228" t="s">
        <v>2777</v>
      </c>
      <c r="F215" s="229" t="s">
        <v>2778</v>
      </c>
      <c r="G215" s="230" t="s">
        <v>279</v>
      </c>
      <c r="H215" s="231">
        <v>32</v>
      </c>
      <c r="I215" s="232"/>
      <c r="J215" s="233">
        <f>ROUND(I215*H215,2)</f>
        <v>0</v>
      </c>
      <c r="K215" s="229" t="s">
        <v>2711</v>
      </c>
      <c r="L215" s="45"/>
      <c r="M215" s="234" t="s">
        <v>1</v>
      </c>
      <c r="N215" s="235" t="s">
        <v>39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294</v>
      </c>
      <c r="AT215" s="238" t="s">
        <v>183</v>
      </c>
      <c r="AU215" s="238" t="s">
        <v>82</v>
      </c>
      <c r="AY215" s="18" t="s">
        <v>180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82</v>
      </c>
      <c r="BK215" s="239">
        <f>ROUND(I215*H215,2)</f>
        <v>0</v>
      </c>
      <c r="BL215" s="18" t="s">
        <v>294</v>
      </c>
      <c r="BM215" s="238" t="s">
        <v>611</v>
      </c>
    </row>
    <row r="216" s="14" customFormat="1">
      <c r="A216" s="14"/>
      <c r="B216" s="251"/>
      <c r="C216" s="252"/>
      <c r="D216" s="242" t="s">
        <v>190</v>
      </c>
      <c r="E216" s="253" t="s">
        <v>1</v>
      </c>
      <c r="F216" s="254" t="s">
        <v>331</v>
      </c>
      <c r="G216" s="252"/>
      <c r="H216" s="255">
        <v>32</v>
      </c>
      <c r="I216" s="256"/>
      <c r="J216" s="252"/>
      <c r="K216" s="252"/>
      <c r="L216" s="257"/>
      <c r="M216" s="258"/>
      <c r="N216" s="259"/>
      <c r="O216" s="259"/>
      <c r="P216" s="259"/>
      <c r="Q216" s="259"/>
      <c r="R216" s="259"/>
      <c r="S216" s="259"/>
      <c r="T216" s="26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1" t="s">
        <v>190</v>
      </c>
      <c r="AU216" s="261" t="s">
        <v>82</v>
      </c>
      <c r="AV216" s="14" t="s">
        <v>84</v>
      </c>
      <c r="AW216" s="14" t="s">
        <v>30</v>
      </c>
      <c r="AX216" s="14" t="s">
        <v>74</v>
      </c>
      <c r="AY216" s="261" t="s">
        <v>180</v>
      </c>
    </row>
    <row r="217" s="15" customFormat="1">
      <c r="A217" s="15"/>
      <c r="B217" s="262"/>
      <c r="C217" s="263"/>
      <c r="D217" s="242" t="s">
        <v>190</v>
      </c>
      <c r="E217" s="264" t="s">
        <v>1</v>
      </c>
      <c r="F217" s="265" t="s">
        <v>194</v>
      </c>
      <c r="G217" s="263"/>
      <c r="H217" s="266">
        <v>32</v>
      </c>
      <c r="I217" s="267"/>
      <c r="J217" s="263"/>
      <c r="K217" s="263"/>
      <c r="L217" s="268"/>
      <c r="M217" s="269"/>
      <c r="N217" s="270"/>
      <c r="O217" s="270"/>
      <c r="P217" s="270"/>
      <c r="Q217" s="270"/>
      <c r="R217" s="270"/>
      <c r="S217" s="270"/>
      <c r="T217" s="271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72" t="s">
        <v>190</v>
      </c>
      <c r="AU217" s="272" t="s">
        <v>82</v>
      </c>
      <c r="AV217" s="15" t="s">
        <v>188</v>
      </c>
      <c r="AW217" s="15" t="s">
        <v>30</v>
      </c>
      <c r="AX217" s="15" t="s">
        <v>82</v>
      </c>
      <c r="AY217" s="272" t="s">
        <v>180</v>
      </c>
    </row>
    <row r="218" s="2" customFormat="1" ht="16.5" customHeight="1">
      <c r="A218" s="39"/>
      <c r="B218" s="40"/>
      <c r="C218" s="227" t="s">
        <v>389</v>
      </c>
      <c r="D218" s="227" t="s">
        <v>183</v>
      </c>
      <c r="E218" s="228" t="s">
        <v>2779</v>
      </c>
      <c r="F218" s="229" t="s">
        <v>2780</v>
      </c>
      <c r="G218" s="230" t="s">
        <v>279</v>
      </c>
      <c r="H218" s="231">
        <v>168</v>
      </c>
      <c r="I218" s="232"/>
      <c r="J218" s="233">
        <f>ROUND(I218*H218,2)</f>
        <v>0</v>
      </c>
      <c r="K218" s="229" t="s">
        <v>2711</v>
      </c>
      <c r="L218" s="45"/>
      <c r="M218" s="234" t="s">
        <v>1</v>
      </c>
      <c r="N218" s="235" t="s">
        <v>39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294</v>
      </c>
      <c r="AT218" s="238" t="s">
        <v>183</v>
      </c>
      <c r="AU218" s="238" t="s">
        <v>82</v>
      </c>
      <c r="AY218" s="18" t="s">
        <v>180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82</v>
      </c>
      <c r="BK218" s="239">
        <f>ROUND(I218*H218,2)</f>
        <v>0</v>
      </c>
      <c r="BL218" s="18" t="s">
        <v>294</v>
      </c>
      <c r="BM218" s="238" t="s">
        <v>620</v>
      </c>
    </row>
    <row r="219" s="14" customFormat="1">
      <c r="A219" s="14"/>
      <c r="B219" s="251"/>
      <c r="C219" s="252"/>
      <c r="D219" s="242" t="s">
        <v>190</v>
      </c>
      <c r="E219" s="253" t="s">
        <v>1</v>
      </c>
      <c r="F219" s="254" t="s">
        <v>2064</v>
      </c>
      <c r="G219" s="252"/>
      <c r="H219" s="255">
        <v>168</v>
      </c>
      <c r="I219" s="256"/>
      <c r="J219" s="252"/>
      <c r="K219" s="252"/>
      <c r="L219" s="257"/>
      <c r="M219" s="258"/>
      <c r="N219" s="259"/>
      <c r="O219" s="259"/>
      <c r="P219" s="259"/>
      <c r="Q219" s="259"/>
      <c r="R219" s="259"/>
      <c r="S219" s="259"/>
      <c r="T219" s="26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1" t="s">
        <v>190</v>
      </c>
      <c r="AU219" s="261" t="s">
        <v>82</v>
      </c>
      <c r="AV219" s="14" t="s">
        <v>84</v>
      </c>
      <c r="AW219" s="14" t="s">
        <v>30</v>
      </c>
      <c r="AX219" s="14" t="s">
        <v>74</v>
      </c>
      <c r="AY219" s="261" t="s">
        <v>180</v>
      </c>
    </row>
    <row r="220" s="15" customFormat="1">
      <c r="A220" s="15"/>
      <c r="B220" s="262"/>
      <c r="C220" s="263"/>
      <c r="D220" s="242" t="s">
        <v>190</v>
      </c>
      <c r="E220" s="264" t="s">
        <v>1</v>
      </c>
      <c r="F220" s="265" t="s">
        <v>194</v>
      </c>
      <c r="G220" s="263"/>
      <c r="H220" s="266">
        <v>168</v>
      </c>
      <c r="I220" s="267"/>
      <c r="J220" s="263"/>
      <c r="K220" s="263"/>
      <c r="L220" s="268"/>
      <c r="M220" s="269"/>
      <c r="N220" s="270"/>
      <c r="O220" s="270"/>
      <c r="P220" s="270"/>
      <c r="Q220" s="270"/>
      <c r="R220" s="270"/>
      <c r="S220" s="270"/>
      <c r="T220" s="271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72" t="s">
        <v>190</v>
      </c>
      <c r="AU220" s="272" t="s">
        <v>82</v>
      </c>
      <c r="AV220" s="15" t="s">
        <v>188</v>
      </c>
      <c r="AW220" s="15" t="s">
        <v>30</v>
      </c>
      <c r="AX220" s="15" t="s">
        <v>82</v>
      </c>
      <c r="AY220" s="272" t="s">
        <v>180</v>
      </c>
    </row>
    <row r="221" s="2" customFormat="1" ht="16.5" customHeight="1">
      <c r="A221" s="39"/>
      <c r="B221" s="40"/>
      <c r="C221" s="227" t="s">
        <v>396</v>
      </c>
      <c r="D221" s="227" t="s">
        <v>183</v>
      </c>
      <c r="E221" s="228" t="s">
        <v>2781</v>
      </c>
      <c r="F221" s="229" t="s">
        <v>2782</v>
      </c>
      <c r="G221" s="230" t="s">
        <v>279</v>
      </c>
      <c r="H221" s="231">
        <v>45</v>
      </c>
      <c r="I221" s="232"/>
      <c r="J221" s="233">
        <f>ROUND(I221*H221,2)</f>
        <v>0</v>
      </c>
      <c r="K221" s="229" t="s">
        <v>2711</v>
      </c>
      <c r="L221" s="45"/>
      <c r="M221" s="234" t="s">
        <v>1</v>
      </c>
      <c r="N221" s="235" t="s">
        <v>39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294</v>
      </c>
      <c r="AT221" s="238" t="s">
        <v>183</v>
      </c>
      <c r="AU221" s="238" t="s">
        <v>82</v>
      </c>
      <c r="AY221" s="18" t="s">
        <v>180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82</v>
      </c>
      <c r="BK221" s="239">
        <f>ROUND(I221*H221,2)</f>
        <v>0</v>
      </c>
      <c r="BL221" s="18" t="s">
        <v>294</v>
      </c>
      <c r="BM221" s="238" t="s">
        <v>624</v>
      </c>
    </row>
    <row r="222" s="14" customFormat="1">
      <c r="A222" s="14"/>
      <c r="B222" s="251"/>
      <c r="C222" s="252"/>
      <c r="D222" s="242" t="s">
        <v>190</v>
      </c>
      <c r="E222" s="253" t="s">
        <v>1</v>
      </c>
      <c r="F222" s="254" t="s">
        <v>531</v>
      </c>
      <c r="G222" s="252"/>
      <c r="H222" s="255">
        <v>45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190</v>
      </c>
      <c r="AU222" s="261" t="s">
        <v>82</v>
      </c>
      <c r="AV222" s="14" t="s">
        <v>84</v>
      </c>
      <c r="AW222" s="14" t="s">
        <v>30</v>
      </c>
      <c r="AX222" s="14" t="s">
        <v>74</v>
      </c>
      <c r="AY222" s="261" t="s">
        <v>180</v>
      </c>
    </row>
    <row r="223" s="15" customFormat="1">
      <c r="A223" s="15"/>
      <c r="B223" s="262"/>
      <c r="C223" s="263"/>
      <c r="D223" s="242" t="s">
        <v>190</v>
      </c>
      <c r="E223" s="264" t="s">
        <v>1</v>
      </c>
      <c r="F223" s="265" t="s">
        <v>194</v>
      </c>
      <c r="G223" s="263"/>
      <c r="H223" s="266">
        <v>45</v>
      </c>
      <c r="I223" s="267"/>
      <c r="J223" s="263"/>
      <c r="K223" s="263"/>
      <c r="L223" s="268"/>
      <c r="M223" s="269"/>
      <c r="N223" s="270"/>
      <c r="O223" s="270"/>
      <c r="P223" s="270"/>
      <c r="Q223" s="270"/>
      <c r="R223" s="270"/>
      <c r="S223" s="270"/>
      <c r="T223" s="271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72" t="s">
        <v>190</v>
      </c>
      <c r="AU223" s="272" t="s">
        <v>82</v>
      </c>
      <c r="AV223" s="15" t="s">
        <v>188</v>
      </c>
      <c r="AW223" s="15" t="s">
        <v>30</v>
      </c>
      <c r="AX223" s="15" t="s">
        <v>82</v>
      </c>
      <c r="AY223" s="272" t="s">
        <v>180</v>
      </c>
    </row>
    <row r="224" s="2" customFormat="1" ht="16.5" customHeight="1">
      <c r="A224" s="39"/>
      <c r="B224" s="40"/>
      <c r="C224" s="227" t="s">
        <v>331</v>
      </c>
      <c r="D224" s="227" t="s">
        <v>183</v>
      </c>
      <c r="E224" s="228" t="s">
        <v>2783</v>
      </c>
      <c r="F224" s="229" t="s">
        <v>2784</v>
      </c>
      <c r="G224" s="230" t="s">
        <v>279</v>
      </c>
      <c r="H224" s="231">
        <v>45</v>
      </c>
      <c r="I224" s="232"/>
      <c r="J224" s="233">
        <f>ROUND(I224*H224,2)</f>
        <v>0</v>
      </c>
      <c r="K224" s="229" t="s">
        <v>2711</v>
      </c>
      <c r="L224" s="45"/>
      <c r="M224" s="234" t="s">
        <v>1</v>
      </c>
      <c r="N224" s="235" t="s">
        <v>39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294</v>
      </c>
      <c r="AT224" s="238" t="s">
        <v>183</v>
      </c>
      <c r="AU224" s="238" t="s">
        <v>82</v>
      </c>
      <c r="AY224" s="18" t="s">
        <v>180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82</v>
      </c>
      <c r="BK224" s="239">
        <f>ROUND(I224*H224,2)</f>
        <v>0</v>
      </c>
      <c r="BL224" s="18" t="s">
        <v>294</v>
      </c>
      <c r="BM224" s="238" t="s">
        <v>636</v>
      </c>
    </row>
    <row r="225" s="14" customFormat="1">
      <c r="A225" s="14"/>
      <c r="B225" s="251"/>
      <c r="C225" s="252"/>
      <c r="D225" s="242" t="s">
        <v>190</v>
      </c>
      <c r="E225" s="253" t="s">
        <v>1</v>
      </c>
      <c r="F225" s="254" t="s">
        <v>531</v>
      </c>
      <c r="G225" s="252"/>
      <c r="H225" s="255">
        <v>45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190</v>
      </c>
      <c r="AU225" s="261" t="s">
        <v>82</v>
      </c>
      <c r="AV225" s="14" t="s">
        <v>84</v>
      </c>
      <c r="AW225" s="14" t="s">
        <v>30</v>
      </c>
      <c r="AX225" s="14" t="s">
        <v>74</v>
      </c>
      <c r="AY225" s="261" t="s">
        <v>180</v>
      </c>
    </row>
    <row r="226" s="15" customFormat="1">
      <c r="A226" s="15"/>
      <c r="B226" s="262"/>
      <c r="C226" s="263"/>
      <c r="D226" s="242" t="s">
        <v>190</v>
      </c>
      <c r="E226" s="264" t="s">
        <v>1</v>
      </c>
      <c r="F226" s="265" t="s">
        <v>194</v>
      </c>
      <c r="G226" s="263"/>
      <c r="H226" s="266">
        <v>45</v>
      </c>
      <c r="I226" s="267"/>
      <c r="J226" s="263"/>
      <c r="K226" s="263"/>
      <c r="L226" s="268"/>
      <c r="M226" s="269"/>
      <c r="N226" s="270"/>
      <c r="O226" s="270"/>
      <c r="P226" s="270"/>
      <c r="Q226" s="270"/>
      <c r="R226" s="270"/>
      <c r="S226" s="270"/>
      <c r="T226" s="271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2" t="s">
        <v>190</v>
      </c>
      <c r="AU226" s="272" t="s">
        <v>82</v>
      </c>
      <c r="AV226" s="15" t="s">
        <v>188</v>
      </c>
      <c r="AW226" s="15" t="s">
        <v>30</v>
      </c>
      <c r="AX226" s="15" t="s">
        <v>82</v>
      </c>
      <c r="AY226" s="272" t="s">
        <v>180</v>
      </c>
    </row>
    <row r="227" s="2" customFormat="1" ht="16.5" customHeight="1">
      <c r="A227" s="39"/>
      <c r="B227" s="40"/>
      <c r="C227" s="227" t="s">
        <v>431</v>
      </c>
      <c r="D227" s="227" t="s">
        <v>183</v>
      </c>
      <c r="E227" s="228" t="s">
        <v>2785</v>
      </c>
      <c r="F227" s="229" t="s">
        <v>2786</v>
      </c>
      <c r="G227" s="230" t="s">
        <v>279</v>
      </c>
      <c r="H227" s="231">
        <v>22</v>
      </c>
      <c r="I227" s="232"/>
      <c r="J227" s="233">
        <f>ROUND(I227*H227,2)</f>
        <v>0</v>
      </c>
      <c r="K227" s="229" t="s">
        <v>2711</v>
      </c>
      <c r="L227" s="45"/>
      <c r="M227" s="234" t="s">
        <v>1</v>
      </c>
      <c r="N227" s="235" t="s">
        <v>39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294</v>
      </c>
      <c r="AT227" s="238" t="s">
        <v>183</v>
      </c>
      <c r="AU227" s="238" t="s">
        <v>82</v>
      </c>
      <c r="AY227" s="18" t="s">
        <v>180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82</v>
      </c>
      <c r="BK227" s="239">
        <f>ROUND(I227*H227,2)</f>
        <v>0</v>
      </c>
      <c r="BL227" s="18" t="s">
        <v>294</v>
      </c>
      <c r="BM227" s="238" t="s">
        <v>649</v>
      </c>
    </row>
    <row r="228" s="14" customFormat="1">
      <c r="A228" s="14"/>
      <c r="B228" s="251"/>
      <c r="C228" s="252"/>
      <c r="D228" s="242" t="s">
        <v>190</v>
      </c>
      <c r="E228" s="253" t="s">
        <v>1</v>
      </c>
      <c r="F228" s="254" t="s">
        <v>335</v>
      </c>
      <c r="G228" s="252"/>
      <c r="H228" s="255">
        <v>22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190</v>
      </c>
      <c r="AU228" s="261" t="s">
        <v>82</v>
      </c>
      <c r="AV228" s="14" t="s">
        <v>84</v>
      </c>
      <c r="AW228" s="14" t="s">
        <v>30</v>
      </c>
      <c r="AX228" s="14" t="s">
        <v>74</v>
      </c>
      <c r="AY228" s="261" t="s">
        <v>180</v>
      </c>
    </row>
    <row r="229" s="15" customFormat="1">
      <c r="A229" s="15"/>
      <c r="B229" s="262"/>
      <c r="C229" s="263"/>
      <c r="D229" s="242" t="s">
        <v>190</v>
      </c>
      <c r="E229" s="264" t="s">
        <v>1</v>
      </c>
      <c r="F229" s="265" t="s">
        <v>194</v>
      </c>
      <c r="G229" s="263"/>
      <c r="H229" s="266">
        <v>22</v>
      </c>
      <c r="I229" s="267"/>
      <c r="J229" s="263"/>
      <c r="K229" s="263"/>
      <c r="L229" s="268"/>
      <c r="M229" s="269"/>
      <c r="N229" s="270"/>
      <c r="O229" s="270"/>
      <c r="P229" s="270"/>
      <c r="Q229" s="270"/>
      <c r="R229" s="270"/>
      <c r="S229" s="270"/>
      <c r="T229" s="271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72" t="s">
        <v>190</v>
      </c>
      <c r="AU229" s="272" t="s">
        <v>82</v>
      </c>
      <c r="AV229" s="15" t="s">
        <v>188</v>
      </c>
      <c r="AW229" s="15" t="s">
        <v>30</v>
      </c>
      <c r="AX229" s="15" t="s">
        <v>82</v>
      </c>
      <c r="AY229" s="272" t="s">
        <v>180</v>
      </c>
    </row>
    <row r="230" s="2" customFormat="1" ht="16.5" customHeight="1">
      <c r="A230" s="39"/>
      <c r="B230" s="40"/>
      <c r="C230" s="227" t="s">
        <v>442</v>
      </c>
      <c r="D230" s="227" t="s">
        <v>183</v>
      </c>
      <c r="E230" s="228" t="s">
        <v>2787</v>
      </c>
      <c r="F230" s="229" t="s">
        <v>2788</v>
      </c>
      <c r="G230" s="230" t="s">
        <v>287</v>
      </c>
      <c r="H230" s="231">
        <v>250</v>
      </c>
      <c r="I230" s="232"/>
      <c r="J230" s="233">
        <f>ROUND(I230*H230,2)</f>
        <v>0</v>
      </c>
      <c r="K230" s="229" t="s">
        <v>2711</v>
      </c>
      <c r="L230" s="45"/>
      <c r="M230" s="234" t="s">
        <v>1</v>
      </c>
      <c r="N230" s="235" t="s">
        <v>39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294</v>
      </c>
      <c r="AT230" s="238" t="s">
        <v>183</v>
      </c>
      <c r="AU230" s="238" t="s">
        <v>82</v>
      </c>
      <c r="AY230" s="18" t="s">
        <v>180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82</v>
      </c>
      <c r="BK230" s="239">
        <f>ROUND(I230*H230,2)</f>
        <v>0</v>
      </c>
      <c r="BL230" s="18" t="s">
        <v>294</v>
      </c>
      <c r="BM230" s="238" t="s">
        <v>662</v>
      </c>
    </row>
    <row r="231" s="14" customFormat="1">
      <c r="A231" s="14"/>
      <c r="B231" s="251"/>
      <c r="C231" s="252"/>
      <c r="D231" s="242" t="s">
        <v>190</v>
      </c>
      <c r="E231" s="253" t="s">
        <v>1</v>
      </c>
      <c r="F231" s="254" t="s">
        <v>2789</v>
      </c>
      <c r="G231" s="252"/>
      <c r="H231" s="255">
        <v>250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1" t="s">
        <v>190</v>
      </c>
      <c r="AU231" s="261" t="s">
        <v>82</v>
      </c>
      <c r="AV231" s="14" t="s">
        <v>84</v>
      </c>
      <c r="AW231" s="14" t="s">
        <v>30</v>
      </c>
      <c r="AX231" s="14" t="s">
        <v>74</v>
      </c>
      <c r="AY231" s="261" t="s">
        <v>180</v>
      </c>
    </row>
    <row r="232" s="15" customFormat="1">
      <c r="A232" s="15"/>
      <c r="B232" s="262"/>
      <c r="C232" s="263"/>
      <c r="D232" s="242" t="s">
        <v>190</v>
      </c>
      <c r="E232" s="264" t="s">
        <v>1</v>
      </c>
      <c r="F232" s="265" t="s">
        <v>194</v>
      </c>
      <c r="G232" s="263"/>
      <c r="H232" s="266">
        <v>250</v>
      </c>
      <c r="I232" s="267"/>
      <c r="J232" s="263"/>
      <c r="K232" s="263"/>
      <c r="L232" s="268"/>
      <c r="M232" s="269"/>
      <c r="N232" s="270"/>
      <c r="O232" s="270"/>
      <c r="P232" s="270"/>
      <c r="Q232" s="270"/>
      <c r="R232" s="270"/>
      <c r="S232" s="270"/>
      <c r="T232" s="271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72" t="s">
        <v>190</v>
      </c>
      <c r="AU232" s="272" t="s">
        <v>82</v>
      </c>
      <c r="AV232" s="15" t="s">
        <v>188</v>
      </c>
      <c r="AW232" s="15" t="s">
        <v>30</v>
      </c>
      <c r="AX232" s="15" t="s">
        <v>82</v>
      </c>
      <c r="AY232" s="272" t="s">
        <v>180</v>
      </c>
    </row>
    <row r="233" s="2" customFormat="1" ht="16.5" customHeight="1">
      <c r="A233" s="39"/>
      <c r="B233" s="40"/>
      <c r="C233" s="227" t="s">
        <v>449</v>
      </c>
      <c r="D233" s="227" t="s">
        <v>183</v>
      </c>
      <c r="E233" s="228" t="s">
        <v>2790</v>
      </c>
      <c r="F233" s="229" t="s">
        <v>2791</v>
      </c>
      <c r="G233" s="230" t="s">
        <v>287</v>
      </c>
      <c r="H233" s="231">
        <v>240</v>
      </c>
      <c r="I233" s="232"/>
      <c r="J233" s="233">
        <f>ROUND(I233*H233,2)</f>
        <v>0</v>
      </c>
      <c r="K233" s="229" t="s">
        <v>2711</v>
      </c>
      <c r="L233" s="45"/>
      <c r="M233" s="234" t="s">
        <v>1</v>
      </c>
      <c r="N233" s="235" t="s">
        <v>39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294</v>
      </c>
      <c r="AT233" s="238" t="s">
        <v>183</v>
      </c>
      <c r="AU233" s="238" t="s">
        <v>82</v>
      </c>
      <c r="AY233" s="18" t="s">
        <v>180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82</v>
      </c>
      <c r="BK233" s="239">
        <f>ROUND(I233*H233,2)</f>
        <v>0</v>
      </c>
      <c r="BL233" s="18" t="s">
        <v>294</v>
      </c>
      <c r="BM233" s="238" t="s">
        <v>362</v>
      </c>
    </row>
    <row r="234" s="14" customFormat="1">
      <c r="A234" s="14"/>
      <c r="B234" s="251"/>
      <c r="C234" s="252"/>
      <c r="D234" s="242" t="s">
        <v>190</v>
      </c>
      <c r="E234" s="253" t="s">
        <v>1</v>
      </c>
      <c r="F234" s="254" t="s">
        <v>2792</v>
      </c>
      <c r="G234" s="252"/>
      <c r="H234" s="255">
        <v>240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190</v>
      </c>
      <c r="AU234" s="261" t="s">
        <v>82</v>
      </c>
      <c r="AV234" s="14" t="s">
        <v>84</v>
      </c>
      <c r="AW234" s="14" t="s">
        <v>30</v>
      </c>
      <c r="AX234" s="14" t="s">
        <v>74</v>
      </c>
      <c r="AY234" s="261" t="s">
        <v>180</v>
      </c>
    </row>
    <row r="235" s="15" customFormat="1">
      <c r="A235" s="15"/>
      <c r="B235" s="262"/>
      <c r="C235" s="263"/>
      <c r="D235" s="242" t="s">
        <v>190</v>
      </c>
      <c r="E235" s="264" t="s">
        <v>1</v>
      </c>
      <c r="F235" s="265" t="s">
        <v>194</v>
      </c>
      <c r="G235" s="263"/>
      <c r="H235" s="266">
        <v>240</v>
      </c>
      <c r="I235" s="267"/>
      <c r="J235" s="263"/>
      <c r="K235" s="263"/>
      <c r="L235" s="268"/>
      <c r="M235" s="269"/>
      <c r="N235" s="270"/>
      <c r="O235" s="270"/>
      <c r="P235" s="270"/>
      <c r="Q235" s="270"/>
      <c r="R235" s="270"/>
      <c r="S235" s="270"/>
      <c r="T235" s="271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72" t="s">
        <v>190</v>
      </c>
      <c r="AU235" s="272" t="s">
        <v>82</v>
      </c>
      <c r="AV235" s="15" t="s">
        <v>188</v>
      </c>
      <c r="AW235" s="15" t="s">
        <v>30</v>
      </c>
      <c r="AX235" s="15" t="s">
        <v>82</v>
      </c>
      <c r="AY235" s="272" t="s">
        <v>180</v>
      </c>
    </row>
    <row r="236" s="2" customFormat="1" ht="16.5" customHeight="1">
      <c r="A236" s="39"/>
      <c r="B236" s="40"/>
      <c r="C236" s="227" t="s">
        <v>456</v>
      </c>
      <c r="D236" s="227" t="s">
        <v>183</v>
      </c>
      <c r="E236" s="228" t="s">
        <v>2793</v>
      </c>
      <c r="F236" s="229" t="s">
        <v>2794</v>
      </c>
      <c r="G236" s="230" t="s">
        <v>287</v>
      </c>
      <c r="H236" s="231">
        <v>10</v>
      </c>
      <c r="I236" s="232"/>
      <c r="J236" s="233">
        <f>ROUND(I236*H236,2)</f>
        <v>0</v>
      </c>
      <c r="K236" s="229" t="s">
        <v>2711</v>
      </c>
      <c r="L236" s="45"/>
      <c r="M236" s="234" t="s">
        <v>1</v>
      </c>
      <c r="N236" s="235" t="s">
        <v>39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294</v>
      </c>
      <c r="AT236" s="238" t="s">
        <v>183</v>
      </c>
      <c r="AU236" s="238" t="s">
        <v>82</v>
      </c>
      <c r="AY236" s="18" t="s">
        <v>180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82</v>
      </c>
      <c r="BK236" s="239">
        <f>ROUND(I236*H236,2)</f>
        <v>0</v>
      </c>
      <c r="BL236" s="18" t="s">
        <v>294</v>
      </c>
      <c r="BM236" s="238" t="s">
        <v>682</v>
      </c>
    </row>
    <row r="237" s="14" customFormat="1">
      <c r="A237" s="14"/>
      <c r="B237" s="251"/>
      <c r="C237" s="252"/>
      <c r="D237" s="242" t="s">
        <v>190</v>
      </c>
      <c r="E237" s="253" t="s">
        <v>1</v>
      </c>
      <c r="F237" s="254" t="s">
        <v>256</v>
      </c>
      <c r="G237" s="252"/>
      <c r="H237" s="255">
        <v>10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190</v>
      </c>
      <c r="AU237" s="261" t="s">
        <v>82</v>
      </c>
      <c r="AV237" s="14" t="s">
        <v>84</v>
      </c>
      <c r="AW237" s="14" t="s">
        <v>30</v>
      </c>
      <c r="AX237" s="14" t="s">
        <v>74</v>
      </c>
      <c r="AY237" s="261" t="s">
        <v>180</v>
      </c>
    </row>
    <row r="238" s="15" customFormat="1">
      <c r="A238" s="15"/>
      <c r="B238" s="262"/>
      <c r="C238" s="263"/>
      <c r="D238" s="242" t="s">
        <v>190</v>
      </c>
      <c r="E238" s="264" t="s">
        <v>1</v>
      </c>
      <c r="F238" s="265" t="s">
        <v>194</v>
      </c>
      <c r="G238" s="263"/>
      <c r="H238" s="266">
        <v>10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2" t="s">
        <v>190</v>
      </c>
      <c r="AU238" s="272" t="s">
        <v>82</v>
      </c>
      <c r="AV238" s="15" t="s">
        <v>188</v>
      </c>
      <c r="AW238" s="15" t="s">
        <v>30</v>
      </c>
      <c r="AX238" s="15" t="s">
        <v>82</v>
      </c>
      <c r="AY238" s="272" t="s">
        <v>180</v>
      </c>
    </row>
    <row r="239" s="2" customFormat="1" ht="16.5" customHeight="1">
      <c r="A239" s="39"/>
      <c r="B239" s="40"/>
      <c r="C239" s="227" t="s">
        <v>461</v>
      </c>
      <c r="D239" s="227" t="s">
        <v>183</v>
      </c>
      <c r="E239" s="228" t="s">
        <v>2795</v>
      </c>
      <c r="F239" s="229" t="s">
        <v>2796</v>
      </c>
      <c r="G239" s="230" t="s">
        <v>279</v>
      </c>
      <c r="H239" s="231">
        <v>8</v>
      </c>
      <c r="I239" s="232"/>
      <c r="J239" s="233">
        <f>ROUND(I239*H239,2)</f>
        <v>0</v>
      </c>
      <c r="K239" s="229" t="s">
        <v>2711</v>
      </c>
      <c r="L239" s="45"/>
      <c r="M239" s="234" t="s">
        <v>1</v>
      </c>
      <c r="N239" s="235" t="s">
        <v>39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294</v>
      </c>
      <c r="AT239" s="238" t="s">
        <v>183</v>
      </c>
      <c r="AU239" s="238" t="s">
        <v>82</v>
      </c>
      <c r="AY239" s="18" t="s">
        <v>180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82</v>
      </c>
      <c r="BK239" s="239">
        <f>ROUND(I239*H239,2)</f>
        <v>0</v>
      </c>
      <c r="BL239" s="18" t="s">
        <v>294</v>
      </c>
      <c r="BM239" s="238" t="s">
        <v>695</v>
      </c>
    </row>
    <row r="240" s="14" customFormat="1">
      <c r="A240" s="14"/>
      <c r="B240" s="251"/>
      <c r="C240" s="252"/>
      <c r="D240" s="242" t="s">
        <v>190</v>
      </c>
      <c r="E240" s="253" t="s">
        <v>1</v>
      </c>
      <c r="F240" s="254" t="s">
        <v>242</v>
      </c>
      <c r="G240" s="252"/>
      <c r="H240" s="255">
        <v>8</v>
      </c>
      <c r="I240" s="256"/>
      <c r="J240" s="252"/>
      <c r="K240" s="252"/>
      <c r="L240" s="257"/>
      <c r="M240" s="258"/>
      <c r="N240" s="259"/>
      <c r="O240" s="259"/>
      <c r="P240" s="259"/>
      <c r="Q240" s="259"/>
      <c r="R240" s="259"/>
      <c r="S240" s="259"/>
      <c r="T240" s="26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190</v>
      </c>
      <c r="AU240" s="261" t="s">
        <v>82</v>
      </c>
      <c r="AV240" s="14" t="s">
        <v>84</v>
      </c>
      <c r="AW240" s="14" t="s">
        <v>30</v>
      </c>
      <c r="AX240" s="14" t="s">
        <v>74</v>
      </c>
      <c r="AY240" s="261" t="s">
        <v>180</v>
      </c>
    </row>
    <row r="241" s="15" customFormat="1">
      <c r="A241" s="15"/>
      <c r="B241" s="262"/>
      <c r="C241" s="263"/>
      <c r="D241" s="242" t="s">
        <v>190</v>
      </c>
      <c r="E241" s="264" t="s">
        <v>1</v>
      </c>
      <c r="F241" s="265" t="s">
        <v>194</v>
      </c>
      <c r="G241" s="263"/>
      <c r="H241" s="266">
        <v>8</v>
      </c>
      <c r="I241" s="267"/>
      <c r="J241" s="263"/>
      <c r="K241" s="263"/>
      <c r="L241" s="268"/>
      <c r="M241" s="269"/>
      <c r="N241" s="270"/>
      <c r="O241" s="270"/>
      <c r="P241" s="270"/>
      <c r="Q241" s="270"/>
      <c r="R241" s="270"/>
      <c r="S241" s="270"/>
      <c r="T241" s="271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72" t="s">
        <v>190</v>
      </c>
      <c r="AU241" s="272" t="s">
        <v>82</v>
      </c>
      <c r="AV241" s="15" t="s">
        <v>188</v>
      </c>
      <c r="AW241" s="15" t="s">
        <v>30</v>
      </c>
      <c r="AX241" s="15" t="s">
        <v>82</v>
      </c>
      <c r="AY241" s="272" t="s">
        <v>180</v>
      </c>
    </row>
    <row r="242" s="2" customFormat="1" ht="16.5" customHeight="1">
      <c r="A242" s="39"/>
      <c r="B242" s="40"/>
      <c r="C242" s="227" t="s">
        <v>467</v>
      </c>
      <c r="D242" s="227" t="s">
        <v>183</v>
      </c>
      <c r="E242" s="228" t="s">
        <v>2797</v>
      </c>
      <c r="F242" s="229" t="s">
        <v>2798</v>
      </c>
      <c r="G242" s="230" t="s">
        <v>279</v>
      </c>
      <c r="H242" s="231">
        <v>8</v>
      </c>
      <c r="I242" s="232"/>
      <c r="J242" s="233">
        <f>ROUND(I242*H242,2)</f>
        <v>0</v>
      </c>
      <c r="K242" s="229" t="s">
        <v>2711</v>
      </c>
      <c r="L242" s="45"/>
      <c r="M242" s="234" t="s">
        <v>1</v>
      </c>
      <c r="N242" s="235" t="s">
        <v>39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294</v>
      </c>
      <c r="AT242" s="238" t="s">
        <v>183</v>
      </c>
      <c r="AU242" s="238" t="s">
        <v>82</v>
      </c>
      <c r="AY242" s="18" t="s">
        <v>180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82</v>
      </c>
      <c r="BK242" s="239">
        <f>ROUND(I242*H242,2)</f>
        <v>0</v>
      </c>
      <c r="BL242" s="18" t="s">
        <v>294</v>
      </c>
      <c r="BM242" s="238" t="s">
        <v>710</v>
      </c>
    </row>
    <row r="243" s="14" customFormat="1">
      <c r="A243" s="14"/>
      <c r="B243" s="251"/>
      <c r="C243" s="252"/>
      <c r="D243" s="242" t="s">
        <v>190</v>
      </c>
      <c r="E243" s="253" t="s">
        <v>1</v>
      </c>
      <c r="F243" s="254" t="s">
        <v>242</v>
      </c>
      <c r="G243" s="252"/>
      <c r="H243" s="255">
        <v>8</v>
      </c>
      <c r="I243" s="256"/>
      <c r="J243" s="252"/>
      <c r="K243" s="252"/>
      <c r="L243" s="257"/>
      <c r="M243" s="258"/>
      <c r="N243" s="259"/>
      <c r="O243" s="259"/>
      <c r="P243" s="259"/>
      <c r="Q243" s="259"/>
      <c r="R243" s="259"/>
      <c r="S243" s="259"/>
      <c r="T243" s="26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1" t="s">
        <v>190</v>
      </c>
      <c r="AU243" s="261" t="s">
        <v>82</v>
      </c>
      <c r="AV243" s="14" t="s">
        <v>84</v>
      </c>
      <c r="AW243" s="14" t="s">
        <v>30</v>
      </c>
      <c r="AX243" s="14" t="s">
        <v>74</v>
      </c>
      <c r="AY243" s="261" t="s">
        <v>180</v>
      </c>
    </row>
    <row r="244" s="15" customFormat="1">
      <c r="A244" s="15"/>
      <c r="B244" s="262"/>
      <c r="C244" s="263"/>
      <c r="D244" s="242" t="s">
        <v>190</v>
      </c>
      <c r="E244" s="264" t="s">
        <v>1</v>
      </c>
      <c r="F244" s="265" t="s">
        <v>194</v>
      </c>
      <c r="G244" s="263"/>
      <c r="H244" s="266">
        <v>8</v>
      </c>
      <c r="I244" s="267"/>
      <c r="J244" s="263"/>
      <c r="K244" s="263"/>
      <c r="L244" s="268"/>
      <c r="M244" s="269"/>
      <c r="N244" s="270"/>
      <c r="O244" s="270"/>
      <c r="P244" s="270"/>
      <c r="Q244" s="270"/>
      <c r="R244" s="270"/>
      <c r="S244" s="270"/>
      <c r="T244" s="271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2" t="s">
        <v>190</v>
      </c>
      <c r="AU244" s="272" t="s">
        <v>82</v>
      </c>
      <c r="AV244" s="15" t="s">
        <v>188</v>
      </c>
      <c r="AW244" s="15" t="s">
        <v>30</v>
      </c>
      <c r="AX244" s="15" t="s">
        <v>82</v>
      </c>
      <c r="AY244" s="272" t="s">
        <v>180</v>
      </c>
    </row>
    <row r="245" s="2" customFormat="1" ht="16.5" customHeight="1">
      <c r="A245" s="39"/>
      <c r="B245" s="40"/>
      <c r="C245" s="227" t="s">
        <v>471</v>
      </c>
      <c r="D245" s="227" t="s">
        <v>183</v>
      </c>
      <c r="E245" s="228" t="s">
        <v>2799</v>
      </c>
      <c r="F245" s="229" t="s">
        <v>2800</v>
      </c>
      <c r="G245" s="230" t="s">
        <v>287</v>
      </c>
      <c r="H245" s="231">
        <v>30</v>
      </c>
      <c r="I245" s="232"/>
      <c r="J245" s="233">
        <f>ROUND(I245*H245,2)</f>
        <v>0</v>
      </c>
      <c r="K245" s="229" t="s">
        <v>2711</v>
      </c>
      <c r="L245" s="45"/>
      <c r="M245" s="234" t="s">
        <v>1</v>
      </c>
      <c r="N245" s="235" t="s">
        <v>39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294</v>
      </c>
      <c r="AT245" s="238" t="s">
        <v>183</v>
      </c>
      <c r="AU245" s="238" t="s">
        <v>82</v>
      </c>
      <c r="AY245" s="18" t="s">
        <v>180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82</v>
      </c>
      <c r="BK245" s="239">
        <f>ROUND(I245*H245,2)</f>
        <v>0</v>
      </c>
      <c r="BL245" s="18" t="s">
        <v>294</v>
      </c>
      <c r="BM245" s="238" t="s">
        <v>720</v>
      </c>
    </row>
    <row r="246" s="14" customFormat="1">
      <c r="A246" s="14"/>
      <c r="B246" s="251"/>
      <c r="C246" s="252"/>
      <c r="D246" s="242" t="s">
        <v>190</v>
      </c>
      <c r="E246" s="253" t="s">
        <v>1</v>
      </c>
      <c r="F246" s="254" t="s">
        <v>389</v>
      </c>
      <c r="G246" s="252"/>
      <c r="H246" s="255">
        <v>30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190</v>
      </c>
      <c r="AU246" s="261" t="s">
        <v>82</v>
      </c>
      <c r="AV246" s="14" t="s">
        <v>84</v>
      </c>
      <c r="AW246" s="14" t="s">
        <v>30</v>
      </c>
      <c r="AX246" s="14" t="s">
        <v>74</v>
      </c>
      <c r="AY246" s="261" t="s">
        <v>180</v>
      </c>
    </row>
    <row r="247" s="15" customFormat="1">
      <c r="A247" s="15"/>
      <c r="B247" s="262"/>
      <c r="C247" s="263"/>
      <c r="D247" s="242" t="s">
        <v>190</v>
      </c>
      <c r="E247" s="264" t="s">
        <v>1</v>
      </c>
      <c r="F247" s="265" t="s">
        <v>194</v>
      </c>
      <c r="G247" s="263"/>
      <c r="H247" s="266">
        <v>30</v>
      </c>
      <c r="I247" s="267"/>
      <c r="J247" s="263"/>
      <c r="K247" s="263"/>
      <c r="L247" s="268"/>
      <c r="M247" s="269"/>
      <c r="N247" s="270"/>
      <c r="O247" s="270"/>
      <c r="P247" s="270"/>
      <c r="Q247" s="270"/>
      <c r="R247" s="270"/>
      <c r="S247" s="270"/>
      <c r="T247" s="271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72" t="s">
        <v>190</v>
      </c>
      <c r="AU247" s="272" t="s">
        <v>82</v>
      </c>
      <c r="AV247" s="15" t="s">
        <v>188</v>
      </c>
      <c r="AW247" s="15" t="s">
        <v>30</v>
      </c>
      <c r="AX247" s="15" t="s">
        <v>82</v>
      </c>
      <c r="AY247" s="272" t="s">
        <v>180</v>
      </c>
    </row>
    <row r="248" s="2" customFormat="1" ht="16.5" customHeight="1">
      <c r="A248" s="39"/>
      <c r="B248" s="40"/>
      <c r="C248" s="227" t="s">
        <v>477</v>
      </c>
      <c r="D248" s="227" t="s">
        <v>183</v>
      </c>
      <c r="E248" s="228" t="s">
        <v>2801</v>
      </c>
      <c r="F248" s="229" t="s">
        <v>2802</v>
      </c>
      <c r="G248" s="230" t="s">
        <v>287</v>
      </c>
      <c r="H248" s="231">
        <v>28</v>
      </c>
      <c r="I248" s="232"/>
      <c r="J248" s="233">
        <f>ROUND(I248*H248,2)</f>
        <v>0</v>
      </c>
      <c r="K248" s="229" t="s">
        <v>2711</v>
      </c>
      <c r="L248" s="45"/>
      <c r="M248" s="234" t="s">
        <v>1</v>
      </c>
      <c r="N248" s="235" t="s">
        <v>39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294</v>
      </c>
      <c r="AT248" s="238" t="s">
        <v>183</v>
      </c>
      <c r="AU248" s="238" t="s">
        <v>82</v>
      </c>
      <c r="AY248" s="18" t="s">
        <v>180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82</v>
      </c>
      <c r="BK248" s="239">
        <f>ROUND(I248*H248,2)</f>
        <v>0</v>
      </c>
      <c r="BL248" s="18" t="s">
        <v>294</v>
      </c>
      <c r="BM248" s="238" t="s">
        <v>1666</v>
      </c>
    </row>
    <row r="249" s="14" customFormat="1">
      <c r="A249" s="14"/>
      <c r="B249" s="251"/>
      <c r="C249" s="252"/>
      <c r="D249" s="242" t="s">
        <v>190</v>
      </c>
      <c r="E249" s="253" t="s">
        <v>1</v>
      </c>
      <c r="F249" s="254" t="s">
        <v>376</v>
      </c>
      <c r="G249" s="252"/>
      <c r="H249" s="255">
        <v>28</v>
      </c>
      <c r="I249" s="256"/>
      <c r="J249" s="252"/>
      <c r="K249" s="252"/>
      <c r="L249" s="257"/>
      <c r="M249" s="258"/>
      <c r="N249" s="259"/>
      <c r="O249" s="259"/>
      <c r="P249" s="259"/>
      <c r="Q249" s="259"/>
      <c r="R249" s="259"/>
      <c r="S249" s="259"/>
      <c r="T249" s="26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1" t="s">
        <v>190</v>
      </c>
      <c r="AU249" s="261" t="s">
        <v>82</v>
      </c>
      <c r="AV249" s="14" t="s">
        <v>84</v>
      </c>
      <c r="AW249" s="14" t="s">
        <v>30</v>
      </c>
      <c r="AX249" s="14" t="s">
        <v>74</v>
      </c>
      <c r="AY249" s="261" t="s">
        <v>180</v>
      </c>
    </row>
    <row r="250" s="15" customFormat="1">
      <c r="A250" s="15"/>
      <c r="B250" s="262"/>
      <c r="C250" s="263"/>
      <c r="D250" s="242" t="s">
        <v>190</v>
      </c>
      <c r="E250" s="264" t="s">
        <v>1</v>
      </c>
      <c r="F250" s="265" t="s">
        <v>194</v>
      </c>
      <c r="G250" s="263"/>
      <c r="H250" s="266">
        <v>28</v>
      </c>
      <c r="I250" s="267"/>
      <c r="J250" s="263"/>
      <c r="K250" s="263"/>
      <c r="L250" s="268"/>
      <c r="M250" s="269"/>
      <c r="N250" s="270"/>
      <c r="O250" s="270"/>
      <c r="P250" s="270"/>
      <c r="Q250" s="270"/>
      <c r="R250" s="270"/>
      <c r="S250" s="270"/>
      <c r="T250" s="271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72" t="s">
        <v>190</v>
      </c>
      <c r="AU250" s="272" t="s">
        <v>82</v>
      </c>
      <c r="AV250" s="15" t="s">
        <v>188</v>
      </c>
      <c r="AW250" s="15" t="s">
        <v>30</v>
      </c>
      <c r="AX250" s="15" t="s">
        <v>82</v>
      </c>
      <c r="AY250" s="272" t="s">
        <v>180</v>
      </c>
    </row>
    <row r="251" s="2" customFormat="1" ht="16.5" customHeight="1">
      <c r="A251" s="39"/>
      <c r="B251" s="40"/>
      <c r="C251" s="227" t="s">
        <v>492</v>
      </c>
      <c r="D251" s="227" t="s">
        <v>183</v>
      </c>
      <c r="E251" s="228" t="s">
        <v>2803</v>
      </c>
      <c r="F251" s="229" t="s">
        <v>2804</v>
      </c>
      <c r="G251" s="230" t="s">
        <v>287</v>
      </c>
      <c r="H251" s="231">
        <v>32</v>
      </c>
      <c r="I251" s="232"/>
      <c r="J251" s="233">
        <f>ROUND(I251*H251,2)</f>
        <v>0</v>
      </c>
      <c r="K251" s="229" t="s">
        <v>2711</v>
      </c>
      <c r="L251" s="45"/>
      <c r="M251" s="234" t="s">
        <v>1</v>
      </c>
      <c r="N251" s="235" t="s">
        <v>39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294</v>
      </c>
      <c r="AT251" s="238" t="s">
        <v>183</v>
      </c>
      <c r="AU251" s="238" t="s">
        <v>82</v>
      </c>
      <c r="AY251" s="18" t="s">
        <v>180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82</v>
      </c>
      <c r="BK251" s="239">
        <f>ROUND(I251*H251,2)</f>
        <v>0</v>
      </c>
      <c r="BL251" s="18" t="s">
        <v>294</v>
      </c>
      <c r="BM251" s="238" t="s">
        <v>731</v>
      </c>
    </row>
    <row r="252" s="14" customFormat="1">
      <c r="A252" s="14"/>
      <c r="B252" s="251"/>
      <c r="C252" s="252"/>
      <c r="D252" s="242" t="s">
        <v>190</v>
      </c>
      <c r="E252" s="253" t="s">
        <v>1</v>
      </c>
      <c r="F252" s="254" t="s">
        <v>331</v>
      </c>
      <c r="G252" s="252"/>
      <c r="H252" s="255">
        <v>32</v>
      </c>
      <c r="I252" s="256"/>
      <c r="J252" s="252"/>
      <c r="K252" s="252"/>
      <c r="L252" s="257"/>
      <c r="M252" s="258"/>
      <c r="N252" s="259"/>
      <c r="O252" s="259"/>
      <c r="P252" s="259"/>
      <c r="Q252" s="259"/>
      <c r="R252" s="259"/>
      <c r="S252" s="259"/>
      <c r="T252" s="260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1" t="s">
        <v>190</v>
      </c>
      <c r="AU252" s="261" t="s">
        <v>82</v>
      </c>
      <c r="AV252" s="14" t="s">
        <v>84</v>
      </c>
      <c r="AW252" s="14" t="s">
        <v>30</v>
      </c>
      <c r="AX252" s="14" t="s">
        <v>74</v>
      </c>
      <c r="AY252" s="261" t="s">
        <v>180</v>
      </c>
    </row>
    <row r="253" s="15" customFormat="1">
      <c r="A253" s="15"/>
      <c r="B253" s="262"/>
      <c r="C253" s="263"/>
      <c r="D253" s="242" t="s">
        <v>190</v>
      </c>
      <c r="E253" s="264" t="s">
        <v>1</v>
      </c>
      <c r="F253" s="265" t="s">
        <v>194</v>
      </c>
      <c r="G253" s="263"/>
      <c r="H253" s="266">
        <v>32</v>
      </c>
      <c r="I253" s="267"/>
      <c r="J253" s="263"/>
      <c r="K253" s="263"/>
      <c r="L253" s="268"/>
      <c r="M253" s="269"/>
      <c r="N253" s="270"/>
      <c r="O253" s="270"/>
      <c r="P253" s="270"/>
      <c r="Q253" s="270"/>
      <c r="R253" s="270"/>
      <c r="S253" s="270"/>
      <c r="T253" s="271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72" t="s">
        <v>190</v>
      </c>
      <c r="AU253" s="272" t="s">
        <v>82</v>
      </c>
      <c r="AV253" s="15" t="s">
        <v>188</v>
      </c>
      <c r="AW253" s="15" t="s">
        <v>30</v>
      </c>
      <c r="AX253" s="15" t="s">
        <v>82</v>
      </c>
      <c r="AY253" s="272" t="s">
        <v>180</v>
      </c>
    </row>
    <row r="254" s="2" customFormat="1" ht="16.5" customHeight="1">
      <c r="A254" s="39"/>
      <c r="B254" s="40"/>
      <c r="C254" s="227" t="s">
        <v>496</v>
      </c>
      <c r="D254" s="227" t="s">
        <v>183</v>
      </c>
      <c r="E254" s="228" t="s">
        <v>2805</v>
      </c>
      <c r="F254" s="229" t="s">
        <v>2806</v>
      </c>
      <c r="G254" s="230" t="s">
        <v>287</v>
      </c>
      <c r="H254" s="231">
        <v>4</v>
      </c>
      <c r="I254" s="232"/>
      <c r="J254" s="233">
        <f>ROUND(I254*H254,2)</f>
        <v>0</v>
      </c>
      <c r="K254" s="229" t="s">
        <v>2711</v>
      </c>
      <c r="L254" s="45"/>
      <c r="M254" s="234" t="s">
        <v>1</v>
      </c>
      <c r="N254" s="235" t="s">
        <v>39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294</v>
      </c>
      <c r="AT254" s="238" t="s">
        <v>183</v>
      </c>
      <c r="AU254" s="238" t="s">
        <v>82</v>
      </c>
      <c r="AY254" s="18" t="s">
        <v>180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82</v>
      </c>
      <c r="BK254" s="239">
        <f>ROUND(I254*H254,2)</f>
        <v>0</v>
      </c>
      <c r="BL254" s="18" t="s">
        <v>294</v>
      </c>
      <c r="BM254" s="238" t="s">
        <v>739</v>
      </c>
    </row>
    <row r="255" s="14" customFormat="1">
      <c r="A255" s="14"/>
      <c r="B255" s="251"/>
      <c r="C255" s="252"/>
      <c r="D255" s="242" t="s">
        <v>190</v>
      </c>
      <c r="E255" s="253" t="s">
        <v>1</v>
      </c>
      <c r="F255" s="254" t="s">
        <v>188</v>
      </c>
      <c r="G255" s="252"/>
      <c r="H255" s="255">
        <v>4</v>
      </c>
      <c r="I255" s="256"/>
      <c r="J255" s="252"/>
      <c r="K255" s="252"/>
      <c r="L255" s="257"/>
      <c r="M255" s="258"/>
      <c r="N255" s="259"/>
      <c r="O255" s="259"/>
      <c r="P255" s="259"/>
      <c r="Q255" s="259"/>
      <c r="R255" s="259"/>
      <c r="S255" s="259"/>
      <c r="T255" s="26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1" t="s">
        <v>190</v>
      </c>
      <c r="AU255" s="261" t="s">
        <v>82</v>
      </c>
      <c r="AV255" s="14" t="s">
        <v>84</v>
      </c>
      <c r="AW255" s="14" t="s">
        <v>30</v>
      </c>
      <c r="AX255" s="14" t="s">
        <v>74</v>
      </c>
      <c r="AY255" s="261" t="s">
        <v>180</v>
      </c>
    </row>
    <row r="256" s="15" customFormat="1">
      <c r="A256" s="15"/>
      <c r="B256" s="262"/>
      <c r="C256" s="263"/>
      <c r="D256" s="242" t="s">
        <v>190</v>
      </c>
      <c r="E256" s="264" t="s">
        <v>1</v>
      </c>
      <c r="F256" s="265" t="s">
        <v>194</v>
      </c>
      <c r="G256" s="263"/>
      <c r="H256" s="266">
        <v>4</v>
      </c>
      <c r="I256" s="267"/>
      <c r="J256" s="263"/>
      <c r="K256" s="263"/>
      <c r="L256" s="268"/>
      <c r="M256" s="269"/>
      <c r="N256" s="270"/>
      <c r="O256" s="270"/>
      <c r="P256" s="270"/>
      <c r="Q256" s="270"/>
      <c r="R256" s="270"/>
      <c r="S256" s="270"/>
      <c r="T256" s="271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72" t="s">
        <v>190</v>
      </c>
      <c r="AU256" s="272" t="s">
        <v>82</v>
      </c>
      <c r="AV256" s="15" t="s">
        <v>188</v>
      </c>
      <c r="AW256" s="15" t="s">
        <v>30</v>
      </c>
      <c r="AX256" s="15" t="s">
        <v>82</v>
      </c>
      <c r="AY256" s="272" t="s">
        <v>180</v>
      </c>
    </row>
    <row r="257" s="2" customFormat="1" ht="16.5" customHeight="1">
      <c r="A257" s="39"/>
      <c r="B257" s="40"/>
      <c r="C257" s="227" t="s">
        <v>512</v>
      </c>
      <c r="D257" s="227" t="s">
        <v>183</v>
      </c>
      <c r="E257" s="228" t="s">
        <v>2807</v>
      </c>
      <c r="F257" s="229" t="s">
        <v>2808</v>
      </c>
      <c r="G257" s="230" t="s">
        <v>287</v>
      </c>
      <c r="H257" s="231">
        <v>2</v>
      </c>
      <c r="I257" s="232"/>
      <c r="J257" s="233">
        <f>ROUND(I257*H257,2)</f>
        <v>0</v>
      </c>
      <c r="K257" s="229" t="s">
        <v>2711</v>
      </c>
      <c r="L257" s="45"/>
      <c r="M257" s="234" t="s">
        <v>1</v>
      </c>
      <c r="N257" s="235" t="s">
        <v>39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294</v>
      </c>
      <c r="AT257" s="238" t="s">
        <v>183</v>
      </c>
      <c r="AU257" s="238" t="s">
        <v>82</v>
      </c>
      <c r="AY257" s="18" t="s">
        <v>180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82</v>
      </c>
      <c r="BK257" s="239">
        <f>ROUND(I257*H257,2)</f>
        <v>0</v>
      </c>
      <c r="BL257" s="18" t="s">
        <v>294</v>
      </c>
      <c r="BM257" s="238" t="s">
        <v>751</v>
      </c>
    </row>
    <row r="258" s="14" customFormat="1">
      <c r="A258" s="14"/>
      <c r="B258" s="251"/>
      <c r="C258" s="252"/>
      <c r="D258" s="242" t="s">
        <v>190</v>
      </c>
      <c r="E258" s="253" t="s">
        <v>1</v>
      </c>
      <c r="F258" s="254" t="s">
        <v>84</v>
      </c>
      <c r="G258" s="252"/>
      <c r="H258" s="255">
        <v>2</v>
      </c>
      <c r="I258" s="256"/>
      <c r="J258" s="252"/>
      <c r="K258" s="252"/>
      <c r="L258" s="257"/>
      <c r="M258" s="258"/>
      <c r="N258" s="259"/>
      <c r="O258" s="259"/>
      <c r="P258" s="259"/>
      <c r="Q258" s="259"/>
      <c r="R258" s="259"/>
      <c r="S258" s="259"/>
      <c r="T258" s="260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1" t="s">
        <v>190</v>
      </c>
      <c r="AU258" s="261" t="s">
        <v>82</v>
      </c>
      <c r="AV258" s="14" t="s">
        <v>84</v>
      </c>
      <c r="AW258" s="14" t="s">
        <v>30</v>
      </c>
      <c r="AX258" s="14" t="s">
        <v>74</v>
      </c>
      <c r="AY258" s="261" t="s">
        <v>180</v>
      </c>
    </row>
    <row r="259" s="15" customFormat="1">
      <c r="A259" s="15"/>
      <c r="B259" s="262"/>
      <c r="C259" s="263"/>
      <c r="D259" s="242" t="s">
        <v>190</v>
      </c>
      <c r="E259" s="264" t="s">
        <v>1</v>
      </c>
      <c r="F259" s="265" t="s">
        <v>194</v>
      </c>
      <c r="G259" s="263"/>
      <c r="H259" s="266">
        <v>2</v>
      </c>
      <c r="I259" s="267"/>
      <c r="J259" s="263"/>
      <c r="K259" s="263"/>
      <c r="L259" s="268"/>
      <c r="M259" s="269"/>
      <c r="N259" s="270"/>
      <c r="O259" s="270"/>
      <c r="P259" s="270"/>
      <c r="Q259" s="270"/>
      <c r="R259" s="270"/>
      <c r="S259" s="270"/>
      <c r="T259" s="271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72" t="s">
        <v>190</v>
      </c>
      <c r="AU259" s="272" t="s">
        <v>82</v>
      </c>
      <c r="AV259" s="15" t="s">
        <v>188</v>
      </c>
      <c r="AW259" s="15" t="s">
        <v>30</v>
      </c>
      <c r="AX259" s="15" t="s">
        <v>82</v>
      </c>
      <c r="AY259" s="272" t="s">
        <v>180</v>
      </c>
    </row>
    <row r="260" s="2" customFormat="1" ht="16.5" customHeight="1">
      <c r="A260" s="39"/>
      <c r="B260" s="40"/>
      <c r="C260" s="227" t="s">
        <v>525</v>
      </c>
      <c r="D260" s="227" t="s">
        <v>183</v>
      </c>
      <c r="E260" s="228" t="s">
        <v>2809</v>
      </c>
      <c r="F260" s="229" t="s">
        <v>2810</v>
      </c>
      <c r="G260" s="230" t="s">
        <v>1074</v>
      </c>
      <c r="H260" s="231">
        <v>68</v>
      </c>
      <c r="I260" s="232"/>
      <c r="J260" s="233">
        <f>ROUND(I260*H260,2)</f>
        <v>0</v>
      </c>
      <c r="K260" s="229" t="s">
        <v>2711</v>
      </c>
      <c r="L260" s="45"/>
      <c r="M260" s="234" t="s">
        <v>1</v>
      </c>
      <c r="N260" s="235" t="s">
        <v>39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294</v>
      </c>
      <c r="AT260" s="238" t="s">
        <v>183</v>
      </c>
      <c r="AU260" s="238" t="s">
        <v>82</v>
      </c>
      <c r="AY260" s="18" t="s">
        <v>180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82</v>
      </c>
      <c r="BK260" s="239">
        <f>ROUND(I260*H260,2)</f>
        <v>0</v>
      </c>
      <c r="BL260" s="18" t="s">
        <v>294</v>
      </c>
      <c r="BM260" s="238" t="s">
        <v>800</v>
      </c>
    </row>
    <row r="261" s="14" customFormat="1">
      <c r="A261" s="14"/>
      <c r="B261" s="251"/>
      <c r="C261" s="252"/>
      <c r="D261" s="242" t="s">
        <v>190</v>
      </c>
      <c r="E261" s="253" t="s">
        <v>1</v>
      </c>
      <c r="F261" s="254" t="s">
        <v>662</v>
      </c>
      <c r="G261" s="252"/>
      <c r="H261" s="255">
        <v>68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190</v>
      </c>
      <c r="AU261" s="261" t="s">
        <v>82</v>
      </c>
      <c r="AV261" s="14" t="s">
        <v>84</v>
      </c>
      <c r="AW261" s="14" t="s">
        <v>30</v>
      </c>
      <c r="AX261" s="14" t="s">
        <v>74</v>
      </c>
      <c r="AY261" s="261" t="s">
        <v>180</v>
      </c>
    </row>
    <row r="262" s="15" customFormat="1">
      <c r="A262" s="15"/>
      <c r="B262" s="262"/>
      <c r="C262" s="263"/>
      <c r="D262" s="242" t="s">
        <v>190</v>
      </c>
      <c r="E262" s="264" t="s">
        <v>1</v>
      </c>
      <c r="F262" s="265" t="s">
        <v>194</v>
      </c>
      <c r="G262" s="263"/>
      <c r="H262" s="266">
        <v>68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72" t="s">
        <v>190</v>
      </c>
      <c r="AU262" s="272" t="s">
        <v>82</v>
      </c>
      <c r="AV262" s="15" t="s">
        <v>188</v>
      </c>
      <c r="AW262" s="15" t="s">
        <v>30</v>
      </c>
      <c r="AX262" s="15" t="s">
        <v>82</v>
      </c>
      <c r="AY262" s="272" t="s">
        <v>180</v>
      </c>
    </row>
    <row r="263" s="2" customFormat="1" ht="16.5" customHeight="1">
      <c r="A263" s="39"/>
      <c r="B263" s="40"/>
      <c r="C263" s="227" t="s">
        <v>531</v>
      </c>
      <c r="D263" s="227" t="s">
        <v>183</v>
      </c>
      <c r="E263" s="228" t="s">
        <v>2811</v>
      </c>
      <c r="F263" s="229" t="s">
        <v>2812</v>
      </c>
      <c r="G263" s="230" t="s">
        <v>287</v>
      </c>
      <c r="H263" s="231">
        <v>2</v>
      </c>
      <c r="I263" s="232"/>
      <c r="J263" s="233">
        <f>ROUND(I263*H263,2)</f>
        <v>0</v>
      </c>
      <c r="K263" s="229" t="s">
        <v>2711</v>
      </c>
      <c r="L263" s="45"/>
      <c r="M263" s="234" t="s">
        <v>1</v>
      </c>
      <c r="N263" s="235" t="s">
        <v>39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294</v>
      </c>
      <c r="AT263" s="238" t="s">
        <v>183</v>
      </c>
      <c r="AU263" s="238" t="s">
        <v>82</v>
      </c>
      <c r="AY263" s="18" t="s">
        <v>180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82</v>
      </c>
      <c r="BK263" s="239">
        <f>ROUND(I263*H263,2)</f>
        <v>0</v>
      </c>
      <c r="BL263" s="18" t="s">
        <v>294</v>
      </c>
      <c r="BM263" s="238" t="s">
        <v>810</v>
      </c>
    </row>
    <row r="264" s="14" customFormat="1">
      <c r="A264" s="14"/>
      <c r="B264" s="251"/>
      <c r="C264" s="252"/>
      <c r="D264" s="242" t="s">
        <v>190</v>
      </c>
      <c r="E264" s="253" t="s">
        <v>1</v>
      </c>
      <c r="F264" s="254" t="s">
        <v>84</v>
      </c>
      <c r="G264" s="252"/>
      <c r="H264" s="255">
        <v>2</v>
      </c>
      <c r="I264" s="256"/>
      <c r="J264" s="252"/>
      <c r="K264" s="252"/>
      <c r="L264" s="257"/>
      <c r="M264" s="258"/>
      <c r="N264" s="259"/>
      <c r="O264" s="259"/>
      <c r="P264" s="259"/>
      <c r="Q264" s="259"/>
      <c r="R264" s="259"/>
      <c r="S264" s="259"/>
      <c r="T264" s="260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1" t="s">
        <v>190</v>
      </c>
      <c r="AU264" s="261" t="s">
        <v>82</v>
      </c>
      <c r="AV264" s="14" t="s">
        <v>84</v>
      </c>
      <c r="AW264" s="14" t="s">
        <v>30</v>
      </c>
      <c r="AX264" s="14" t="s">
        <v>74</v>
      </c>
      <c r="AY264" s="261" t="s">
        <v>180</v>
      </c>
    </row>
    <row r="265" s="15" customFormat="1">
      <c r="A265" s="15"/>
      <c r="B265" s="262"/>
      <c r="C265" s="263"/>
      <c r="D265" s="242" t="s">
        <v>190</v>
      </c>
      <c r="E265" s="264" t="s">
        <v>1</v>
      </c>
      <c r="F265" s="265" t="s">
        <v>194</v>
      </c>
      <c r="G265" s="263"/>
      <c r="H265" s="266">
        <v>2</v>
      </c>
      <c r="I265" s="267"/>
      <c r="J265" s="263"/>
      <c r="K265" s="263"/>
      <c r="L265" s="268"/>
      <c r="M265" s="269"/>
      <c r="N265" s="270"/>
      <c r="O265" s="270"/>
      <c r="P265" s="270"/>
      <c r="Q265" s="270"/>
      <c r="R265" s="270"/>
      <c r="S265" s="270"/>
      <c r="T265" s="271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72" t="s">
        <v>190</v>
      </c>
      <c r="AU265" s="272" t="s">
        <v>82</v>
      </c>
      <c r="AV265" s="15" t="s">
        <v>188</v>
      </c>
      <c r="AW265" s="15" t="s">
        <v>30</v>
      </c>
      <c r="AX265" s="15" t="s">
        <v>82</v>
      </c>
      <c r="AY265" s="272" t="s">
        <v>180</v>
      </c>
    </row>
    <row r="266" s="2" customFormat="1" ht="16.5" customHeight="1">
      <c r="A266" s="39"/>
      <c r="B266" s="40"/>
      <c r="C266" s="227" t="s">
        <v>540</v>
      </c>
      <c r="D266" s="227" t="s">
        <v>183</v>
      </c>
      <c r="E266" s="228" t="s">
        <v>2813</v>
      </c>
      <c r="F266" s="229" t="s">
        <v>2814</v>
      </c>
      <c r="G266" s="230" t="s">
        <v>287</v>
      </c>
      <c r="H266" s="231">
        <v>3</v>
      </c>
      <c r="I266" s="232"/>
      <c r="J266" s="233">
        <f>ROUND(I266*H266,2)</f>
        <v>0</v>
      </c>
      <c r="K266" s="229" t="s">
        <v>2711</v>
      </c>
      <c r="L266" s="45"/>
      <c r="M266" s="234" t="s">
        <v>1</v>
      </c>
      <c r="N266" s="235" t="s">
        <v>39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294</v>
      </c>
      <c r="AT266" s="238" t="s">
        <v>183</v>
      </c>
      <c r="AU266" s="238" t="s">
        <v>82</v>
      </c>
      <c r="AY266" s="18" t="s">
        <v>180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82</v>
      </c>
      <c r="BK266" s="239">
        <f>ROUND(I266*H266,2)</f>
        <v>0</v>
      </c>
      <c r="BL266" s="18" t="s">
        <v>294</v>
      </c>
      <c r="BM266" s="238" t="s">
        <v>825</v>
      </c>
    </row>
    <row r="267" s="14" customFormat="1">
      <c r="A267" s="14"/>
      <c r="B267" s="251"/>
      <c r="C267" s="252"/>
      <c r="D267" s="242" t="s">
        <v>190</v>
      </c>
      <c r="E267" s="253" t="s">
        <v>1</v>
      </c>
      <c r="F267" s="254" t="s">
        <v>181</v>
      </c>
      <c r="G267" s="252"/>
      <c r="H267" s="255">
        <v>3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190</v>
      </c>
      <c r="AU267" s="261" t="s">
        <v>82</v>
      </c>
      <c r="AV267" s="14" t="s">
        <v>84</v>
      </c>
      <c r="AW267" s="14" t="s">
        <v>30</v>
      </c>
      <c r="AX267" s="14" t="s">
        <v>74</v>
      </c>
      <c r="AY267" s="261" t="s">
        <v>180</v>
      </c>
    </row>
    <row r="268" s="15" customFormat="1">
      <c r="A268" s="15"/>
      <c r="B268" s="262"/>
      <c r="C268" s="263"/>
      <c r="D268" s="242" t="s">
        <v>190</v>
      </c>
      <c r="E268" s="264" t="s">
        <v>1</v>
      </c>
      <c r="F268" s="265" t="s">
        <v>194</v>
      </c>
      <c r="G268" s="263"/>
      <c r="H268" s="266">
        <v>3</v>
      </c>
      <c r="I268" s="267"/>
      <c r="J268" s="263"/>
      <c r="K268" s="263"/>
      <c r="L268" s="268"/>
      <c r="M268" s="269"/>
      <c r="N268" s="270"/>
      <c r="O268" s="270"/>
      <c r="P268" s="270"/>
      <c r="Q268" s="270"/>
      <c r="R268" s="270"/>
      <c r="S268" s="270"/>
      <c r="T268" s="271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2" t="s">
        <v>190</v>
      </c>
      <c r="AU268" s="272" t="s">
        <v>82</v>
      </c>
      <c r="AV268" s="15" t="s">
        <v>188</v>
      </c>
      <c r="AW268" s="15" t="s">
        <v>30</v>
      </c>
      <c r="AX268" s="15" t="s">
        <v>82</v>
      </c>
      <c r="AY268" s="272" t="s">
        <v>180</v>
      </c>
    </row>
    <row r="269" s="2" customFormat="1" ht="16.5" customHeight="1">
      <c r="A269" s="39"/>
      <c r="B269" s="40"/>
      <c r="C269" s="227" t="s">
        <v>546</v>
      </c>
      <c r="D269" s="227" t="s">
        <v>183</v>
      </c>
      <c r="E269" s="228" t="s">
        <v>2815</v>
      </c>
      <c r="F269" s="229" t="s">
        <v>2816</v>
      </c>
      <c r="G269" s="230" t="s">
        <v>287</v>
      </c>
      <c r="H269" s="231">
        <v>88</v>
      </c>
      <c r="I269" s="232"/>
      <c r="J269" s="233">
        <f>ROUND(I269*H269,2)</f>
        <v>0</v>
      </c>
      <c r="K269" s="229" t="s">
        <v>2711</v>
      </c>
      <c r="L269" s="45"/>
      <c r="M269" s="234" t="s">
        <v>1</v>
      </c>
      <c r="N269" s="235" t="s">
        <v>39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294</v>
      </c>
      <c r="AT269" s="238" t="s">
        <v>183</v>
      </c>
      <c r="AU269" s="238" t="s">
        <v>82</v>
      </c>
      <c r="AY269" s="18" t="s">
        <v>180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82</v>
      </c>
      <c r="BK269" s="239">
        <f>ROUND(I269*H269,2)</f>
        <v>0</v>
      </c>
      <c r="BL269" s="18" t="s">
        <v>294</v>
      </c>
      <c r="BM269" s="238" t="s">
        <v>851</v>
      </c>
    </row>
    <row r="270" s="14" customFormat="1">
      <c r="A270" s="14"/>
      <c r="B270" s="251"/>
      <c r="C270" s="252"/>
      <c r="D270" s="242" t="s">
        <v>190</v>
      </c>
      <c r="E270" s="253" t="s">
        <v>1</v>
      </c>
      <c r="F270" s="254" t="s">
        <v>800</v>
      </c>
      <c r="G270" s="252"/>
      <c r="H270" s="255">
        <v>88</v>
      </c>
      <c r="I270" s="256"/>
      <c r="J270" s="252"/>
      <c r="K270" s="252"/>
      <c r="L270" s="257"/>
      <c r="M270" s="258"/>
      <c r="N270" s="259"/>
      <c r="O270" s="259"/>
      <c r="P270" s="259"/>
      <c r="Q270" s="259"/>
      <c r="R270" s="259"/>
      <c r="S270" s="259"/>
      <c r="T270" s="26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1" t="s">
        <v>190</v>
      </c>
      <c r="AU270" s="261" t="s">
        <v>82</v>
      </c>
      <c r="AV270" s="14" t="s">
        <v>84</v>
      </c>
      <c r="AW270" s="14" t="s">
        <v>30</v>
      </c>
      <c r="AX270" s="14" t="s">
        <v>74</v>
      </c>
      <c r="AY270" s="261" t="s">
        <v>180</v>
      </c>
    </row>
    <row r="271" s="15" customFormat="1">
      <c r="A271" s="15"/>
      <c r="B271" s="262"/>
      <c r="C271" s="263"/>
      <c r="D271" s="242" t="s">
        <v>190</v>
      </c>
      <c r="E271" s="264" t="s">
        <v>1</v>
      </c>
      <c r="F271" s="265" t="s">
        <v>194</v>
      </c>
      <c r="G271" s="263"/>
      <c r="H271" s="266">
        <v>88</v>
      </c>
      <c r="I271" s="267"/>
      <c r="J271" s="263"/>
      <c r="K271" s="263"/>
      <c r="L271" s="268"/>
      <c r="M271" s="269"/>
      <c r="N271" s="270"/>
      <c r="O271" s="270"/>
      <c r="P271" s="270"/>
      <c r="Q271" s="270"/>
      <c r="R271" s="270"/>
      <c r="S271" s="270"/>
      <c r="T271" s="271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72" t="s">
        <v>190</v>
      </c>
      <c r="AU271" s="272" t="s">
        <v>82</v>
      </c>
      <c r="AV271" s="15" t="s">
        <v>188</v>
      </c>
      <c r="AW271" s="15" t="s">
        <v>30</v>
      </c>
      <c r="AX271" s="15" t="s">
        <v>82</v>
      </c>
      <c r="AY271" s="272" t="s">
        <v>180</v>
      </c>
    </row>
    <row r="272" s="2" customFormat="1" ht="16.5" customHeight="1">
      <c r="A272" s="39"/>
      <c r="B272" s="40"/>
      <c r="C272" s="227" t="s">
        <v>552</v>
      </c>
      <c r="D272" s="227" t="s">
        <v>183</v>
      </c>
      <c r="E272" s="228" t="s">
        <v>2817</v>
      </c>
      <c r="F272" s="229" t="s">
        <v>2818</v>
      </c>
      <c r="G272" s="230" t="s">
        <v>279</v>
      </c>
      <c r="H272" s="231">
        <v>526</v>
      </c>
      <c r="I272" s="232"/>
      <c r="J272" s="233">
        <f>ROUND(I272*H272,2)</f>
        <v>0</v>
      </c>
      <c r="K272" s="229" t="s">
        <v>2711</v>
      </c>
      <c r="L272" s="45"/>
      <c r="M272" s="234" t="s">
        <v>1</v>
      </c>
      <c r="N272" s="235" t="s">
        <v>39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294</v>
      </c>
      <c r="AT272" s="238" t="s">
        <v>183</v>
      </c>
      <c r="AU272" s="238" t="s">
        <v>82</v>
      </c>
      <c r="AY272" s="18" t="s">
        <v>180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82</v>
      </c>
      <c r="BK272" s="239">
        <f>ROUND(I272*H272,2)</f>
        <v>0</v>
      </c>
      <c r="BL272" s="18" t="s">
        <v>294</v>
      </c>
      <c r="BM272" s="238" t="s">
        <v>863</v>
      </c>
    </row>
    <row r="273" s="14" customFormat="1">
      <c r="A273" s="14"/>
      <c r="B273" s="251"/>
      <c r="C273" s="252"/>
      <c r="D273" s="242" t="s">
        <v>190</v>
      </c>
      <c r="E273" s="253" t="s">
        <v>1</v>
      </c>
      <c r="F273" s="254" t="s">
        <v>2819</v>
      </c>
      <c r="G273" s="252"/>
      <c r="H273" s="255">
        <v>526</v>
      </c>
      <c r="I273" s="256"/>
      <c r="J273" s="252"/>
      <c r="K273" s="252"/>
      <c r="L273" s="257"/>
      <c r="M273" s="258"/>
      <c r="N273" s="259"/>
      <c r="O273" s="259"/>
      <c r="P273" s="259"/>
      <c r="Q273" s="259"/>
      <c r="R273" s="259"/>
      <c r="S273" s="259"/>
      <c r="T273" s="26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1" t="s">
        <v>190</v>
      </c>
      <c r="AU273" s="261" t="s">
        <v>82</v>
      </c>
      <c r="AV273" s="14" t="s">
        <v>84</v>
      </c>
      <c r="AW273" s="14" t="s">
        <v>30</v>
      </c>
      <c r="AX273" s="14" t="s">
        <v>74</v>
      </c>
      <c r="AY273" s="261" t="s">
        <v>180</v>
      </c>
    </row>
    <row r="274" s="15" customFormat="1">
      <c r="A274" s="15"/>
      <c r="B274" s="262"/>
      <c r="C274" s="263"/>
      <c r="D274" s="242" t="s">
        <v>190</v>
      </c>
      <c r="E274" s="264" t="s">
        <v>1</v>
      </c>
      <c r="F274" s="265" t="s">
        <v>194</v>
      </c>
      <c r="G274" s="263"/>
      <c r="H274" s="266">
        <v>526</v>
      </c>
      <c r="I274" s="267"/>
      <c r="J274" s="263"/>
      <c r="K274" s="263"/>
      <c r="L274" s="268"/>
      <c r="M274" s="269"/>
      <c r="N274" s="270"/>
      <c r="O274" s="270"/>
      <c r="P274" s="270"/>
      <c r="Q274" s="270"/>
      <c r="R274" s="270"/>
      <c r="S274" s="270"/>
      <c r="T274" s="271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72" t="s">
        <v>190</v>
      </c>
      <c r="AU274" s="272" t="s">
        <v>82</v>
      </c>
      <c r="AV274" s="15" t="s">
        <v>188</v>
      </c>
      <c r="AW274" s="15" t="s">
        <v>30</v>
      </c>
      <c r="AX274" s="15" t="s">
        <v>82</v>
      </c>
      <c r="AY274" s="272" t="s">
        <v>180</v>
      </c>
    </row>
    <row r="275" s="2" customFormat="1" ht="16.5" customHeight="1">
      <c r="A275" s="39"/>
      <c r="B275" s="40"/>
      <c r="C275" s="227" t="s">
        <v>560</v>
      </c>
      <c r="D275" s="227" t="s">
        <v>183</v>
      </c>
      <c r="E275" s="228" t="s">
        <v>2820</v>
      </c>
      <c r="F275" s="229" t="s">
        <v>2821</v>
      </c>
      <c r="G275" s="230" t="s">
        <v>279</v>
      </c>
      <c r="H275" s="231">
        <v>526</v>
      </c>
      <c r="I275" s="232"/>
      <c r="J275" s="233">
        <f>ROUND(I275*H275,2)</f>
        <v>0</v>
      </c>
      <c r="K275" s="229" t="s">
        <v>2711</v>
      </c>
      <c r="L275" s="45"/>
      <c r="M275" s="234" t="s">
        <v>1</v>
      </c>
      <c r="N275" s="235" t="s">
        <v>39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294</v>
      </c>
      <c r="AT275" s="238" t="s">
        <v>183</v>
      </c>
      <c r="AU275" s="238" t="s">
        <v>82</v>
      </c>
      <c r="AY275" s="18" t="s">
        <v>180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82</v>
      </c>
      <c r="BK275" s="239">
        <f>ROUND(I275*H275,2)</f>
        <v>0</v>
      </c>
      <c r="BL275" s="18" t="s">
        <v>294</v>
      </c>
      <c r="BM275" s="238" t="s">
        <v>892</v>
      </c>
    </row>
    <row r="276" s="14" customFormat="1">
      <c r="A276" s="14"/>
      <c r="B276" s="251"/>
      <c r="C276" s="252"/>
      <c r="D276" s="242" t="s">
        <v>190</v>
      </c>
      <c r="E276" s="253" t="s">
        <v>1</v>
      </c>
      <c r="F276" s="254" t="s">
        <v>2819</v>
      </c>
      <c r="G276" s="252"/>
      <c r="H276" s="255">
        <v>526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190</v>
      </c>
      <c r="AU276" s="261" t="s">
        <v>82</v>
      </c>
      <c r="AV276" s="14" t="s">
        <v>84</v>
      </c>
      <c r="AW276" s="14" t="s">
        <v>30</v>
      </c>
      <c r="AX276" s="14" t="s">
        <v>74</v>
      </c>
      <c r="AY276" s="261" t="s">
        <v>180</v>
      </c>
    </row>
    <row r="277" s="15" customFormat="1">
      <c r="A277" s="15"/>
      <c r="B277" s="262"/>
      <c r="C277" s="263"/>
      <c r="D277" s="242" t="s">
        <v>190</v>
      </c>
      <c r="E277" s="264" t="s">
        <v>1</v>
      </c>
      <c r="F277" s="265" t="s">
        <v>194</v>
      </c>
      <c r="G277" s="263"/>
      <c r="H277" s="266">
        <v>526</v>
      </c>
      <c r="I277" s="267"/>
      <c r="J277" s="263"/>
      <c r="K277" s="263"/>
      <c r="L277" s="268"/>
      <c r="M277" s="269"/>
      <c r="N277" s="270"/>
      <c r="O277" s="270"/>
      <c r="P277" s="270"/>
      <c r="Q277" s="270"/>
      <c r="R277" s="270"/>
      <c r="S277" s="270"/>
      <c r="T277" s="271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72" t="s">
        <v>190</v>
      </c>
      <c r="AU277" s="272" t="s">
        <v>82</v>
      </c>
      <c r="AV277" s="15" t="s">
        <v>188</v>
      </c>
      <c r="AW277" s="15" t="s">
        <v>30</v>
      </c>
      <c r="AX277" s="15" t="s">
        <v>82</v>
      </c>
      <c r="AY277" s="272" t="s">
        <v>180</v>
      </c>
    </row>
    <row r="278" s="2" customFormat="1" ht="16.5" customHeight="1">
      <c r="A278" s="39"/>
      <c r="B278" s="40"/>
      <c r="C278" s="227" t="s">
        <v>565</v>
      </c>
      <c r="D278" s="227" t="s">
        <v>183</v>
      </c>
      <c r="E278" s="228" t="s">
        <v>2822</v>
      </c>
      <c r="F278" s="229" t="s">
        <v>2823</v>
      </c>
      <c r="G278" s="230" t="s">
        <v>208</v>
      </c>
      <c r="H278" s="231">
        <v>0.374</v>
      </c>
      <c r="I278" s="232"/>
      <c r="J278" s="233">
        <f>ROUND(I278*H278,2)</f>
        <v>0</v>
      </c>
      <c r="K278" s="229" t="s">
        <v>2711</v>
      </c>
      <c r="L278" s="45"/>
      <c r="M278" s="234" t="s">
        <v>1</v>
      </c>
      <c r="N278" s="235" t="s">
        <v>39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294</v>
      </c>
      <c r="AT278" s="238" t="s">
        <v>183</v>
      </c>
      <c r="AU278" s="238" t="s">
        <v>82</v>
      </c>
      <c r="AY278" s="18" t="s">
        <v>180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82</v>
      </c>
      <c r="BK278" s="239">
        <f>ROUND(I278*H278,2)</f>
        <v>0</v>
      </c>
      <c r="BL278" s="18" t="s">
        <v>294</v>
      </c>
      <c r="BM278" s="238" t="s">
        <v>902</v>
      </c>
    </row>
    <row r="279" s="12" customFormat="1" ht="25.92" customHeight="1">
      <c r="A279" s="12"/>
      <c r="B279" s="211"/>
      <c r="C279" s="212"/>
      <c r="D279" s="213" t="s">
        <v>73</v>
      </c>
      <c r="E279" s="214" t="s">
        <v>2824</v>
      </c>
      <c r="F279" s="214" t="s">
        <v>2825</v>
      </c>
      <c r="G279" s="212"/>
      <c r="H279" s="212"/>
      <c r="I279" s="215"/>
      <c r="J279" s="216">
        <f>BK279</f>
        <v>0</v>
      </c>
      <c r="K279" s="212"/>
      <c r="L279" s="217"/>
      <c r="M279" s="218"/>
      <c r="N279" s="219"/>
      <c r="O279" s="219"/>
      <c r="P279" s="220">
        <f>SUM(P280:P379)</f>
        <v>0</v>
      </c>
      <c r="Q279" s="219"/>
      <c r="R279" s="220">
        <f>SUM(R280:R379)</f>
        <v>0</v>
      </c>
      <c r="S279" s="219"/>
      <c r="T279" s="221">
        <f>SUM(T280:T379)</f>
        <v>0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22" t="s">
        <v>84</v>
      </c>
      <c r="AT279" s="223" t="s">
        <v>73</v>
      </c>
      <c r="AU279" s="223" t="s">
        <v>74</v>
      </c>
      <c r="AY279" s="222" t="s">
        <v>180</v>
      </c>
      <c r="BK279" s="224">
        <f>SUM(BK280:BK379)</f>
        <v>0</v>
      </c>
    </row>
    <row r="280" s="2" customFormat="1" ht="16.5" customHeight="1">
      <c r="A280" s="39"/>
      <c r="B280" s="40"/>
      <c r="C280" s="227" t="s">
        <v>570</v>
      </c>
      <c r="D280" s="227" t="s">
        <v>183</v>
      </c>
      <c r="E280" s="228" t="s">
        <v>2826</v>
      </c>
      <c r="F280" s="229" t="s">
        <v>2827</v>
      </c>
      <c r="G280" s="230" t="s">
        <v>1074</v>
      </c>
      <c r="H280" s="231">
        <v>14</v>
      </c>
      <c r="I280" s="232"/>
      <c r="J280" s="233">
        <f>ROUND(I280*H280,2)</f>
        <v>0</v>
      </c>
      <c r="K280" s="229" t="s">
        <v>2711</v>
      </c>
      <c r="L280" s="45"/>
      <c r="M280" s="234" t="s">
        <v>1</v>
      </c>
      <c r="N280" s="235" t="s">
        <v>39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294</v>
      </c>
      <c r="AT280" s="238" t="s">
        <v>183</v>
      </c>
      <c r="AU280" s="238" t="s">
        <v>82</v>
      </c>
      <c r="AY280" s="18" t="s">
        <v>180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82</v>
      </c>
      <c r="BK280" s="239">
        <f>ROUND(I280*H280,2)</f>
        <v>0</v>
      </c>
      <c r="BL280" s="18" t="s">
        <v>294</v>
      </c>
      <c r="BM280" s="238" t="s">
        <v>925</v>
      </c>
    </row>
    <row r="281" s="14" customFormat="1">
      <c r="A281" s="14"/>
      <c r="B281" s="251"/>
      <c r="C281" s="252"/>
      <c r="D281" s="242" t="s">
        <v>190</v>
      </c>
      <c r="E281" s="253" t="s">
        <v>1</v>
      </c>
      <c r="F281" s="254" t="s">
        <v>283</v>
      </c>
      <c r="G281" s="252"/>
      <c r="H281" s="255">
        <v>14</v>
      </c>
      <c r="I281" s="256"/>
      <c r="J281" s="252"/>
      <c r="K281" s="252"/>
      <c r="L281" s="257"/>
      <c r="M281" s="258"/>
      <c r="N281" s="259"/>
      <c r="O281" s="259"/>
      <c r="P281" s="259"/>
      <c r="Q281" s="259"/>
      <c r="R281" s="259"/>
      <c r="S281" s="259"/>
      <c r="T281" s="26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1" t="s">
        <v>190</v>
      </c>
      <c r="AU281" s="261" t="s">
        <v>82</v>
      </c>
      <c r="AV281" s="14" t="s">
        <v>84</v>
      </c>
      <c r="AW281" s="14" t="s">
        <v>30</v>
      </c>
      <c r="AX281" s="14" t="s">
        <v>74</v>
      </c>
      <c r="AY281" s="261" t="s">
        <v>180</v>
      </c>
    </row>
    <row r="282" s="15" customFormat="1">
      <c r="A282" s="15"/>
      <c r="B282" s="262"/>
      <c r="C282" s="263"/>
      <c r="D282" s="242" t="s">
        <v>190</v>
      </c>
      <c r="E282" s="264" t="s">
        <v>1</v>
      </c>
      <c r="F282" s="265" t="s">
        <v>194</v>
      </c>
      <c r="G282" s="263"/>
      <c r="H282" s="266">
        <v>14</v>
      </c>
      <c r="I282" s="267"/>
      <c r="J282" s="263"/>
      <c r="K282" s="263"/>
      <c r="L282" s="268"/>
      <c r="M282" s="269"/>
      <c r="N282" s="270"/>
      <c r="O282" s="270"/>
      <c r="P282" s="270"/>
      <c r="Q282" s="270"/>
      <c r="R282" s="270"/>
      <c r="S282" s="270"/>
      <c r="T282" s="271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2" t="s">
        <v>190</v>
      </c>
      <c r="AU282" s="272" t="s">
        <v>82</v>
      </c>
      <c r="AV282" s="15" t="s">
        <v>188</v>
      </c>
      <c r="AW282" s="15" t="s">
        <v>30</v>
      </c>
      <c r="AX282" s="15" t="s">
        <v>82</v>
      </c>
      <c r="AY282" s="272" t="s">
        <v>180</v>
      </c>
    </row>
    <row r="283" s="2" customFormat="1" ht="16.5" customHeight="1">
      <c r="A283" s="39"/>
      <c r="B283" s="40"/>
      <c r="C283" s="227" t="s">
        <v>575</v>
      </c>
      <c r="D283" s="227" t="s">
        <v>183</v>
      </c>
      <c r="E283" s="228" t="s">
        <v>2828</v>
      </c>
      <c r="F283" s="229" t="s">
        <v>2829</v>
      </c>
      <c r="G283" s="230" t="s">
        <v>287</v>
      </c>
      <c r="H283" s="231">
        <v>14</v>
      </c>
      <c r="I283" s="232"/>
      <c r="J283" s="233">
        <f>ROUND(I283*H283,2)</f>
        <v>0</v>
      </c>
      <c r="K283" s="229" t="s">
        <v>2711</v>
      </c>
      <c r="L283" s="45"/>
      <c r="M283" s="234" t="s">
        <v>1</v>
      </c>
      <c r="N283" s="235" t="s">
        <v>39</v>
      </c>
      <c r="O283" s="92"/>
      <c r="P283" s="236">
        <f>O283*H283</f>
        <v>0</v>
      </c>
      <c r="Q283" s="236">
        <v>0</v>
      </c>
      <c r="R283" s="236">
        <f>Q283*H283</f>
        <v>0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294</v>
      </c>
      <c r="AT283" s="238" t="s">
        <v>183</v>
      </c>
      <c r="AU283" s="238" t="s">
        <v>82</v>
      </c>
      <c r="AY283" s="18" t="s">
        <v>180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82</v>
      </c>
      <c r="BK283" s="239">
        <f>ROUND(I283*H283,2)</f>
        <v>0</v>
      </c>
      <c r="BL283" s="18" t="s">
        <v>294</v>
      </c>
      <c r="BM283" s="238" t="s">
        <v>935</v>
      </c>
    </row>
    <row r="284" s="14" customFormat="1">
      <c r="A284" s="14"/>
      <c r="B284" s="251"/>
      <c r="C284" s="252"/>
      <c r="D284" s="242" t="s">
        <v>190</v>
      </c>
      <c r="E284" s="253" t="s">
        <v>1</v>
      </c>
      <c r="F284" s="254" t="s">
        <v>283</v>
      </c>
      <c r="G284" s="252"/>
      <c r="H284" s="255">
        <v>14</v>
      </c>
      <c r="I284" s="256"/>
      <c r="J284" s="252"/>
      <c r="K284" s="252"/>
      <c r="L284" s="257"/>
      <c r="M284" s="258"/>
      <c r="N284" s="259"/>
      <c r="O284" s="259"/>
      <c r="P284" s="259"/>
      <c r="Q284" s="259"/>
      <c r="R284" s="259"/>
      <c r="S284" s="259"/>
      <c r="T284" s="26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1" t="s">
        <v>190</v>
      </c>
      <c r="AU284" s="261" t="s">
        <v>82</v>
      </c>
      <c r="AV284" s="14" t="s">
        <v>84</v>
      </c>
      <c r="AW284" s="14" t="s">
        <v>30</v>
      </c>
      <c r="AX284" s="14" t="s">
        <v>74</v>
      </c>
      <c r="AY284" s="261" t="s">
        <v>180</v>
      </c>
    </row>
    <row r="285" s="15" customFormat="1">
      <c r="A285" s="15"/>
      <c r="B285" s="262"/>
      <c r="C285" s="263"/>
      <c r="D285" s="242" t="s">
        <v>190</v>
      </c>
      <c r="E285" s="264" t="s">
        <v>1</v>
      </c>
      <c r="F285" s="265" t="s">
        <v>194</v>
      </c>
      <c r="G285" s="263"/>
      <c r="H285" s="266">
        <v>14</v>
      </c>
      <c r="I285" s="267"/>
      <c r="J285" s="263"/>
      <c r="K285" s="263"/>
      <c r="L285" s="268"/>
      <c r="M285" s="269"/>
      <c r="N285" s="270"/>
      <c r="O285" s="270"/>
      <c r="P285" s="270"/>
      <c r="Q285" s="270"/>
      <c r="R285" s="270"/>
      <c r="S285" s="270"/>
      <c r="T285" s="271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72" t="s">
        <v>190</v>
      </c>
      <c r="AU285" s="272" t="s">
        <v>82</v>
      </c>
      <c r="AV285" s="15" t="s">
        <v>188</v>
      </c>
      <c r="AW285" s="15" t="s">
        <v>30</v>
      </c>
      <c r="AX285" s="15" t="s">
        <v>82</v>
      </c>
      <c r="AY285" s="272" t="s">
        <v>180</v>
      </c>
    </row>
    <row r="286" s="2" customFormat="1" ht="16.5" customHeight="1">
      <c r="A286" s="39"/>
      <c r="B286" s="40"/>
      <c r="C286" s="227" t="s">
        <v>580</v>
      </c>
      <c r="D286" s="227" t="s">
        <v>183</v>
      </c>
      <c r="E286" s="228" t="s">
        <v>2830</v>
      </c>
      <c r="F286" s="229" t="s">
        <v>2831</v>
      </c>
      <c r="G286" s="230" t="s">
        <v>1074</v>
      </c>
      <c r="H286" s="231">
        <v>6</v>
      </c>
      <c r="I286" s="232"/>
      <c r="J286" s="233">
        <f>ROUND(I286*H286,2)</f>
        <v>0</v>
      </c>
      <c r="K286" s="229" t="s">
        <v>2711</v>
      </c>
      <c r="L286" s="45"/>
      <c r="M286" s="234" t="s">
        <v>1</v>
      </c>
      <c r="N286" s="235" t="s">
        <v>39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294</v>
      </c>
      <c r="AT286" s="238" t="s">
        <v>183</v>
      </c>
      <c r="AU286" s="238" t="s">
        <v>82</v>
      </c>
      <c r="AY286" s="18" t="s">
        <v>180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82</v>
      </c>
      <c r="BK286" s="239">
        <f>ROUND(I286*H286,2)</f>
        <v>0</v>
      </c>
      <c r="BL286" s="18" t="s">
        <v>294</v>
      </c>
      <c r="BM286" s="238" t="s">
        <v>943</v>
      </c>
    </row>
    <row r="287" s="14" customFormat="1">
      <c r="A287" s="14"/>
      <c r="B287" s="251"/>
      <c r="C287" s="252"/>
      <c r="D287" s="242" t="s">
        <v>190</v>
      </c>
      <c r="E287" s="253" t="s">
        <v>1</v>
      </c>
      <c r="F287" s="254" t="s">
        <v>216</v>
      </c>
      <c r="G287" s="252"/>
      <c r="H287" s="255">
        <v>6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190</v>
      </c>
      <c r="AU287" s="261" t="s">
        <v>82</v>
      </c>
      <c r="AV287" s="14" t="s">
        <v>84</v>
      </c>
      <c r="AW287" s="14" t="s">
        <v>30</v>
      </c>
      <c r="AX287" s="14" t="s">
        <v>74</v>
      </c>
      <c r="AY287" s="261" t="s">
        <v>180</v>
      </c>
    </row>
    <row r="288" s="15" customFormat="1">
      <c r="A288" s="15"/>
      <c r="B288" s="262"/>
      <c r="C288" s="263"/>
      <c r="D288" s="242" t="s">
        <v>190</v>
      </c>
      <c r="E288" s="264" t="s">
        <v>1</v>
      </c>
      <c r="F288" s="265" t="s">
        <v>194</v>
      </c>
      <c r="G288" s="263"/>
      <c r="H288" s="266">
        <v>6</v>
      </c>
      <c r="I288" s="267"/>
      <c r="J288" s="263"/>
      <c r="K288" s="263"/>
      <c r="L288" s="268"/>
      <c r="M288" s="269"/>
      <c r="N288" s="270"/>
      <c r="O288" s="270"/>
      <c r="P288" s="270"/>
      <c r="Q288" s="270"/>
      <c r="R288" s="270"/>
      <c r="S288" s="270"/>
      <c r="T288" s="271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72" t="s">
        <v>190</v>
      </c>
      <c r="AU288" s="272" t="s">
        <v>82</v>
      </c>
      <c r="AV288" s="15" t="s">
        <v>188</v>
      </c>
      <c r="AW288" s="15" t="s">
        <v>30</v>
      </c>
      <c r="AX288" s="15" t="s">
        <v>82</v>
      </c>
      <c r="AY288" s="272" t="s">
        <v>180</v>
      </c>
    </row>
    <row r="289" s="2" customFormat="1" ht="16.5" customHeight="1">
      <c r="A289" s="39"/>
      <c r="B289" s="40"/>
      <c r="C289" s="227" t="s">
        <v>587</v>
      </c>
      <c r="D289" s="227" t="s">
        <v>183</v>
      </c>
      <c r="E289" s="228" t="s">
        <v>2832</v>
      </c>
      <c r="F289" s="229" t="s">
        <v>2833</v>
      </c>
      <c r="G289" s="230" t="s">
        <v>287</v>
      </c>
      <c r="H289" s="231">
        <v>6</v>
      </c>
      <c r="I289" s="232"/>
      <c r="J289" s="233">
        <f>ROUND(I289*H289,2)</f>
        <v>0</v>
      </c>
      <c r="K289" s="229" t="s">
        <v>2751</v>
      </c>
      <c r="L289" s="45"/>
      <c r="M289" s="234" t="s">
        <v>1</v>
      </c>
      <c r="N289" s="235" t="s">
        <v>39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294</v>
      </c>
      <c r="AT289" s="238" t="s">
        <v>183</v>
      </c>
      <c r="AU289" s="238" t="s">
        <v>82</v>
      </c>
      <c r="AY289" s="18" t="s">
        <v>180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82</v>
      </c>
      <c r="BK289" s="239">
        <f>ROUND(I289*H289,2)</f>
        <v>0</v>
      </c>
      <c r="BL289" s="18" t="s">
        <v>294</v>
      </c>
      <c r="BM289" s="238" t="s">
        <v>954</v>
      </c>
    </row>
    <row r="290" s="14" customFormat="1">
      <c r="A290" s="14"/>
      <c r="B290" s="251"/>
      <c r="C290" s="252"/>
      <c r="D290" s="242" t="s">
        <v>190</v>
      </c>
      <c r="E290" s="253" t="s">
        <v>1</v>
      </c>
      <c r="F290" s="254" t="s">
        <v>216</v>
      </c>
      <c r="G290" s="252"/>
      <c r="H290" s="255">
        <v>6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1" t="s">
        <v>190</v>
      </c>
      <c r="AU290" s="261" t="s">
        <v>82</v>
      </c>
      <c r="AV290" s="14" t="s">
        <v>84</v>
      </c>
      <c r="AW290" s="14" t="s">
        <v>30</v>
      </c>
      <c r="AX290" s="14" t="s">
        <v>74</v>
      </c>
      <c r="AY290" s="261" t="s">
        <v>180</v>
      </c>
    </row>
    <row r="291" s="15" customFormat="1">
      <c r="A291" s="15"/>
      <c r="B291" s="262"/>
      <c r="C291" s="263"/>
      <c r="D291" s="242" t="s">
        <v>190</v>
      </c>
      <c r="E291" s="264" t="s">
        <v>1</v>
      </c>
      <c r="F291" s="265" t="s">
        <v>194</v>
      </c>
      <c r="G291" s="263"/>
      <c r="H291" s="266">
        <v>6</v>
      </c>
      <c r="I291" s="267"/>
      <c r="J291" s="263"/>
      <c r="K291" s="263"/>
      <c r="L291" s="268"/>
      <c r="M291" s="269"/>
      <c r="N291" s="270"/>
      <c r="O291" s="270"/>
      <c r="P291" s="270"/>
      <c r="Q291" s="270"/>
      <c r="R291" s="270"/>
      <c r="S291" s="270"/>
      <c r="T291" s="271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72" t="s">
        <v>190</v>
      </c>
      <c r="AU291" s="272" t="s">
        <v>82</v>
      </c>
      <c r="AV291" s="15" t="s">
        <v>188</v>
      </c>
      <c r="AW291" s="15" t="s">
        <v>30</v>
      </c>
      <c r="AX291" s="15" t="s">
        <v>82</v>
      </c>
      <c r="AY291" s="272" t="s">
        <v>180</v>
      </c>
    </row>
    <row r="292" s="2" customFormat="1" ht="16.5" customHeight="1">
      <c r="A292" s="39"/>
      <c r="B292" s="40"/>
      <c r="C292" s="227" t="s">
        <v>593</v>
      </c>
      <c r="D292" s="227" t="s">
        <v>183</v>
      </c>
      <c r="E292" s="228" t="s">
        <v>2834</v>
      </c>
      <c r="F292" s="229" t="s">
        <v>2835</v>
      </c>
      <c r="G292" s="230" t="s">
        <v>287</v>
      </c>
      <c r="H292" s="231">
        <v>6</v>
      </c>
      <c r="I292" s="232"/>
      <c r="J292" s="233">
        <f>ROUND(I292*H292,2)</f>
        <v>0</v>
      </c>
      <c r="K292" s="229" t="s">
        <v>2711</v>
      </c>
      <c r="L292" s="45"/>
      <c r="M292" s="234" t="s">
        <v>1</v>
      </c>
      <c r="N292" s="235" t="s">
        <v>39</v>
      </c>
      <c r="O292" s="92"/>
      <c r="P292" s="236">
        <f>O292*H292</f>
        <v>0</v>
      </c>
      <c r="Q292" s="236">
        <v>0</v>
      </c>
      <c r="R292" s="236">
        <f>Q292*H292</f>
        <v>0</v>
      </c>
      <c r="S292" s="236">
        <v>0</v>
      </c>
      <c r="T292" s="237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8" t="s">
        <v>294</v>
      </c>
      <c r="AT292" s="238" t="s">
        <v>183</v>
      </c>
      <c r="AU292" s="238" t="s">
        <v>82</v>
      </c>
      <c r="AY292" s="18" t="s">
        <v>180</v>
      </c>
      <c r="BE292" s="239">
        <f>IF(N292="základní",J292,0)</f>
        <v>0</v>
      </c>
      <c r="BF292" s="239">
        <f>IF(N292="snížená",J292,0)</f>
        <v>0</v>
      </c>
      <c r="BG292" s="239">
        <f>IF(N292="zákl. přenesená",J292,0)</f>
        <v>0</v>
      </c>
      <c r="BH292" s="239">
        <f>IF(N292="sníž. přenesená",J292,0)</f>
        <v>0</v>
      </c>
      <c r="BI292" s="239">
        <f>IF(N292="nulová",J292,0)</f>
        <v>0</v>
      </c>
      <c r="BJ292" s="18" t="s">
        <v>82</v>
      </c>
      <c r="BK292" s="239">
        <f>ROUND(I292*H292,2)</f>
        <v>0</v>
      </c>
      <c r="BL292" s="18" t="s">
        <v>294</v>
      </c>
      <c r="BM292" s="238" t="s">
        <v>986</v>
      </c>
    </row>
    <row r="293" s="14" customFormat="1">
      <c r="A293" s="14"/>
      <c r="B293" s="251"/>
      <c r="C293" s="252"/>
      <c r="D293" s="242" t="s">
        <v>190</v>
      </c>
      <c r="E293" s="253" t="s">
        <v>1</v>
      </c>
      <c r="F293" s="254" t="s">
        <v>216</v>
      </c>
      <c r="G293" s="252"/>
      <c r="H293" s="255">
        <v>6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190</v>
      </c>
      <c r="AU293" s="261" t="s">
        <v>82</v>
      </c>
      <c r="AV293" s="14" t="s">
        <v>84</v>
      </c>
      <c r="AW293" s="14" t="s">
        <v>30</v>
      </c>
      <c r="AX293" s="14" t="s">
        <v>74</v>
      </c>
      <c r="AY293" s="261" t="s">
        <v>180</v>
      </c>
    </row>
    <row r="294" s="15" customFormat="1">
      <c r="A294" s="15"/>
      <c r="B294" s="262"/>
      <c r="C294" s="263"/>
      <c r="D294" s="242" t="s">
        <v>190</v>
      </c>
      <c r="E294" s="264" t="s">
        <v>1</v>
      </c>
      <c r="F294" s="265" t="s">
        <v>194</v>
      </c>
      <c r="G294" s="263"/>
      <c r="H294" s="266">
        <v>6</v>
      </c>
      <c r="I294" s="267"/>
      <c r="J294" s="263"/>
      <c r="K294" s="263"/>
      <c r="L294" s="268"/>
      <c r="M294" s="269"/>
      <c r="N294" s="270"/>
      <c r="O294" s="270"/>
      <c r="P294" s="270"/>
      <c r="Q294" s="270"/>
      <c r="R294" s="270"/>
      <c r="S294" s="270"/>
      <c r="T294" s="271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T294" s="272" t="s">
        <v>190</v>
      </c>
      <c r="AU294" s="272" t="s">
        <v>82</v>
      </c>
      <c r="AV294" s="15" t="s">
        <v>188</v>
      </c>
      <c r="AW294" s="15" t="s">
        <v>30</v>
      </c>
      <c r="AX294" s="15" t="s">
        <v>82</v>
      </c>
      <c r="AY294" s="272" t="s">
        <v>180</v>
      </c>
    </row>
    <row r="295" s="2" customFormat="1" ht="16.5" customHeight="1">
      <c r="A295" s="39"/>
      <c r="B295" s="40"/>
      <c r="C295" s="227" t="s">
        <v>599</v>
      </c>
      <c r="D295" s="227" t="s">
        <v>183</v>
      </c>
      <c r="E295" s="228" t="s">
        <v>2836</v>
      </c>
      <c r="F295" s="229" t="s">
        <v>2837</v>
      </c>
      <c r="G295" s="230" t="s">
        <v>287</v>
      </c>
      <c r="H295" s="231">
        <v>6</v>
      </c>
      <c r="I295" s="232"/>
      <c r="J295" s="233">
        <f>ROUND(I295*H295,2)</f>
        <v>0</v>
      </c>
      <c r="K295" s="229" t="s">
        <v>2711</v>
      </c>
      <c r="L295" s="45"/>
      <c r="M295" s="234" t="s">
        <v>1</v>
      </c>
      <c r="N295" s="235" t="s">
        <v>39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294</v>
      </c>
      <c r="AT295" s="238" t="s">
        <v>183</v>
      </c>
      <c r="AU295" s="238" t="s">
        <v>82</v>
      </c>
      <c r="AY295" s="18" t="s">
        <v>180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82</v>
      </c>
      <c r="BK295" s="239">
        <f>ROUND(I295*H295,2)</f>
        <v>0</v>
      </c>
      <c r="BL295" s="18" t="s">
        <v>294</v>
      </c>
      <c r="BM295" s="238" t="s">
        <v>1986</v>
      </c>
    </row>
    <row r="296" s="14" customFormat="1">
      <c r="A296" s="14"/>
      <c r="B296" s="251"/>
      <c r="C296" s="252"/>
      <c r="D296" s="242" t="s">
        <v>190</v>
      </c>
      <c r="E296" s="253" t="s">
        <v>1</v>
      </c>
      <c r="F296" s="254" t="s">
        <v>216</v>
      </c>
      <c r="G296" s="252"/>
      <c r="H296" s="255">
        <v>6</v>
      </c>
      <c r="I296" s="256"/>
      <c r="J296" s="252"/>
      <c r="K296" s="252"/>
      <c r="L296" s="257"/>
      <c r="M296" s="258"/>
      <c r="N296" s="259"/>
      <c r="O296" s="259"/>
      <c r="P296" s="259"/>
      <c r="Q296" s="259"/>
      <c r="R296" s="259"/>
      <c r="S296" s="259"/>
      <c r="T296" s="26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1" t="s">
        <v>190</v>
      </c>
      <c r="AU296" s="261" t="s">
        <v>82</v>
      </c>
      <c r="AV296" s="14" t="s">
        <v>84</v>
      </c>
      <c r="AW296" s="14" t="s">
        <v>30</v>
      </c>
      <c r="AX296" s="14" t="s">
        <v>74</v>
      </c>
      <c r="AY296" s="261" t="s">
        <v>180</v>
      </c>
    </row>
    <row r="297" s="15" customFormat="1">
      <c r="A297" s="15"/>
      <c r="B297" s="262"/>
      <c r="C297" s="263"/>
      <c r="D297" s="242" t="s">
        <v>190</v>
      </c>
      <c r="E297" s="264" t="s">
        <v>1</v>
      </c>
      <c r="F297" s="265" t="s">
        <v>194</v>
      </c>
      <c r="G297" s="263"/>
      <c r="H297" s="266">
        <v>6</v>
      </c>
      <c r="I297" s="267"/>
      <c r="J297" s="263"/>
      <c r="K297" s="263"/>
      <c r="L297" s="268"/>
      <c r="M297" s="269"/>
      <c r="N297" s="270"/>
      <c r="O297" s="270"/>
      <c r="P297" s="270"/>
      <c r="Q297" s="270"/>
      <c r="R297" s="270"/>
      <c r="S297" s="270"/>
      <c r="T297" s="271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72" t="s">
        <v>190</v>
      </c>
      <c r="AU297" s="272" t="s">
        <v>82</v>
      </c>
      <c r="AV297" s="15" t="s">
        <v>188</v>
      </c>
      <c r="AW297" s="15" t="s">
        <v>30</v>
      </c>
      <c r="AX297" s="15" t="s">
        <v>82</v>
      </c>
      <c r="AY297" s="272" t="s">
        <v>180</v>
      </c>
    </row>
    <row r="298" s="2" customFormat="1" ht="16.5" customHeight="1">
      <c r="A298" s="39"/>
      <c r="B298" s="40"/>
      <c r="C298" s="227" t="s">
        <v>606</v>
      </c>
      <c r="D298" s="227" t="s">
        <v>183</v>
      </c>
      <c r="E298" s="228" t="s">
        <v>2838</v>
      </c>
      <c r="F298" s="229" t="s">
        <v>2839</v>
      </c>
      <c r="G298" s="230" t="s">
        <v>287</v>
      </c>
      <c r="H298" s="231">
        <v>6</v>
      </c>
      <c r="I298" s="232"/>
      <c r="J298" s="233">
        <f>ROUND(I298*H298,2)</f>
        <v>0</v>
      </c>
      <c r="K298" s="229" t="s">
        <v>2711</v>
      </c>
      <c r="L298" s="45"/>
      <c r="M298" s="234" t="s">
        <v>1</v>
      </c>
      <c r="N298" s="235" t="s">
        <v>39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294</v>
      </c>
      <c r="AT298" s="238" t="s">
        <v>183</v>
      </c>
      <c r="AU298" s="238" t="s">
        <v>82</v>
      </c>
      <c r="AY298" s="18" t="s">
        <v>180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82</v>
      </c>
      <c r="BK298" s="239">
        <f>ROUND(I298*H298,2)</f>
        <v>0</v>
      </c>
      <c r="BL298" s="18" t="s">
        <v>294</v>
      </c>
      <c r="BM298" s="238" t="s">
        <v>1989</v>
      </c>
    </row>
    <row r="299" s="14" customFormat="1">
      <c r="A299" s="14"/>
      <c r="B299" s="251"/>
      <c r="C299" s="252"/>
      <c r="D299" s="242" t="s">
        <v>190</v>
      </c>
      <c r="E299" s="253" t="s">
        <v>1</v>
      </c>
      <c r="F299" s="254" t="s">
        <v>216</v>
      </c>
      <c r="G299" s="252"/>
      <c r="H299" s="255">
        <v>6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190</v>
      </c>
      <c r="AU299" s="261" t="s">
        <v>82</v>
      </c>
      <c r="AV299" s="14" t="s">
        <v>84</v>
      </c>
      <c r="AW299" s="14" t="s">
        <v>30</v>
      </c>
      <c r="AX299" s="14" t="s">
        <v>74</v>
      </c>
      <c r="AY299" s="261" t="s">
        <v>180</v>
      </c>
    </row>
    <row r="300" s="15" customFormat="1">
      <c r="A300" s="15"/>
      <c r="B300" s="262"/>
      <c r="C300" s="263"/>
      <c r="D300" s="242" t="s">
        <v>190</v>
      </c>
      <c r="E300" s="264" t="s">
        <v>1</v>
      </c>
      <c r="F300" s="265" t="s">
        <v>194</v>
      </c>
      <c r="G300" s="263"/>
      <c r="H300" s="266">
        <v>6</v>
      </c>
      <c r="I300" s="267"/>
      <c r="J300" s="263"/>
      <c r="K300" s="263"/>
      <c r="L300" s="268"/>
      <c r="M300" s="269"/>
      <c r="N300" s="270"/>
      <c r="O300" s="270"/>
      <c r="P300" s="270"/>
      <c r="Q300" s="270"/>
      <c r="R300" s="270"/>
      <c r="S300" s="270"/>
      <c r="T300" s="271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72" t="s">
        <v>190</v>
      </c>
      <c r="AU300" s="272" t="s">
        <v>82</v>
      </c>
      <c r="AV300" s="15" t="s">
        <v>188</v>
      </c>
      <c r="AW300" s="15" t="s">
        <v>30</v>
      </c>
      <c r="AX300" s="15" t="s">
        <v>82</v>
      </c>
      <c r="AY300" s="272" t="s">
        <v>180</v>
      </c>
    </row>
    <row r="301" s="2" customFormat="1" ht="16.5" customHeight="1">
      <c r="A301" s="39"/>
      <c r="B301" s="40"/>
      <c r="C301" s="227" t="s">
        <v>611</v>
      </c>
      <c r="D301" s="227" t="s">
        <v>183</v>
      </c>
      <c r="E301" s="228" t="s">
        <v>2840</v>
      </c>
      <c r="F301" s="229" t="s">
        <v>2841</v>
      </c>
      <c r="G301" s="230" t="s">
        <v>287</v>
      </c>
      <c r="H301" s="231">
        <v>2</v>
      </c>
      <c r="I301" s="232"/>
      <c r="J301" s="233">
        <f>ROUND(I301*H301,2)</f>
        <v>0</v>
      </c>
      <c r="K301" s="229" t="s">
        <v>2751</v>
      </c>
      <c r="L301" s="45"/>
      <c r="M301" s="234" t="s">
        <v>1</v>
      </c>
      <c r="N301" s="235" t="s">
        <v>39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294</v>
      </c>
      <c r="AT301" s="238" t="s">
        <v>183</v>
      </c>
      <c r="AU301" s="238" t="s">
        <v>82</v>
      </c>
      <c r="AY301" s="18" t="s">
        <v>180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82</v>
      </c>
      <c r="BK301" s="239">
        <f>ROUND(I301*H301,2)</f>
        <v>0</v>
      </c>
      <c r="BL301" s="18" t="s">
        <v>294</v>
      </c>
      <c r="BM301" s="238" t="s">
        <v>1126</v>
      </c>
    </row>
    <row r="302" s="14" customFormat="1">
      <c r="A302" s="14"/>
      <c r="B302" s="251"/>
      <c r="C302" s="252"/>
      <c r="D302" s="242" t="s">
        <v>190</v>
      </c>
      <c r="E302" s="253" t="s">
        <v>1</v>
      </c>
      <c r="F302" s="254" t="s">
        <v>84</v>
      </c>
      <c r="G302" s="252"/>
      <c r="H302" s="255">
        <v>2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190</v>
      </c>
      <c r="AU302" s="261" t="s">
        <v>82</v>
      </c>
      <c r="AV302" s="14" t="s">
        <v>84</v>
      </c>
      <c r="AW302" s="14" t="s">
        <v>30</v>
      </c>
      <c r="AX302" s="14" t="s">
        <v>74</v>
      </c>
      <c r="AY302" s="261" t="s">
        <v>180</v>
      </c>
    </row>
    <row r="303" s="15" customFormat="1">
      <c r="A303" s="15"/>
      <c r="B303" s="262"/>
      <c r="C303" s="263"/>
      <c r="D303" s="242" t="s">
        <v>190</v>
      </c>
      <c r="E303" s="264" t="s">
        <v>1</v>
      </c>
      <c r="F303" s="265" t="s">
        <v>194</v>
      </c>
      <c r="G303" s="263"/>
      <c r="H303" s="266">
        <v>2</v>
      </c>
      <c r="I303" s="267"/>
      <c r="J303" s="263"/>
      <c r="K303" s="263"/>
      <c r="L303" s="268"/>
      <c r="M303" s="269"/>
      <c r="N303" s="270"/>
      <c r="O303" s="270"/>
      <c r="P303" s="270"/>
      <c r="Q303" s="270"/>
      <c r="R303" s="270"/>
      <c r="S303" s="270"/>
      <c r="T303" s="271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72" t="s">
        <v>190</v>
      </c>
      <c r="AU303" s="272" t="s">
        <v>82</v>
      </c>
      <c r="AV303" s="15" t="s">
        <v>188</v>
      </c>
      <c r="AW303" s="15" t="s">
        <v>30</v>
      </c>
      <c r="AX303" s="15" t="s">
        <v>82</v>
      </c>
      <c r="AY303" s="272" t="s">
        <v>180</v>
      </c>
    </row>
    <row r="304" s="2" customFormat="1" ht="16.5" customHeight="1">
      <c r="A304" s="39"/>
      <c r="B304" s="40"/>
      <c r="C304" s="227" t="s">
        <v>616</v>
      </c>
      <c r="D304" s="227" t="s">
        <v>183</v>
      </c>
      <c r="E304" s="228" t="s">
        <v>2842</v>
      </c>
      <c r="F304" s="229" t="s">
        <v>2843</v>
      </c>
      <c r="G304" s="230" t="s">
        <v>1074</v>
      </c>
      <c r="H304" s="231">
        <v>2</v>
      </c>
      <c r="I304" s="232"/>
      <c r="J304" s="233">
        <f>ROUND(I304*H304,2)</f>
        <v>0</v>
      </c>
      <c r="K304" s="229" t="s">
        <v>2711</v>
      </c>
      <c r="L304" s="45"/>
      <c r="M304" s="234" t="s">
        <v>1</v>
      </c>
      <c r="N304" s="235" t="s">
        <v>39</v>
      </c>
      <c r="O304" s="92"/>
      <c r="P304" s="236">
        <f>O304*H304</f>
        <v>0</v>
      </c>
      <c r="Q304" s="236">
        <v>0</v>
      </c>
      <c r="R304" s="236">
        <f>Q304*H304</f>
        <v>0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294</v>
      </c>
      <c r="AT304" s="238" t="s">
        <v>183</v>
      </c>
      <c r="AU304" s="238" t="s">
        <v>82</v>
      </c>
      <c r="AY304" s="18" t="s">
        <v>180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82</v>
      </c>
      <c r="BK304" s="239">
        <f>ROUND(I304*H304,2)</f>
        <v>0</v>
      </c>
      <c r="BL304" s="18" t="s">
        <v>294</v>
      </c>
      <c r="BM304" s="238" t="s">
        <v>1993</v>
      </c>
    </row>
    <row r="305" s="14" customFormat="1">
      <c r="A305" s="14"/>
      <c r="B305" s="251"/>
      <c r="C305" s="252"/>
      <c r="D305" s="242" t="s">
        <v>190</v>
      </c>
      <c r="E305" s="253" t="s">
        <v>1</v>
      </c>
      <c r="F305" s="254" t="s">
        <v>84</v>
      </c>
      <c r="G305" s="252"/>
      <c r="H305" s="255">
        <v>2</v>
      </c>
      <c r="I305" s="256"/>
      <c r="J305" s="252"/>
      <c r="K305" s="252"/>
      <c r="L305" s="257"/>
      <c r="M305" s="258"/>
      <c r="N305" s="259"/>
      <c r="O305" s="259"/>
      <c r="P305" s="259"/>
      <c r="Q305" s="259"/>
      <c r="R305" s="259"/>
      <c r="S305" s="259"/>
      <c r="T305" s="26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1" t="s">
        <v>190</v>
      </c>
      <c r="AU305" s="261" t="s">
        <v>82</v>
      </c>
      <c r="AV305" s="14" t="s">
        <v>84</v>
      </c>
      <c r="AW305" s="14" t="s">
        <v>30</v>
      </c>
      <c r="AX305" s="14" t="s">
        <v>74</v>
      </c>
      <c r="AY305" s="261" t="s">
        <v>180</v>
      </c>
    </row>
    <row r="306" s="15" customFormat="1">
      <c r="A306" s="15"/>
      <c r="B306" s="262"/>
      <c r="C306" s="263"/>
      <c r="D306" s="242" t="s">
        <v>190</v>
      </c>
      <c r="E306" s="264" t="s">
        <v>1</v>
      </c>
      <c r="F306" s="265" t="s">
        <v>194</v>
      </c>
      <c r="G306" s="263"/>
      <c r="H306" s="266">
        <v>2</v>
      </c>
      <c r="I306" s="267"/>
      <c r="J306" s="263"/>
      <c r="K306" s="263"/>
      <c r="L306" s="268"/>
      <c r="M306" s="269"/>
      <c r="N306" s="270"/>
      <c r="O306" s="270"/>
      <c r="P306" s="270"/>
      <c r="Q306" s="270"/>
      <c r="R306" s="270"/>
      <c r="S306" s="270"/>
      <c r="T306" s="271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72" t="s">
        <v>190</v>
      </c>
      <c r="AU306" s="272" t="s">
        <v>82</v>
      </c>
      <c r="AV306" s="15" t="s">
        <v>188</v>
      </c>
      <c r="AW306" s="15" t="s">
        <v>30</v>
      </c>
      <c r="AX306" s="15" t="s">
        <v>82</v>
      </c>
      <c r="AY306" s="272" t="s">
        <v>180</v>
      </c>
    </row>
    <row r="307" s="2" customFormat="1" ht="16.5" customHeight="1">
      <c r="A307" s="39"/>
      <c r="B307" s="40"/>
      <c r="C307" s="227" t="s">
        <v>620</v>
      </c>
      <c r="D307" s="227" t="s">
        <v>183</v>
      </c>
      <c r="E307" s="228" t="s">
        <v>2844</v>
      </c>
      <c r="F307" s="229" t="s">
        <v>2845</v>
      </c>
      <c r="G307" s="230" t="s">
        <v>287</v>
      </c>
      <c r="H307" s="231">
        <v>2</v>
      </c>
      <c r="I307" s="232"/>
      <c r="J307" s="233">
        <f>ROUND(I307*H307,2)</f>
        <v>0</v>
      </c>
      <c r="K307" s="229" t="s">
        <v>2751</v>
      </c>
      <c r="L307" s="45"/>
      <c r="M307" s="234" t="s">
        <v>1</v>
      </c>
      <c r="N307" s="235" t="s">
        <v>39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</v>
      </c>
      <c r="T307" s="237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294</v>
      </c>
      <c r="AT307" s="238" t="s">
        <v>183</v>
      </c>
      <c r="AU307" s="238" t="s">
        <v>82</v>
      </c>
      <c r="AY307" s="18" t="s">
        <v>180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82</v>
      </c>
      <c r="BK307" s="239">
        <f>ROUND(I307*H307,2)</f>
        <v>0</v>
      </c>
      <c r="BL307" s="18" t="s">
        <v>294</v>
      </c>
      <c r="BM307" s="238" t="s">
        <v>1996</v>
      </c>
    </row>
    <row r="308" s="14" customFormat="1">
      <c r="A308" s="14"/>
      <c r="B308" s="251"/>
      <c r="C308" s="252"/>
      <c r="D308" s="242" t="s">
        <v>190</v>
      </c>
      <c r="E308" s="253" t="s">
        <v>1</v>
      </c>
      <c r="F308" s="254" t="s">
        <v>84</v>
      </c>
      <c r="G308" s="252"/>
      <c r="H308" s="255">
        <v>2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190</v>
      </c>
      <c r="AU308" s="261" t="s">
        <v>82</v>
      </c>
      <c r="AV308" s="14" t="s">
        <v>84</v>
      </c>
      <c r="AW308" s="14" t="s">
        <v>30</v>
      </c>
      <c r="AX308" s="14" t="s">
        <v>74</v>
      </c>
      <c r="AY308" s="261" t="s">
        <v>180</v>
      </c>
    </row>
    <row r="309" s="15" customFormat="1">
      <c r="A309" s="15"/>
      <c r="B309" s="262"/>
      <c r="C309" s="263"/>
      <c r="D309" s="242" t="s">
        <v>190</v>
      </c>
      <c r="E309" s="264" t="s">
        <v>1</v>
      </c>
      <c r="F309" s="265" t="s">
        <v>194</v>
      </c>
      <c r="G309" s="263"/>
      <c r="H309" s="266">
        <v>2</v>
      </c>
      <c r="I309" s="267"/>
      <c r="J309" s="263"/>
      <c r="K309" s="263"/>
      <c r="L309" s="268"/>
      <c r="M309" s="269"/>
      <c r="N309" s="270"/>
      <c r="O309" s="270"/>
      <c r="P309" s="270"/>
      <c r="Q309" s="270"/>
      <c r="R309" s="270"/>
      <c r="S309" s="270"/>
      <c r="T309" s="271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72" t="s">
        <v>190</v>
      </c>
      <c r="AU309" s="272" t="s">
        <v>82</v>
      </c>
      <c r="AV309" s="15" t="s">
        <v>188</v>
      </c>
      <c r="AW309" s="15" t="s">
        <v>30</v>
      </c>
      <c r="AX309" s="15" t="s">
        <v>82</v>
      </c>
      <c r="AY309" s="272" t="s">
        <v>180</v>
      </c>
    </row>
    <row r="310" s="2" customFormat="1" ht="16.5" customHeight="1">
      <c r="A310" s="39"/>
      <c r="B310" s="40"/>
      <c r="C310" s="227" t="s">
        <v>1582</v>
      </c>
      <c r="D310" s="227" t="s">
        <v>183</v>
      </c>
      <c r="E310" s="228" t="s">
        <v>2846</v>
      </c>
      <c r="F310" s="229" t="s">
        <v>2847</v>
      </c>
      <c r="G310" s="230" t="s">
        <v>287</v>
      </c>
      <c r="H310" s="231">
        <v>2</v>
      </c>
      <c r="I310" s="232"/>
      <c r="J310" s="233">
        <f>ROUND(I310*H310,2)</f>
        <v>0</v>
      </c>
      <c r="K310" s="229" t="s">
        <v>2711</v>
      </c>
      <c r="L310" s="45"/>
      <c r="M310" s="234" t="s">
        <v>1</v>
      </c>
      <c r="N310" s="235" t="s">
        <v>39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294</v>
      </c>
      <c r="AT310" s="238" t="s">
        <v>183</v>
      </c>
      <c r="AU310" s="238" t="s">
        <v>82</v>
      </c>
      <c r="AY310" s="18" t="s">
        <v>180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82</v>
      </c>
      <c r="BK310" s="239">
        <f>ROUND(I310*H310,2)</f>
        <v>0</v>
      </c>
      <c r="BL310" s="18" t="s">
        <v>294</v>
      </c>
      <c r="BM310" s="238" t="s">
        <v>1999</v>
      </c>
    </row>
    <row r="311" s="14" customFormat="1">
      <c r="A311" s="14"/>
      <c r="B311" s="251"/>
      <c r="C311" s="252"/>
      <c r="D311" s="242" t="s">
        <v>190</v>
      </c>
      <c r="E311" s="253" t="s">
        <v>1</v>
      </c>
      <c r="F311" s="254" t="s">
        <v>84</v>
      </c>
      <c r="G311" s="252"/>
      <c r="H311" s="255">
        <v>2</v>
      </c>
      <c r="I311" s="256"/>
      <c r="J311" s="252"/>
      <c r="K311" s="252"/>
      <c r="L311" s="257"/>
      <c r="M311" s="258"/>
      <c r="N311" s="259"/>
      <c r="O311" s="259"/>
      <c r="P311" s="259"/>
      <c r="Q311" s="259"/>
      <c r="R311" s="259"/>
      <c r="S311" s="259"/>
      <c r="T311" s="26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1" t="s">
        <v>190</v>
      </c>
      <c r="AU311" s="261" t="s">
        <v>82</v>
      </c>
      <c r="AV311" s="14" t="s">
        <v>84</v>
      </c>
      <c r="AW311" s="14" t="s">
        <v>30</v>
      </c>
      <c r="AX311" s="14" t="s">
        <v>74</v>
      </c>
      <c r="AY311" s="261" t="s">
        <v>180</v>
      </c>
    </row>
    <row r="312" s="15" customFormat="1">
      <c r="A312" s="15"/>
      <c r="B312" s="262"/>
      <c r="C312" s="263"/>
      <c r="D312" s="242" t="s">
        <v>190</v>
      </c>
      <c r="E312" s="264" t="s">
        <v>1</v>
      </c>
      <c r="F312" s="265" t="s">
        <v>194</v>
      </c>
      <c r="G312" s="263"/>
      <c r="H312" s="266">
        <v>2</v>
      </c>
      <c r="I312" s="267"/>
      <c r="J312" s="263"/>
      <c r="K312" s="263"/>
      <c r="L312" s="268"/>
      <c r="M312" s="269"/>
      <c r="N312" s="270"/>
      <c r="O312" s="270"/>
      <c r="P312" s="270"/>
      <c r="Q312" s="270"/>
      <c r="R312" s="270"/>
      <c r="S312" s="270"/>
      <c r="T312" s="271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72" t="s">
        <v>190</v>
      </c>
      <c r="AU312" s="272" t="s">
        <v>82</v>
      </c>
      <c r="AV312" s="15" t="s">
        <v>188</v>
      </c>
      <c r="AW312" s="15" t="s">
        <v>30</v>
      </c>
      <c r="AX312" s="15" t="s">
        <v>82</v>
      </c>
      <c r="AY312" s="272" t="s">
        <v>180</v>
      </c>
    </row>
    <row r="313" s="2" customFormat="1" ht="16.5" customHeight="1">
      <c r="A313" s="39"/>
      <c r="B313" s="40"/>
      <c r="C313" s="227" t="s">
        <v>624</v>
      </c>
      <c r="D313" s="227" t="s">
        <v>183</v>
      </c>
      <c r="E313" s="228" t="s">
        <v>2848</v>
      </c>
      <c r="F313" s="229" t="s">
        <v>2849</v>
      </c>
      <c r="G313" s="230" t="s">
        <v>1074</v>
      </c>
      <c r="H313" s="231">
        <v>4</v>
      </c>
      <c r="I313" s="232"/>
      <c r="J313" s="233">
        <f>ROUND(I313*H313,2)</f>
        <v>0</v>
      </c>
      <c r="K313" s="229" t="s">
        <v>2711</v>
      </c>
      <c r="L313" s="45"/>
      <c r="M313" s="234" t="s">
        <v>1</v>
      </c>
      <c r="N313" s="235" t="s">
        <v>39</v>
      </c>
      <c r="O313" s="92"/>
      <c r="P313" s="236">
        <f>O313*H313</f>
        <v>0</v>
      </c>
      <c r="Q313" s="236">
        <v>0</v>
      </c>
      <c r="R313" s="236">
        <f>Q313*H313</f>
        <v>0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294</v>
      </c>
      <c r="AT313" s="238" t="s">
        <v>183</v>
      </c>
      <c r="AU313" s="238" t="s">
        <v>82</v>
      </c>
      <c r="AY313" s="18" t="s">
        <v>180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82</v>
      </c>
      <c r="BK313" s="239">
        <f>ROUND(I313*H313,2)</f>
        <v>0</v>
      </c>
      <c r="BL313" s="18" t="s">
        <v>294</v>
      </c>
      <c r="BM313" s="238" t="s">
        <v>2001</v>
      </c>
    </row>
    <row r="314" s="14" customFormat="1">
      <c r="A314" s="14"/>
      <c r="B314" s="251"/>
      <c r="C314" s="252"/>
      <c r="D314" s="242" t="s">
        <v>190</v>
      </c>
      <c r="E314" s="253" t="s">
        <v>1</v>
      </c>
      <c r="F314" s="254" t="s">
        <v>188</v>
      </c>
      <c r="G314" s="252"/>
      <c r="H314" s="255">
        <v>4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190</v>
      </c>
      <c r="AU314" s="261" t="s">
        <v>82</v>
      </c>
      <c r="AV314" s="14" t="s">
        <v>84</v>
      </c>
      <c r="AW314" s="14" t="s">
        <v>30</v>
      </c>
      <c r="AX314" s="14" t="s">
        <v>74</v>
      </c>
      <c r="AY314" s="261" t="s">
        <v>180</v>
      </c>
    </row>
    <row r="315" s="15" customFormat="1">
      <c r="A315" s="15"/>
      <c r="B315" s="262"/>
      <c r="C315" s="263"/>
      <c r="D315" s="242" t="s">
        <v>190</v>
      </c>
      <c r="E315" s="264" t="s">
        <v>1</v>
      </c>
      <c r="F315" s="265" t="s">
        <v>194</v>
      </c>
      <c r="G315" s="263"/>
      <c r="H315" s="266">
        <v>4</v>
      </c>
      <c r="I315" s="267"/>
      <c r="J315" s="263"/>
      <c r="K315" s="263"/>
      <c r="L315" s="268"/>
      <c r="M315" s="269"/>
      <c r="N315" s="270"/>
      <c r="O315" s="270"/>
      <c r="P315" s="270"/>
      <c r="Q315" s="270"/>
      <c r="R315" s="270"/>
      <c r="S315" s="270"/>
      <c r="T315" s="271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72" t="s">
        <v>190</v>
      </c>
      <c r="AU315" s="272" t="s">
        <v>82</v>
      </c>
      <c r="AV315" s="15" t="s">
        <v>188</v>
      </c>
      <c r="AW315" s="15" t="s">
        <v>30</v>
      </c>
      <c r="AX315" s="15" t="s">
        <v>82</v>
      </c>
      <c r="AY315" s="272" t="s">
        <v>180</v>
      </c>
    </row>
    <row r="316" s="2" customFormat="1" ht="16.5" customHeight="1">
      <c r="A316" s="39"/>
      <c r="B316" s="40"/>
      <c r="C316" s="227" t="s">
        <v>628</v>
      </c>
      <c r="D316" s="227" t="s">
        <v>183</v>
      </c>
      <c r="E316" s="228" t="s">
        <v>2850</v>
      </c>
      <c r="F316" s="229" t="s">
        <v>2851</v>
      </c>
      <c r="G316" s="230" t="s">
        <v>1074</v>
      </c>
      <c r="H316" s="231">
        <v>1</v>
      </c>
      <c r="I316" s="232"/>
      <c r="J316" s="233">
        <f>ROUND(I316*H316,2)</f>
        <v>0</v>
      </c>
      <c r="K316" s="229" t="s">
        <v>2711</v>
      </c>
      <c r="L316" s="45"/>
      <c r="M316" s="234" t="s">
        <v>1</v>
      </c>
      <c r="N316" s="235" t="s">
        <v>39</v>
      </c>
      <c r="O316" s="92"/>
      <c r="P316" s="236">
        <f>O316*H316</f>
        <v>0</v>
      </c>
      <c r="Q316" s="236">
        <v>0</v>
      </c>
      <c r="R316" s="236">
        <f>Q316*H316</f>
        <v>0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294</v>
      </c>
      <c r="AT316" s="238" t="s">
        <v>183</v>
      </c>
      <c r="AU316" s="238" t="s">
        <v>82</v>
      </c>
      <c r="AY316" s="18" t="s">
        <v>180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82</v>
      </c>
      <c r="BK316" s="239">
        <f>ROUND(I316*H316,2)</f>
        <v>0</v>
      </c>
      <c r="BL316" s="18" t="s">
        <v>294</v>
      </c>
      <c r="BM316" s="238" t="s">
        <v>2006</v>
      </c>
    </row>
    <row r="317" s="14" customFormat="1">
      <c r="A317" s="14"/>
      <c r="B317" s="251"/>
      <c r="C317" s="252"/>
      <c r="D317" s="242" t="s">
        <v>190</v>
      </c>
      <c r="E317" s="253" t="s">
        <v>1</v>
      </c>
      <c r="F317" s="254" t="s">
        <v>82</v>
      </c>
      <c r="G317" s="252"/>
      <c r="H317" s="255">
        <v>1</v>
      </c>
      <c r="I317" s="256"/>
      <c r="J317" s="252"/>
      <c r="K317" s="252"/>
      <c r="L317" s="257"/>
      <c r="M317" s="258"/>
      <c r="N317" s="259"/>
      <c r="O317" s="259"/>
      <c r="P317" s="259"/>
      <c r="Q317" s="259"/>
      <c r="R317" s="259"/>
      <c r="S317" s="259"/>
      <c r="T317" s="26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1" t="s">
        <v>190</v>
      </c>
      <c r="AU317" s="261" t="s">
        <v>82</v>
      </c>
      <c r="AV317" s="14" t="s">
        <v>84</v>
      </c>
      <c r="AW317" s="14" t="s">
        <v>30</v>
      </c>
      <c r="AX317" s="14" t="s">
        <v>74</v>
      </c>
      <c r="AY317" s="261" t="s">
        <v>180</v>
      </c>
    </row>
    <row r="318" s="15" customFormat="1">
      <c r="A318" s="15"/>
      <c r="B318" s="262"/>
      <c r="C318" s="263"/>
      <c r="D318" s="242" t="s">
        <v>190</v>
      </c>
      <c r="E318" s="264" t="s">
        <v>1</v>
      </c>
      <c r="F318" s="265" t="s">
        <v>194</v>
      </c>
      <c r="G318" s="263"/>
      <c r="H318" s="266">
        <v>1</v>
      </c>
      <c r="I318" s="267"/>
      <c r="J318" s="263"/>
      <c r="K318" s="263"/>
      <c r="L318" s="268"/>
      <c r="M318" s="269"/>
      <c r="N318" s="270"/>
      <c r="O318" s="270"/>
      <c r="P318" s="270"/>
      <c r="Q318" s="270"/>
      <c r="R318" s="270"/>
      <c r="S318" s="270"/>
      <c r="T318" s="271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72" t="s">
        <v>190</v>
      </c>
      <c r="AU318" s="272" t="s">
        <v>82</v>
      </c>
      <c r="AV318" s="15" t="s">
        <v>188</v>
      </c>
      <c r="AW318" s="15" t="s">
        <v>30</v>
      </c>
      <c r="AX318" s="15" t="s">
        <v>82</v>
      </c>
      <c r="AY318" s="272" t="s">
        <v>180</v>
      </c>
    </row>
    <row r="319" s="2" customFormat="1" ht="16.5" customHeight="1">
      <c r="A319" s="39"/>
      <c r="B319" s="40"/>
      <c r="C319" s="227" t="s">
        <v>636</v>
      </c>
      <c r="D319" s="227" t="s">
        <v>183</v>
      </c>
      <c r="E319" s="228" t="s">
        <v>2852</v>
      </c>
      <c r="F319" s="229" t="s">
        <v>2853</v>
      </c>
      <c r="G319" s="230" t="s">
        <v>287</v>
      </c>
      <c r="H319" s="231">
        <v>1</v>
      </c>
      <c r="I319" s="232"/>
      <c r="J319" s="233">
        <f>ROUND(I319*H319,2)</f>
        <v>0</v>
      </c>
      <c r="K319" s="229" t="s">
        <v>2711</v>
      </c>
      <c r="L319" s="45"/>
      <c r="M319" s="234" t="s">
        <v>1</v>
      </c>
      <c r="N319" s="235" t="s">
        <v>39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294</v>
      </c>
      <c r="AT319" s="238" t="s">
        <v>183</v>
      </c>
      <c r="AU319" s="238" t="s">
        <v>82</v>
      </c>
      <c r="AY319" s="18" t="s">
        <v>180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82</v>
      </c>
      <c r="BK319" s="239">
        <f>ROUND(I319*H319,2)</f>
        <v>0</v>
      </c>
      <c r="BL319" s="18" t="s">
        <v>294</v>
      </c>
      <c r="BM319" s="238" t="s">
        <v>1550</v>
      </c>
    </row>
    <row r="320" s="14" customFormat="1">
      <c r="A320" s="14"/>
      <c r="B320" s="251"/>
      <c r="C320" s="252"/>
      <c r="D320" s="242" t="s">
        <v>190</v>
      </c>
      <c r="E320" s="253" t="s">
        <v>1</v>
      </c>
      <c r="F320" s="254" t="s">
        <v>82</v>
      </c>
      <c r="G320" s="252"/>
      <c r="H320" s="255">
        <v>1</v>
      </c>
      <c r="I320" s="256"/>
      <c r="J320" s="252"/>
      <c r="K320" s="252"/>
      <c r="L320" s="257"/>
      <c r="M320" s="258"/>
      <c r="N320" s="259"/>
      <c r="O320" s="259"/>
      <c r="P320" s="259"/>
      <c r="Q320" s="259"/>
      <c r="R320" s="259"/>
      <c r="S320" s="259"/>
      <c r="T320" s="26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1" t="s">
        <v>190</v>
      </c>
      <c r="AU320" s="261" t="s">
        <v>82</v>
      </c>
      <c r="AV320" s="14" t="s">
        <v>84</v>
      </c>
      <c r="AW320" s="14" t="s">
        <v>30</v>
      </c>
      <c r="AX320" s="14" t="s">
        <v>74</v>
      </c>
      <c r="AY320" s="261" t="s">
        <v>180</v>
      </c>
    </row>
    <row r="321" s="15" customFormat="1">
      <c r="A321" s="15"/>
      <c r="B321" s="262"/>
      <c r="C321" s="263"/>
      <c r="D321" s="242" t="s">
        <v>190</v>
      </c>
      <c r="E321" s="264" t="s">
        <v>1</v>
      </c>
      <c r="F321" s="265" t="s">
        <v>194</v>
      </c>
      <c r="G321" s="263"/>
      <c r="H321" s="266">
        <v>1</v>
      </c>
      <c r="I321" s="267"/>
      <c r="J321" s="263"/>
      <c r="K321" s="263"/>
      <c r="L321" s="268"/>
      <c r="M321" s="269"/>
      <c r="N321" s="270"/>
      <c r="O321" s="270"/>
      <c r="P321" s="270"/>
      <c r="Q321" s="270"/>
      <c r="R321" s="270"/>
      <c r="S321" s="270"/>
      <c r="T321" s="271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72" t="s">
        <v>190</v>
      </c>
      <c r="AU321" s="272" t="s">
        <v>82</v>
      </c>
      <c r="AV321" s="15" t="s">
        <v>188</v>
      </c>
      <c r="AW321" s="15" t="s">
        <v>30</v>
      </c>
      <c r="AX321" s="15" t="s">
        <v>82</v>
      </c>
      <c r="AY321" s="272" t="s">
        <v>180</v>
      </c>
    </row>
    <row r="322" s="2" customFormat="1" ht="16.5" customHeight="1">
      <c r="A322" s="39"/>
      <c r="B322" s="40"/>
      <c r="C322" s="227" t="s">
        <v>643</v>
      </c>
      <c r="D322" s="227" t="s">
        <v>183</v>
      </c>
      <c r="E322" s="228" t="s">
        <v>2854</v>
      </c>
      <c r="F322" s="229" t="s">
        <v>2855</v>
      </c>
      <c r="G322" s="230" t="s">
        <v>1074</v>
      </c>
      <c r="H322" s="231">
        <v>2</v>
      </c>
      <c r="I322" s="232"/>
      <c r="J322" s="233">
        <f>ROUND(I322*H322,2)</f>
        <v>0</v>
      </c>
      <c r="K322" s="229" t="s">
        <v>2711</v>
      </c>
      <c r="L322" s="45"/>
      <c r="M322" s="234" t="s">
        <v>1</v>
      </c>
      <c r="N322" s="235" t="s">
        <v>39</v>
      </c>
      <c r="O322" s="92"/>
      <c r="P322" s="236">
        <f>O322*H322</f>
        <v>0</v>
      </c>
      <c r="Q322" s="236">
        <v>0</v>
      </c>
      <c r="R322" s="236">
        <f>Q322*H322</f>
        <v>0</v>
      </c>
      <c r="S322" s="236">
        <v>0</v>
      </c>
      <c r="T322" s="237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8" t="s">
        <v>294</v>
      </c>
      <c r="AT322" s="238" t="s">
        <v>183</v>
      </c>
      <c r="AU322" s="238" t="s">
        <v>82</v>
      </c>
      <c r="AY322" s="18" t="s">
        <v>180</v>
      </c>
      <c r="BE322" s="239">
        <f>IF(N322="základní",J322,0)</f>
        <v>0</v>
      </c>
      <c r="BF322" s="239">
        <f>IF(N322="snížená",J322,0)</f>
        <v>0</v>
      </c>
      <c r="BG322" s="239">
        <f>IF(N322="zákl. přenesená",J322,0)</f>
        <v>0</v>
      </c>
      <c r="BH322" s="239">
        <f>IF(N322="sníž. přenesená",J322,0)</f>
        <v>0</v>
      </c>
      <c r="BI322" s="239">
        <f>IF(N322="nulová",J322,0)</f>
        <v>0</v>
      </c>
      <c r="BJ322" s="18" t="s">
        <v>82</v>
      </c>
      <c r="BK322" s="239">
        <f>ROUND(I322*H322,2)</f>
        <v>0</v>
      </c>
      <c r="BL322" s="18" t="s">
        <v>294</v>
      </c>
      <c r="BM322" s="238" t="s">
        <v>2011</v>
      </c>
    </row>
    <row r="323" s="14" customFormat="1">
      <c r="A323" s="14"/>
      <c r="B323" s="251"/>
      <c r="C323" s="252"/>
      <c r="D323" s="242" t="s">
        <v>190</v>
      </c>
      <c r="E323" s="253" t="s">
        <v>1</v>
      </c>
      <c r="F323" s="254" t="s">
        <v>84</v>
      </c>
      <c r="G323" s="252"/>
      <c r="H323" s="255">
        <v>2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190</v>
      </c>
      <c r="AU323" s="261" t="s">
        <v>82</v>
      </c>
      <c r="AV323" s="14" t="s">
        <v>84</v>
      </c>
      <c r="AW323" s="14" t="s">
        <v>30</v>
      </c>
      <c r="AX323" s="14" t="s">
        <v>74</v>
      </c>
      <c r="AY323" s="261" t="s">
        <v>180</v>
      </c>
    </row>
    <row r="324" s="15" customFormat="1">
      <c r="A324" s="15"/>
      <c r="B324" s="262"/>
      <c r="C324" s="263"/>
      <c r="D324" s="242" t="s">
        <v>190</v>
      </c>
      <c r="E324" s="264" t="s">
        <v>1</v>
      </c>
      <c r="F324" s="265" t="s">
        <v>194</v>
      </c>
      <c r="G324" s="263"/>
      <c r="H324" s="266">
        <v>2</v>
      </c>
      <c r="I324" s="267"/>
      <c r="J324" s="263"/>
      <c r="K324" s="263"/>
      <c r="L324" s="268"/>
      <c r="M324" s="269"/>
      <c r="N324" s="270"/>
      <c r="O324" s="270"/>
      <c r="P324" s="270"/>
      <c r="Q324" s="270"/>
      <c r="R324" s="270"/>
      <c r="S324" s="270"/>
      <c r="T324" s="271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72" t="s">
        <v>190</v>
      </c>
      <c r="AU324" s="272" t="s">
        <v>82</v>
      </c>
      <c r="AV324" s="15" t="s">
        <v>188</v>
      </c>
      <c r="AW324" s="15" t="s">
        <v>30</v>
      </c>
      <c r="AX324" s="15" t="s">
        <v>82</v>
      </c>
      <c r="AY324" s="272" t="s">
        <v>180</v>
      </c>
    </row>
    <row r="325" s="2" customFormat="1" ht="16.5" customHeight="1">
      <c r="A325" s="39"/>
      <c r="B325" s="40"/>
      <c r="C325" s="227" t="s">
        <v>649</v>
      </c>
      <c r="D325" s="227" t="s">
        <v>183</v>
      </c>
      <c r="E325" s="228" t="s">
        <v>2856</v>
      </c>
      <c r="F325" s="229" t="s">
        <v>2857</v>
      </c>
      <c r="G325" s="230" t="s">
        <v>287</v>
      </c>
      <c r="H325" s="231">
        <v>2</v>
      </c>
      <c r="I325" s="232"/>
      <c r="J325" s="233">
        <f>ROUND(I325*H325,2)</f>
        <v>0</v>
      </c>
      <c r="K325" s="229" t="s">
        <v>2751</v>
      </c>
      <c r="L325" s="45"/>
      <c r="M325" s="234" t="s">
        <v>1</v>
      </c>
      <c r="N325" s="235" t="s">
        <v>39</v>
      </c>
      <c r="O325" s="92"/>
      <c r="P325" s="236">
        <f>O325*H325</f>
        <v>0</v>
      </c>
      <c r="Q325" s="236">
        <v>0</v>
      </c>
      <c r="R325" s="236">
        <f>Q325*H325</f>
        <v>0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294</v>
      </c>
      <c r="AT325" s="238" t="s">
        <v>183</v>
      </c>
      <c r="AU325" s="238" t="s">
        <v>82</v>
      </c>
      <c r="AY325" s="18" t="s">
        <v>180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82</v>
      </c>
      <c r="BK325" s="239">
        <f>ROUND(I325*H325,2)</f>
        <v>0</v>
      </c>
      <c r="BL325" s="18" t="s">
        <v>294</v>
      </c>
      <c r="BM325" s="238" t="s">
        <v>2015</v>
      </c>
    </row>
    <row r="326" s="14" customFormat="1">
      <c r="A326" s="14"/>
      <c r="B326" s="251"/>
      <c r="C326" s="252"/>
      <c r="D326" s="242" t="s">
        <v>190</v>
      </c>
      <c r="E326" s="253" t="s">
        <v>1</v>
      </c>
      <c r="F326" s="254" t="s">
        <v>84</v>
      </c>
      <c r="G326" s="252"/>
      <c r="H326" s="255">
        <v>2</v>
      </c>
      <c r="I326" s="256"/>
      <c r="J326" s="252"/>
      <c r="K326" s="252"/>
      <c r="L326" s="257"/>
      <c r="M326" s="258"/>
      <c r="N326" s="259"/>
      <c r="O326" s="259"/>
      <c r="P326" s="259"/>
      <c r="Q326" s="259"/>
      <c r="R326" s="259"/>
      <c r="S326" s="259"/>
      <c r="T326" s="26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1" t="s">
        <v>190</v>
      </c>
      <c r="AU326" s="261" t="s">
        <v>82</v>
      </c>
      <c r="AV326" s="14" t="s">
        <v>84</v>
      </c>
      <c r="AW326" s="14" t="s">
        <v>30</v>
      </c>
      <c r="AX326" s="14" t="s">
        <v>74</v>
      </c>
      <c r="AY326" s="261" t="s">
        <v>180</v>
      </c>
    </row>
    <row r="327" s="15" customFormat="1">
      <c r="A327" s="15"/>
      <c r="B327" s="262"/>
      <c r="C327" s="263"/>
      <c r="D327" s="242" t="s">
        <v>190</v>
      </c>
      <c r="E327" s="264" t="s">
        <v>1</v>
      </c>
      <c r="F327" s="265" t="s">
        <v>194</v>
      </c>
      <c r="G327" s="263"/>
      <c r="H327" s="266">
        <v>2</v>
      </c>
      <c r="I327" s="267"/>
      <c r="J327" s="263"/>
      <c r="K327" s="263"/>
      <c r="L327" s="268"/>
      <c r="M327" s="269"/>
      <c r="N327" s="270"/>
      <c r="O327" s="270"/>
      <c r="P327" s="270"/>
      <c r="Q327" s="270"/>
      <c r="R327" s="270"/>
      <c r="S327" s="270"/>
      <c r="T327" s="271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2" t="s">
        <v>190</v>
      </c>
      <c r="AU327" s="272" t="s">
        <v>82</v>
      </c>
      <c r="AV327" s="15" t="s">
        <v>188</v>
      </c>
      <c r="AW327" s="15" t="s">
        <v>30</v>
      </c>
      <c r="AX327" s="15" t="s">
        <v>82</v>
      </c>
      <c r="AY327" s="272" t="s">
        <v>180</v>
      </c>
    </row>
    <row r="328" s="2" customFormat="1" ht="16.5" customHeight="1">
      <c r="A328" s="39"/>
      <c r="B328" s="40"/>
      <c r="C328" s="227" t="s">
        <v>656</v>
      </c>
      <c r="D328" s="227" t="s">
        <v>183</v>
      </c>
      <c r="E328" s="228" t="s">
        <v>2858</v>
      </c>
      <c r="F328" s="229" t="s">
        <v>2859</v>
      </c>
      <c r="G328" s="230" t="s">
        <v>1074</v>
      </c>
      <c r="H328" s="231">
        <v>32</v>
      </c>
      <c r="I328" s="232"/>
      <c r="J328" s="233">
        <f>ROUND(I328*H328,2)</f>
        <v>0</v>
      </c>
      <c r="K328" s="229" t="s">
        <v>2711</v>
      </c>
      <c r="L328" s="45"/>
      <c r="M328" s="234" t="s">
        <v>1</v>
      </c>
      <c r="N328" s="235" t="s">
        <v>39</v>
      </c>
      <c r="O328" s="92"/>
      <c r="P328" s="236">
        <f>O328*H328</f>
        <v>0</v>
      </c>
      <c r="Q328" s="236">
        <v>0</v>
      </c>
      <c r="R328" s="236">
        <f>Q328*H328</f>
        <v>0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294</v>
      </c>
      <c r="AT328" s="238" t="s">
        <v>183</v>
      </c>
      <c r="AU328" s="238" t="s">
        <v>82</v>
      </c>
      <c r="AY328" s="18" t="s">
        <v>180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82</v>
      </c>
      <c r="BK328" s="239">
        <f>ROUND(I328*H328,2)</f>
        <v>0</v>
      </c>
      <c r="BL328" s="18" t="s">
        <v>294</v>
      </c>
      <c r="BM328" s="238" t="s">
        <v>2018</v>
      </c>
    </row>
    <row r="329" s="14" customFormat="1">
      <c r="A329" s="14"/>
      <c r="B329" s="251"/>
      <c r="C329" s="252"/>
      <c r="D329" s="242" t="s">
        <v>190</v>
      </c>
      <c r="E329" s="253" t="s">
        <v>1</v>
      </c>
      <c r="F329" s="254" t="s">
        <v>331</v>
      </c>
      <c r="G329" s="252"/>
      <c r="H329" s="255">
        <v>32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1" t="s">
        <v>190</v>
      </c>
      <c r="AU329" s="261" t="s">
        <v>82</v>
      </c>
      <c r="AV329" s="14" t="s">
        <v>84</v>
      </c>
      <c r="AW329" s="14" t="s">
        <v>30</v>
      </c>
      <c r="AX329" s="14" t="s">
        <v>74</v>
      </c>
      <c r="AY329" s="261" t="s">
        <v>180</v>
      </c>
    </row>
    <row r="330" s="15" customFormat="1">
      <c r="A330" s="15"/>
      <c r="B330" s="262"/>
      <c r="C330" s="263"/>
      <c r="D330" s="242" t="s">
        <v>190</v>
      </c>
      <c r="E330" s="264" t="s">
        <v>1</v>
      </c>
      <c r="F330" s="265" t="s">
        <v>194</v>
      </c>
      <c r="G330" s="263"/>
      <c r="H330" s="266">
        <v>32</v>
      </c>
      <c r="I330" s="267"/>
      <c r="J330" s="263"/>
      <c r="K330" s="263"/>
      <c r="L330" s="268"/>
      <c r="M330" s="269"/>
      <c r="N330" s="270"/>
      <c r="O330" s="270"/>
      <c r="P330" s="270"/>
      <c r="Q330" s="270"/>
      <c r="R330" s="270"/>
      <c r="S330" s="270"/>
      <c r="T330" s="271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72" t="s">
        <v>190</v>
      </c>
      <c r="AU330" s="272" t="s">
        <v>82</v>
      </c>
      <c r="AV330" s="15" t="s">
        <v>188</v>
      </c>
      <c r="AW330" s="15" t="s">
        <v>30</v>
      </c>
      <c r="AX330" s="15" t="s">
        <v>82</v>
      </c>
      <c r="AY330" s="272" t="s">
        <v>180</v>
      </c>
    </row>
    <row r="331" s="2" customFormat="1" ht="16.5" customHeight="1">
      <c r="A331" s="39"/>
      <c r="B331" s="40"/>
      <c r="C331" s="227" t="s">
        <v>662</v>
      </c>
      <c r="D331" s="227" t="s">
        <v>183</v>
      </c>
      <c r="E331" s="228" t="s">
        <v>2860</v>
      </c>
      <c r="F331" s="229" t="s">
        <v>2861</v>
      </c>
      <c r="G331" s="230" t="s">
        <v>287</v>
      </c>
      <c r="H331" s="231">
        <v>32</v>
      </c>
      <c r="I331" s="232"/>
      <c r="J331" s="233">
        <f>ROUND(I331*H331,2)</f>
        <v>0</v>
      </c>
      <c r="K331" s="229" t="s">
        <v>2711</v>
      </c>
      <c r="L331" s="45"/>
      <c r="M331" s="234" t="s">
        <v>1</v>
      </c>
      <c r="N331" s="235" t="s">
        <v>39</v>
      </c>
      <c r="O331" s="92"/>
      <c r="P331" s="236">
        <f>O331*H331</f>
        <v>0</v>
      </c>
      <c r="Q331" s="236">
        <v>0</v>
      </c>
      <c r="R331" s="236">
        <f>Q331*H331</f>
        <v>0</v>
      </c>
      <c r="S331" s="236">
        <v>0</v>
      </c>
      <c r="T331" s="237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294</v>
      </c>
      <c r="AT331" s="238" t="s">
        <v>183</v>
      </c>
      <c r="AU331" s="238" t="s">
        <v>82</v>
      </c>
      <c r="AY331" s="18" t="s">
        <v>180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82</v>
      </c>
      <c r="BK331" s="239">
        <f>ROUND(I331*H331,2)</f>
        <v>0</v>
      </c>
      <c r="BL331" s="18" t="s">
        <v>294</v>
      </c>
      <c r="BM331" s="238" t="s">
        <v>2021</v>
      </c>
    </row>
    <row r="332" s="14" customFormat="1">
      <c r="A332" s="14"/>
      <c r="B332" s="251"/>
      <c r="C332" s="252"/>
      <c r="D332" s="242" t="s">
        <v>190</v>
      </c>
      <c r="E332" s="253" t="s">
        <v>1</v>
      </c>
      <c r="F332" s="254" t="s">
        <v>2862</v>
      </c>
      <c r="G332" s="252"/>
      <c r="H332" s="255">
        <v>32</v>
      </c>
      <c r="I332" s="256"/>
      <c r="J332" s="252"/>
      <c r="K332" s="252"/>
      <c r="L332" s="257"/>
      <c r="M332" s="258"/>
      <c r="N332" s="259"/>
      <c r="O332" s="259"/>
      <c r="P332" s="259"/>
      <c r="Q332" s="259"/>
      <c r="R332" s="259"/>
      <c r="S332" s="259"/>
      <c r="T332" s="26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1" t="s">
        <v>190</v>
      </c>
      <c r="AU332" s="261" t="s">
        <v>82</v>
      </c>
      <c r="AV332" s="14" t="s">
        <v>84</v>
      </c>
      <c r="AW332" s="14" t="s">
        <v>30</v>
      </c>
      <c r="AX332" s="14" t="s">
        <v>74</v>
      </c>
      <c r="AY332" s="261" t="s">
        <v>180</v>
      </c>
    </row>
    <row r="333" s="15" customFormat="1">
      <c r="A333" s="15"/>
      <c r="B333" s="262"/>
      <c r="C333" s="263"/>
      <c r="D333" s="242" t="s">
        <v>190</v>
      </c>
      <c r="E333" s="264" t="s">
        <v>1</v>
      </c>
      <c r="F333" s="265" t="s">
        <v>194</v>
      </c>
      <c r="G333" s="263"/>
      <c r="H333" s="266">
        <v>32</v>
      </c>
      <c r="I333" s="267"/>
      <c r="J333" s="263"/>
      <c r="K333" s="263"/>
      <c r="L333" s="268"/>
      <c r="M333" s="269"/>
      <c r="N333" s="270"/>
      <c r="O333" s="270"/>
      <c r="P333" s="270"/>
      <c r="Q333" s="270"/>
      <c r="R333" s="270"/>
      <c r="S333" s="270"/>
      <c r="T333" s="271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72" t="s">
        <v>190</v>
      </c>
      <c r="AU333" s="272" t="s">
        <v>82</v>
      </c>
      <c r="AV333" s="15" t="s">
        <v>188</v>
      </c>
      <c r="AW333" s="15" t="s">
        <v>30</v>
      </c>
      <c r="AX333" s="15" t="s">
        <v>82</v>
      </c>
      <c r="AY333" s="272" t="s">
        <v>180</v>
      </c>
    </row>
    <row r="334" s="2" customFormat="1" ht="16.5" customHeight="1">
      <c r="A334" s="39"/>
      <c r="B334" s="40"/>
      <c r="C334" s="227" t="s">
        <v>666</v>
      </c>
      <c r="D334" s="227" t="s">
        <v>183</v>
      </c>
      <c r="E334" s="228" t="s">
        <v>2863</v>
      </c>
      <c r="F334" s="229" t="s">
        <v>2864</v>
      </c>
      <c r="G334" s="230" t="s">
        <v>287</v>
      </c>
      <c r="H334" s="231">
        <v>32</v>
      </c>
      <c r="I334" s="232"/>
      <c r="J334" s="233">
        <f>ROUND(I334*H334,2)</f>
        <v>0</v>
      </c>
      <c r="K334" s="229" t="s">
        <v>2711</v>
      </c>
      <c r="L334" s="45"/>
      <c r="M334" s="234" t="s">
        <v>1</v>
      </c>
      <c r="N334" s="235" t="s">
        <v>39</v>
      </c>
      <c r="O334" s="92"/>
      <c r="P334" s="236">
        <f>O334*H334</f>
        <v>0</v>
      </c>
      <c r="Q334" s="236">
        <v>0</v>
      </c>
      <c r="R334" s="236">
        <f>Q334*H334</f>
        <v>0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294</v>
      </c>
      <c r="AT334" s="238" t="s">
        <v>183</v>
      </c>
      <c r="AU334" s="238" t="s">
        <v>82</v>
      </c>
      <c r="AY334" s="18" t="s">
        <v>180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82</v>
      </c>
      <c r="BK334" s="239">
        <f>ROUND(I334*H334,2)</f>
        <v>0</v>
      </c>
      <c r="BL334" s="18" t="s">
        <v>294</v>
      </c>
      <c r="BM334" s="238" t="s">
        <v>2024</v>
      </c>
    </row>
    <row r="335" s="14" customFormat="1">
      <c r="A335" s="14"/>
      <c r="B335" s="251"/>
      <c r="C335" s="252"/>
      <c r="D335" s="242" t="s">
        <v>190</v>
      </c>
      <c r="E335" s="253" t="s">
        <v>1</v>
      </c>
      <c r="F335" s="254" t="s">
        <v>331</v>
      </c>
      <c r="G335" s="252"/>
      <c r="H335" s="255">
        <v>32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190</v>
      </c>
      <c r="AU335" s="261" t="s">
        <v>82</v>
      </c>
      <c r="AV335" s="14" t="s">
        <v>84</v>
      </c>
      <c r="AW335" s="14" t="s">
        <v>30</v>
      </c>
      <c r="AX335" s="14" t="s">
        <v>74</v>
      </c>
      <c r="AY335" s="261" t="s">
        <v>180</v>
      </c>
    </row>
    <row r="336" s="15" customFormat="1">
      <c r="A336" s="15"/>
      <c r="B336" s="262"/>
      <c r="C336" s="263"/>
      <c r="D336" s="242" t="s">
        <v>190</v>
      </c>
      <c r="E336" s="264" t="s">
        <v>1</v>
      </c>
      <c r="F336" s="265" t="s">
        <v>194</v>
      </c>
      <c r="G336" s="263"/>
      <c r="H336" s="266">
        <v>32</v>
      </c>
      <c r="I336" s="267"/>
      <c r="J336" s="263"/>
      <c r="K336" s="263"/>
      <c r="L336" s="268"/>
      <c r="M336" s="269"/>
      <c r="N336" s="270"/>
      <c r="O336" s="270"/>
      <c r="P336" s="270"/>
      <c r="Q336" s="270"/>
      <c r="R336" s="270"/>
      <c r="S336" s="270"/>
      <c r="T336" s="271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72" t="s">
        <v>190</v>
      </c>
      <c r="AU336" s="272" t="s">
        <v>82</v>
      </c>
      <c r="AV336" s="15" t="s">
        <v>188</v>
      </c>
      <c r="AW336" s="15" t="s">
        <v>30</v>
      </c>
      <c r="AX336" s="15" t="s">
        <v>82</v>
      </c>
      <c r="AY336" s="272" t="s">
        <v>180</v>
      </c>
    </row>
    <row r="337" s="2" customFormat="1" ht="16.5" customHeight="1">
      <c r="A337" s="39"/>
      <c r="B337" s="40"/>
      <c r="C337" s="227" t="s">
        <v>362</v>
      </c>
      <c r="D337" s="227" t="s">
        <v>183</v>
      </c>
      <c r="E337" s="228" t="s">
        <v>2865</v>
      </c>
      <c r="F337" s="229" t="s">
        <v>2866</v>
      </c>
      <c r="G337" s="230" t="s">
        <v>1074</v>
      </c>
      <c r="H337" s="231">
        <v>2</v>
      </c>
      <c r="I337" s="232"/>
      <c r="J337" s="233">
        <f>ROUND(I337*H337,2)</f>
        <v>0</v>
      </c>
      <c r="K337" s="229" t="s">
        <v>2711</v>
      </c>
      <c r="L337" s="45"/>
      <c r="M337" s="234" t="s">
        <v>1</v>
      </c>
      <c r="N337" s="235" t="s">
        <v>39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294</v>
      </c>
      <c r="AT337" s="238" t="s">
        <v>183</v>
      </c>
      <c r="AU337" s="238" t="s">
        <v>82</v>
      </c>
      <c r="AY337" s="18" t="s">
        <v>180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82</v>
      </c>
      <c r="BK337" s="239">
        <f>ROUND(I337*H337,2)</f>
        <v>0</v>
      </c>
      <c r="BL337" s="18" t="s">
        <v>294</v>
      </c>
      <c r="BM337" s="238" t="s">
        <v>2027</v>
      </c>
    </row>
    <row r="338" s="14" customFormat="1">
      <c r="A338" s="14"/>
      <c r="B338" s="251"/>
      <c r="C338" s="252"/>
      <c r="D338" s="242" t="s">
        <v>190</v>
      </c>
      <c r="E338" s="253" t="s">
        <v>1</v>
      </c>
      <c r="F338" s="254" t="s">
        <v>84</v>
      </c>
      <c r="G338" s="252"/>
      <c r="H338" s="255">
        <v>2</v>
      </c>
      <c r="I338" s="256"/>
      <c r="J338" s="252"/>
      <c r="K338" s="252"/>
      <c r="L338" s="257"/>
      <c r="M338" s="258"/>
      <c r="N338" s="259"/>
      <c r="O338" s="259"/>
      <c r="P338" s="259"/>
      <c r="Q338" s="259"/>
      <c r="R338" s="259"/>
      <c r="S338" s="259"/>
      <c r="T338" s="26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61" t="s">
        <v>190</v>
      </c>
      <c r="AU338" s="261" t="s">
        <v>82</v>
      </c>
      <c r="AV338" s="14" t="s">
        <v>84</v>
      </c>
      <c r="AW338" s="14" t="s">
        <v>30</v>
      </c>
      <c r="AX338" s="14" t="s">
        <v>74</v>
      </c>
      <c r="AY338" s="261" t="s">
        <v>180</v>
      </c>
    </row>
    <row r="339" s="15" customFormat="1">
      <c r="A339" s="15"/>
      <c r="B339" s="262"/>
      <c r="C339" s="263"/>
      <c r="D339" s="242" t="s">
        <v>190</v>
      </c>
      <c r="E339" s="264" t="s">
        <v>1</v>
      </c>
      <c r="F339" s="265" t="s">
        <v>194</v>
      </c>
      <c r="G339" s="263"/>
      <c r="H339" s="266">
        <v>2</v>
      </c>
      <c r="I339" s="267"/>
      <c r="J339" s="263"/>
      <c r="K339" s="263"/>
      <c r="L339" s="268"/>
      <c r="M339" s="269"/>
      <c r="N339" s="270"/>
      <c r="O339" s="270"/>
      <c r="P339" s="270"/>
      <c r="Q339" s="270"/>
      <c r="R339" s="270"/>
      <c r="S339" s="270"/>
      <c r="T339" s="271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72" t="s">
        <v>190</v>
      </c>
      <c r="AU339" s="272" t="s">
        <v>82</v>
      </c>
      <c r="AV339" s="15" t="s">
        <v>188</v>
      </c>
      <c r="AW339" s="15" t="s">
        <v>30</v>
      </c>
      <c r="AX339" s="15" t="s">
        <v>82</v>
      </c>
      <c r="AY339" s="272" t="s">
        <v>180</v>
      </c>
    </row>
    <row r="340" s="2" customFormat="1" ht="16.5" customHeight="1">
      <c r="A340" s="39"/>
      <c r="B340" s="40"/>
      <c r="C340" s="227" t="s">
        <v>676</v>
      </c>
      <c r="D340" s="227" t="s">
        <v>183</v>
      </c>
      <c r="E340" s="228" t="s">
        <v>2867</v>
      </c>
      <c r="F340" s="229" t="s">
        <v>2868</v>
      </c>
      <c r="G340" s="230" t="s">
        <v>287</v>
      </c>
      <c r="H340" s="231">
        <v>2</v>
      </c>
      <c r="I340" s="232"/>
      <c r="J340" s="233">
        <f>ROUND(I340*H340,2)</f>
        <v>0</v>
      </c>
      <c r="K340" s="229" t="s">
        <v>2711</v>
      </c>
      <c r="L340" s="45"/>
      <c r="M340" s="234" t="s">
        <v>1</v>
      </c>
      <c r="N340" s="235" t="s">
        <v>39</v>
      </c>
      <c r="O340" s="92"/>
      <c r="P340" s="236">
        <f>O340*H340</f>
        <v>0</v>
      </c>
      <c r="Q340" s="236">
        <v>0</v>
      </c>
      <c r="R340" s="236">
        <f>Q340*H340</f>
        <v>0</v>
      </c>
      <c r="S340" s="236">
        <v>0</v>
      </c>
      <c r="T340" s="237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8" t="s">
        <v>294</v>
      </c>
      <c r="AT340" s="238" t="s">
        <v>183</v>
      </c>
      <c r="AU340" s="238" t="s">
        <v>82</v>
      </c>
      <c r="AY340" s="18" t="s">
        <v>180</v>
      </c>
      <c r="BE340" s="239">
        <f>IF(N340="základní",J340,0)</f>
        <v>0</v>
      </c>
      <c r="BF340" s="239">
        <f>IF(N340="snížená",J340,0)</f>
        <v>0</v>
      </c>
      <c r="BG340" s="239">
        <f>IF(N340="zákl. přenesená",J340,0)</f>
        <v>0</v>
      </c>
      <c r="BH340" s="239">
        <f>IF(N340="sníž. přenesená",J340,0)</f>
        <v>0</v>
      </c>
      <c r="BI340" s="239">
        <f>IF(N340="nulová",J340,0)</f>
        <v>0</v>
      </c>
      <c r="BJ340" s="18" t="s">
        <v>82</v>
      </c>
      <c r="BK340" s="239">
        <f>ROUND(I340*H340,2)</f>
        <v>0</v>
      </c>
      <c r="BL340" s="18" t="s">
        <v>294</v>
      </c>
      <c r="BM340" s="238" t="s">
        <v>2030</v>
      </c>
    </row>
    <row r="341" s="14" customFormat="1">
      <c r="A341" s="14"/>
      <c r="B341" s="251"/>
      <c r="C341" s="252"/>
      <c r="D341" s="242" t="s">
        <v>190</v>
      </c>
      <c r="E341" s="253" t="s">
        <v>1</v>
      </c>
      <c r="F341" s="254" t="s">
        <v>84</v>
      </c>
      <c r="G341" s="252"/>
      <c r="H341" s="255">
        <v>2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1" t="s">
        <v>190</v>
      </c>
      <c r="AU341" s="261" t="s">
        <v>82</v>
      </c>
      <c r="AV341" s="14" t="s">
        <v>84</v>
      </c>
      <c r="AW341" s="14" t="s">
        <v>30</v>
      </c>
      <c r="AX341" s="14" t="s">
        <v>74</v>
      </c>
      <c r="AY341" s="261" t="s">
        <v>180</v>
      </c>
    </row>
    <row r="342" s="15" customFormat="1">
      <c r="A342" s="15"/>
      <c r="B342" s="262"/>
      <c r="C342" s="263"/>
      <c r="D342" s="242" t="s">
        <v>190</v>
      </c>
      <c r="E342" s="264" t="s">
        <v>1</v>
      </c>
      <c r="F342" s="265" t="s">
        <v>194</v>
      </c>
      <c r="G342" s="263"/>
      <c r="H342" s="266">
        <v>2</v>
      </c>
      <c r="I342" s="267"/>
      <c r="J342" s="263"/>
      <c r="K342" s="263"/>
      <c r="L342" s="268"/>
      <c r="M342" s="269"/>
      <c r="N342" s="270"/>
      <c r="O342" s="270"/>
      <c r="P342" s="270"/>
      <c r="Q342" s="270"/>
      <c r="R342" s="270"/>
      <c r="S342" s="270"/>
      <c r="T342" s="271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72" t="s">
        <v>190</v>
      </c>
      <c r="AU342" s="272" t="s">
        <v>82</v>
      </c>
      <c r="AV342" s="15" t="s">
        <v>188</v>
      </c>
      <c r="AW342" s="15" t="s">
        <v>30</v>
      </c>
      <c r="AX342" s="15" t="s">
        <v>82</v>
      </c>
      <c r="AY342" s="272" t="s">
        <v>180</v>
      </c>
    </row>
    <row r="343" s="2" customFormat="1" ht="16.5" customHeight="1">
      <c r="A343" s="39"/>
      <c r="B343" s="40"/>
      <c r="C343" s="227" t="s">
        <v>682</v>
      </c>
      <c r="D343" s="227" t="s">
        <v>183</v>
      </c>
      <c r="E343" s="228" t="s">
        <v>2869</v>
      </c>
      <c r="F343" s="229" t="s">
        <v>2870</v>
      </c>
      <c r="G343" s="230" t="s">
        <v>287</v>
      </c>
      <c r="H343" s="231">
        <v>2</v>
      </c>
      <c r="I343" s="232"/>
      <c r="J343" s="233">
        <f>ROUND(I343*H343,2)</f>
        <v>0</v>
      </c>
      <c r="K343" s="229" t="s">
        <v>2711</v>
      </c>
      <c r="L343" s="45"/>
      <c r="M343" s="234" t="s">
        <v>1</v>
      </c>
      <c r="N343" s="235" t="s">
        <v>39</v>
      </c>
      <c r="O343" s="92"/>
      <c r="P343" s="236">
        <f>O343*H343</f>
        <v>0</v>
      </c>
      <c r="Q343" s="236">
        <v>0</v>
      </c>
      <c r="R343" s="236">
        <f>Q343*H343</f>
        <v>0</v>
      </c>
      <c r="S343" s="236">
        <v>0</v>
      </c>
      <c r="T343" s="237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8" t="s">
        <v>294</v>
      </c>
      <c r="AT343" s="238" t="s">
        <v>183</v>
      </c>
      <c r="AU343" s="238" t="s">
        <v>82</v>
      </c>
      <c r="AY343" s="18" t="s">
        <v>180</v>
      </c>
      <c r="BE343" s="239">
        <f>IF(N343="základní",J343,0)</f>
        <v>0</v>
      </c>
      <c r="BF343" s="239">
        <f>IF(N343="snížená",J343,0)</f>
        <v>0</v>
      </c>
      <c r="BG343" s="239">
        <f>IF(N343="zákl. přenesená",J343,0)</f>
        <v>0</v>
      </c>
      <c r="BH343" s="239">
        <f>IF(N343="sníž. přenesená",J343,0)</f>
        <v>0</v>
      </c>
      <c r="BI343" s="239">
        <f>IF(N343="nulová",J343,0)</f>
        <v>0</v>
      </c>
      <c r="BJ343" s="18" t="s">
        <v>82</v>
      </c>
      <c r="BK343" s="239">
        <f>ROUND(I343*H343,2)</f>
        <v>0</v>
      </c>
      <c r="BL343" s="18" t="s">
        <v>294</v>
      </c>
      <c r="BM343" s="238" t="s">
        <v>2032</v>
      </c>
    </row>
    <row r="344" s="14" customFormat="1">
      <c r="A344" s="14"/>
      <c r="B344" s="251"/>
      <c r="C344" s="252"/>
      <c r="D344" s="242" t="s">
        <v>190</v>
      </c>
      <c r="E344" s="253" t="s">
        <v>1</v>
      </c>
      <c r="F344" s="254" t="s">
        <v>84</v>
      </c>
      <c r="G344" s="252"/>
      <c r="H344" s="255">
        <v>2</v>
      </c>
      <c r="I344" s="256"/>
      <c r="J344" s="252"/>
      <c r="K344" s="252"/>
      <c r="L344" s="257"/>
      <c r="M344" s="258"/>
      <c r="N344" s="259"/>
      <c r="O344" s="259"/>
      <c r="P344" s="259"/>
      <c r="Q344" s="259"/>
      <c r="R344" s="259"/>
      <c r="S344" s="259"/>
      <c r="T344" s="26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1" t="s">
        <v>190</v>
      </c>
      <c r="AU344" s="261" t="s">
        <v>82</v>
      </c>
      <c r="AV344" s="14" t="s">
        <v>84</v>
      </c>
      <c r="AW344" s="14" t="s">
        <v>30</v>
      </c>
      <c r="AX344" s="14" t="s">
        <v>74</v>
      </c>
      <c r="AY344" s="261" t="s">
        <v>180</v>
      </c>
    </row>
    <row r="345" s="15" customFormat="1">
      <c r="A345" s="15"/>
      <c r="B345" s="262"/>
      <c r="C345" s="263"/>
      <c r="D345" s="242" t="s">
        <v>190</v>
      </c>
      <c r="E345" s="264" t="s">
        <v>1</v>
      </c>
      <c r="F345" s="265" t="s">
        <v>194</v>
      </c>
      <c r="G345" s="263"/>
      <c r="H345" s="266">
        <v>2</v>
      </c>
      <c r="I345" s="267"/>
      <c r="J345" s="263"/>
      <c r="K345" s="263"/>
      <c r="L345" s="268"/>
      <c r="M345" s="269"/>
      <c r="N345" s="270"/>
      <c r="O345" s="270"/>
      <c r="P345" s="270"/>
      <c r="Q345" s="270"/>
      <c r="R345" s="270"/>
      <c r="S345" s="270"/>
      <c r="T345" s="271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72" t="s">
        <v>190</v>
      </c>
      <c r="AU345" s="272" t="s">
        <v>82</v>
      </c>
      <c r="AV345" s="15" t="s">
        <v>188</v>
      </c>
      <c r="AW345" s="15" t="s">
        <v>30</v>
      </c>
      <c r="AX345" s="15" t="s">
        <v>82</v>
      </c>
      <c r="AY345" s="272" t="s">
        <v>180</v>
      </c>
    </row>
    <row r="346" s="2" customFormat="1" ht="16.5" customHeight="1">
      <c r="A346" s="39"/>
      <c r="B346" s="40"/>
      <c r="C346" s="227" t="s">
        <v>690</v>
      </c>
      <c r="D346" s="227" t="s">
        <v>183</v>
      </c>
      <c r="E346" s="228" t="s">
        <v>2871</v>
      </c>
      <c r="F346" s="229" t="s">
        <v>2872</v>
      </c>
      <c r="G346" s="230" t="s">
        <v>287</v>
      </c>
      <c r="H346" s="231">
        <v>2</v>
      </c>
      <c r="I346" s="232"/>
      <c r="J346" s="233">
        <f>ROUND(I346*H346,2)</f>
        <v>0</v>
      </c>
      <c r="K346" s="229" t="s">
        <v>2711</v>
      </c>
      <c r="L346" s="45"/>
      <c r="M346" s="234" t="s">
        <v>1</v>
      </c>
      <c r="N346" s="235" t="s">
        <v>39</v>
      </c>
      <c r="O346" s="92"/>
      <c r="P346" s="236">
        <f>O346*H346</f>
        <v>0</v>
      </c>
      <c r="Q346" s="236">
        <v>0</v>
      </c>
      <c r="R346" s="236">
        <f>Q346*H346</f>
        <v>0</v>
      </c>
      <c r="S346" s="236">
        <v>0</v>
      </c>
      <c r="T346" s="237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294</v>
      </c>
      <c r="AT346" s="238" t="s">
        <v>183</v>
      </c>
      <c r="AU346" s="238" t="s">
        <v>82</v>
      </c>
      <c r="AY346" s="18" t="s">
        <v>180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82</v>
      </c>
      <c r="BK346" s="239">
        <f>ROUND(I346*H346,2)</f>
        <v>0</v>
      </c>
      <c r="BL346" s="18" t="s">
        <v>294</v>
      </c>
      <c r="BM346" s="238" t="s">
        <v>2034</v>
      </c>
    </row>
    <row r="347" s="14" customFormat="1">
      <c r="A347" s="14"/>
      <c r="B347" s="251"/>
      <c r="C347" s="252"/>
      <c r="D347" s="242" t="s">
        <v>190</v>
      </c>
      <c r="E347" s="253" t="s">
        <v>1</v>
      </c>
      <c r="F347" s="254" t="s">
        <v>84</v>
      </c>
      <c r="G347" s="252"/>
      <c r="H347" s="255">
        <v>2</v>
      </c>
      <c r="I347" s="256"/>
      <c r="J347" s="252"/>
      <c r="K347" s="252"/>
      <c r="L347" s="257"/>
      <c r="M347" s="258"/>
      <c r="N347" s="259"/>
      <c r="O347" s="259"/>
      <c r="P347" s="259"/>
      <c r="Q347" s="259"/>
      <c r="R347" s="259"/>
      <c r="S347" s="259"/>
      <c r="T347" s="26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1" t="s">
        <v>190</v>
      </c>
      <c r="AU347" s="261" t="s">
        <v>82</v>
      </c>
      <c r="AV347" s="14" t="s">
        <v>84</v>
      </c>
      <c r="AW347" s="14" t="s">
        <v>30</v>
      </c>
      <c r="AX347" s="14" t="s">
        <v>74</v>
      </c>
      <c r="AY347" s="261" t="s">
        <v>180</v>
      </c>
    </row>
    <row r="348" s="15" customFormat="1">
      <c r="A348" s="15"/>
      <c r="B348" s="262"/>
      <c r="C348" s="263"/>
      <c r="D348" s="242" t="s">
        <v>190</v>
      </c>
      <c r="E348" s="264" t="s">
        <v>1</v>
      </c>
      <c r="F348" s="265" t="s">
        <v>194</v>
      </c>
      <c r="G348" s="263"/>
      <c r="H348" s="266">
        <v>2</v>
      </c>
      <c r="I348" s="267"/>
      <c r="J348" s="263"/>
      <c r="K348" s="263"/>
      <c r="L348" s="268"/>
      <c r="M348" s="269"/>
      <c r="N348" s="270"/>
      <c r="O348" s="270"/>
      <c r="P348" s="270"/>
      <c r="Q348" s="270"/>
      <c r="R348" s="270"/>
      <c r="S348" s="270"/>
      <c r="T348" s="271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2" t="s">
        <v>190</v>
      </c>
      <c r="AU348" s="272" t="s">
        <v>82</v>
      </c>
      <c r="AV348" s="15" t="s">
        <v>188</v>
      </c>
      <c r="AW348" s="15" t="s">
        <v>30</v>
      </c>
      <c r="AX348" s="15" t="s">
        <v>82</v>
      </c>
      <c r="AY348" s="272" t="s">
        <v>180</v>
      </c>
    </row>
    <row r="349" s="2" customFormat="1" ht="16.5" customHeight="1">
      <c r="A349" s="39"/>
      <c r="B349" s="40"/>
      <c r="C349" s="227" t="s">
        <v>695</v>
      </c>
      <c r="D349" s="227" t="s">
        <v>183</v>
      </c>
      <c r="E349" s="228" t="s">
        <v>2873</v>
      </c>
      <c r="F349" s="229" t="s">
        <v>2874</v>
      </c>
      <c r="G349" s="230" t="s">
        <v>287</v>
      </c>
      <c r="H349" s="231">
        <v>2</v>
      </c>
      <c r="I349" s="232"/>
      <c r="J349" s="233">
        <f>ROUND(I349*H349,2)</f>
        <v>0</v>
      </c>
      <c r="K349" s="229" t="s">
        <v>2711</v>
      </c>
      <c r="L349" s="45"/>
      <c r="M349" s="234" t="s">
        <v>1</v>
      </c>
      <c r="N349" s="235" t="s">
        <v>39</v>
      </c>
      <c r="O349" s="92"/>
      <c r="P349" s="236">
        <f>O349*H349</f>
        <v>0</v>
      </c>
      <c r="Q349" s="236">
        <v>0</v>
      </c>
      <c r="R349" s="236">
        <f>Q349*H349</f>
        <v>0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294</v>
      </c>
      <c r="AT349" s="238" t="s">
        <v>183</v>
      </c>
      <c r="AU349" s="238" t="s">
        <v>82</v>
      </c>
      <c r="AY349" s="18" t="s">
        <v>180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82</v>
      </c>
      <c r="BK349" s="239">
        <f>ROUND(I349*H349,2)</f>
        <v>0</v>
      </c>
      <c r="BL349" s="18" t="s">
        <v>294</v>
      </c>
      <c r="BM349" s="238" t="s">
        <v>2209</v>
      </c>
    </row>
    <row r="350" s="14" customFormat="1">
      <c r="A350" s="14"/>
      <c r="B350" s="251"/>
      <c r="C350" s="252"/>
      <c r="D350" s="242" t="s">
        <v>190</v>
      </c>
      <c r="E350" s="253" t="s">
        <v>1</v>
      </c>
      <c r="F350" s="254" t="s">
        <v>84</v>
      </c>
      <c r="G350" s="252"/>
      <c r="H350" s="255">
        <v>2</v>
      </c>
      <c r="I350" s="256"/>
      <c r="J350" s="252"/>
      <c r="K350" s="252"/>
      <c r="L350" s="257"/>
      <c r="M350" s="258"/>
      <c r="N350" s="259"/>
      <c r="O350" s="259"/>
      <c r="P350" s="259"/>
      <c r="Q350" s="259"/>
      <c r="R350" s="259"/>
      <c r="S350" s="259"/>
      <c r="T350" s="26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1" t="s">
        <v>190</v>
      </c>
      <c r="AU350" s="261" t="s">
        <v>82</v>
      </c>
      <c r="AV350" s="14" t="s">
        <v>84</v>
      </c>
      <c r="AW350" s="14" t="s">
        <v>30</v>
      </c>
      <c r="AX350" s="14" t="s">
        <v>74</v>
      </c>
      <c r="AY350" s="261" t="s">
        <v>180</v>
      </c>
    </row>
    <row r="351" s="15" customFormat="1">
      <c r="A351" s="15"/>
      <c r="B351" s="262"/>
      <c r="C351" s="263"/>
      <c r="D351" s="242" t="s">
        <v>190</v>
      </c>
      <c r="E351" s="264" t="s">
        <v>1</v>
      </c>
      <c r="F351" s="265" t="s">
        <v>194</v>
      </c>
      <c r="G351" s="263"/>
      <c r="H351" s="266">
        <v>2</v>
      </c>
      <c r="I351" s="267"/>
      <c r="J351" s="263"/>
      <c r="K351" s="263"/>
      <c r="L351" s="268"/>
      <c r="M351" s="269"/>
      <c r="N351" s="270"/>
      <c r="O351" s="270"/>
      <c r="P351" s="270"/>
      <c r="Q351" s="270"/>
      <c r="R351" s="270"/>
      <c r="S351" s="270"/>
      <c r="T351" s="271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272" t="s">
        <v>190</v>
      </c>
      <c r="AU351" s="272" t="s">
        <v>82</v>
      </c>
      <c r="AV351" s="15" t="s">
        <v>188</v>
      </c>
      <c r="AW351" s="15" t="s">
        <v>30</v>
      </c>
      <c r="AX351" s="15" t="s">
        <v>82</v>
      </c>
      <c r="AY351" s="272" t="s">
        <v>180</v>
      </c>
    </row>
    <row r="352" s="2" customFormat="1" ht="16.5" customHeight="1">
      <c r="A352" s="39"/>
      <c r="B352" s="40"/>
      <c r="C352" s="227" t="s">
        <v>704</v>
      </c>
      <c r="D352" s="227" t="s">
        <v>183</v>
      </c>
      <c r="E352" s="228" t="s">
        <v>2875</v>
      </c>
      <c r="F352" s="229" t="s">
        <v>2876</v>
      </c>
      <c r="G352" s="230" t="s">
        <v>1074</v>
      </c>
      <c r="H352" s="231">
        <v>2</v>
      </c>
      <c r="I352" s="232"/>
      <c r="J352" s="233">
        <f>ROUND(I352*H352,2)</f>
        <v>0</v>
      </c>
      <c r="K352" s="229" t="s">
        <v>2711</v>
      </c>
      <c r="L352" s="45"/>
      <c r="M352" s="234" t="s">
        <v>1</v>
      </c>
      <c r="N352" s="235" t="s">
        <v>39</v>
      </c>
      <c r="O352" s="92"/>
      <c r="P352" s="236">
        <f>O352*H352</f>
        <v>0</v>
      </c>
      <c r="Q352" s="236">
        <v>0</v>
      </c>
      <c r="R352" s="236">
        <f>Q352*H352</f>
        <v>0</v>
      </c>
      <c r="S352" s="236">
        <v>0</v>
      </c>
      <c r="T352" s="237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38" t="s">
        <v>294</v>
      </c>
      <c r="AT352" s="238" t="s">
        <v>183</v>
      </c>
      <c r="AU352" s="238" t="s">
        <v>82</v>
      </c>
      <c r="AY352" s="18" t="s">
        <v>180</v>
      </c>
      <c r="BE352" s="239">
        <f>IF(N352="základní",J352,0)</f>
        <v>0</v>
      </c>
      <c r="BF352" s="239">
        <f>IF(N352="snížená",J352,0)</f>
        <v>0</v>
      </c>
      <c r="BG352" s="239">
        <f>IF(N352="zákl. přenesená",J352,0)</f>
        <v>0</v>
      </c>
      <c r="BH352" s="239">
        <f>IF(N352="sníž. přenesená",J352,0)</f>
        <v>0</v>
      </c>
      <c r="BI352" s="239">
        <f>IF(N352="nulová",J352,0)</f>
        <v>0</v>
      </c>
      <c r="BJ352" s="18" t="s">
        <v>82</v>
      </c>
      <c r="BK352" s="239">
        <f>ROUND(I352*H352,2)</f>
        <v>0</v>
      </c>
      <c r="BL352" s="18" t="s">
        <v>294</v>
      </c>
      <c r="BM352" s="238" t="s">
        <v>1100</v>
      </c>
    </row>
    <row r="353" s="14" customFormat="1">
      <c r="A353" s="14"/>
      <c r="B353" s="251"/>
      <c r="C353" s="252"/>
      <c r="D353" s="242" t="s">
        <v>190</v>
      </c>
      <c r="E353" s="253" t="s">
        <v>1</v>
      </c>
      <c r="F353" s="254" t="s">
        <v>84</v>
      </c>
      <c r="G353" s="252"/>
      <c r="H353" s="255">
        <v>2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1" t="s">
        <v>190</v>
      </c>
      <c r="AU353" s="261" t="s">
        <v>82</v>
      </c>
      <c r="AV353" s="14" t="s">
        <v>84</v>
      </c>
      <c r="AW353" s="14" t="s">
        <v>30</v>
      </c>
      <c r="AX353" s="14" t="s">
        <v>74</v>
      </c>
      <c r="AY353" s="261" t="s">
        <v>180</v>
      </c>
    </row>
    <row r="354" s="15" customFormat="1">
      <c r="A354" s="15"/>
      <c r="B354" s="262"/>
      <c r="C354" s="263"/>
      <c r="D354" s="242" t="s">
        <v>190</v>
      </c>
      <c r="E354" s="264" t="s">
        <v>1</v>
      </c>
      <c r="F354" s="265" t="s">
        <v>194</v>
      </c>
      <c r="G354" s="263"/>
      <c r="H354" s="266">
        <v>2</v>
      </c>
      <c r="I354" s="267"/>
      <c r="J354" s="263"/>
      <c r="K354" s="263"/>
      <c r="L354" s="268"/>
      <c r="M354" s="269"/>
      <c r="N354" s="270"/>
      <c r="O354" s="270"/>
      <c r="P354" s="270"/>
      <c r="Q354" s="270"/>
      <c r="R354" s="270"/>
      <c r="S354" s="270"/>
      <c r="T354" s="271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72" t="s">
        <v>190</v>
      </c>
      <c r="AU354" s="272" t="s">
        <v>82</v>
      </c>
      <c r="AV354" s="15" t="s">
        <v>188</v>
      </c>
      <c r="AW354" s="15" t="s">
        <v>30</v>
      </c>
      <c r="AX354" s="15" t="s">
        <v>82</v>
      </c>
      <c r="AY354" s="272" t="s">
        <v>180</v>
      </c>
    </row>
    <row r="355" s="2" customFormat="1" ht="16.5" customHeight="1">
      <c r="A355" s="39"/>
      <c r="B355" s="40"/>
      <c r="C355" s="227" t="s">
        <v>710</v>
      </c>
      <c r="D355" s="227" t="s">
        <v>183</v>
      </c>
      <c r="E355" s="228" t="s">
        <v>2877</v>
      </c>
      <c r="F355" s="229" t="s">
        <v>2878</v>
      </c>
      <c r="G355" s="230" t="s">
        <v>287</v>
      </c>
      <c r="H355" s="231">
        <v>2</v>
      </c>
      <c r="I355" s="232"/>
      <c r="J355" s="233">
        <f>ROUND(I355*H355,2)</f>
        <v>0</v>
      </c>
      <c r="K355" s="229" t="s">
        <v>2711</v>
      </c>
      <c r="L355" s="45"/>
      <c r="M355" s="234" t="s">
        <v>1</v>
      </c>
      <c r="N355" s="235" t="s">
        <v>39</v>
      </c>
      <c r="O355" s="92"/>
      <c r="P355" s="236">
        <f>O355*H355</f>
        <v>0</v>
      </c>
      <c r="Q355" s="236">
        <v>0</v>
      </c>
      <c r="R355" s="236">
        <f>Q355*H355</f>
        <v>0</v>
      </c>
      <c r="S355" s="236">
        <v>0</v>
      </c>
      <c r="T355" s="237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8" t="s">
        <v>294</v>
      </c>
      <c r="AT355" s="238" t="s">
        <v>183</v>
      </c>
      <c r="AU355" s="238" t="s">
        <v>82</v>
      </c>
      <c r="AY355" s="18" t="s">
        <v>180</v>
      </c>
      <c r="BE355" s="239">
        <f>IF(N355="základní",J355,0)</f>
        <v>0</v>
      </c>
      <c r="BF355" s="239">
        <f>IF(N355="snížená",J355,0)</f>
        <v>0</v>
      </c>
      <c r="BG355" s="239">
        <f>IF(N355="zákl. přenesená",J355,0)</f>
        <v>0</v>
      </c>
      <c r="BH355" s="239">
        <f>IF(N355="sníž. přenesená",J355,0)</f>
        <v>0</v>
      </c>
      <c r="BI355" s="239">
        <f>IF(N355="nulová",J355,0)</f>
        <v>0</v>
      </c>
      <c r="BJ355" s="18" t="s">
        <v>82</v>
      </c>
      <c r="BK355" s="239">
        <f>ROUND(I355*H355,2)</f>
        <v>0</v>
      </c>
      <c r="BL355" s="18" t="s">
        <v>294</v>
      </c>
      <c r="BM355" s="238" t="s">
        <v>2039</v>
      </c>
    </row>
    <row r="356" s="14" customFormat="1">
      <c r="A356" s="14"/>
      <c r="B356" s="251"/>
      <c r="C356" s="252"/>
      <c r="D356" s="242" t="s">
        <v>190</v>
      </c>
      <c r="E356" s="253" t="s">
        <v>1</v>
      </c>
      <c r="F356" s="254" t="s">
        <v>84</v>
      </c>
      <c r="G356" s="252"/>
      <c r="H356" s="255">
        <v>2</v>
      </c>
      <c r="I356" s="256"/>
      <c r="J356" s="252"/>
      <c r="K356" s="252"/>
      <c r="L356" s="257"/>
      <c r="M356" s="258"/>
      <c r="N356" s="259"/>
      <c r="O356" s="259"/>
      <c r="P356" s="259"/>
      <c r="Q356" s="259"/>
      <c r="R356" s="259"/>
      <c r="S356" s="259"/>
      <c r="T356" s="26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1" t="s">
        <v>190</v>
      </c>
      <c r="AU356" s="261" t="s">
        <v>82</v>
      </c>
      <c r="AV356" s="14" t="s">
        <v>84</v>
      </c>
      <c r="AW356" s="14" t="s">
        <v>30</v>
      </c>
      <c r="AX356" s="14" t="s">
        <v>74</v>
      </c>
      <c r="AY356" s="261" t="s">
        <v>180</v>
      </c>
    </row>
    <row r="357" s="15" customFormat="1">
      <c r="A357" s="15"/>
      <c r="B357" s="262"/>
      <c r="C357" s="263"/>
      <c r="D357" s="242" t="s">
        <v>190</v>
      </c>
      <c r="E357" s="264" t="s">
        <v>1</v>
      </c>
      <c r="F357" s="265" t="s">
        <v>194</v>
      </c>
      <c r="G357" s="263"/>
      <c r="H357" s="266">
        <v>2</v>
      </c>
      <c r="I357" s="267"/>
      <c r="J357" s="263"/>
      <c r="K357" s="263"/>
      <c r="L357" s="268"/>
      <c r="M357" s="269"/>
      <c r="N357" s="270"/>
      <c r="O357" s="270"/>
      <c r="P357" s="270"/>
      <c r="Q357" s="270"/>
      <c r="R357" s="270"/>
      <c r="S357" s="270"/>
      <c r="T357" s="271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72" t="s">
        <v>190</v>
      </c>
      <c r="AU357" s="272" t="s">
        <v>82</v>
      </c>
      <c r="AV357" s="15" t="s">
        <v>188</v>
      </c>
      <c r="AW357" s="15" t="s">
        <v>30</v>
      </c>
      <c r="AX357" s="15" t="s">
        <v>82</v>
      </c>
      <c r="AY357" s="272" t="s">
        <v>180</v>
      </c>
    </row>
    <row r="358" s="2" customFormat="1" ht="16.5" customHeight="1">
      <c r="A358" s="39"/>
      <c r="B358" s="40"/>
      <c r="C358" s="227" t="s">
        <v>715</v>
      </c>
      <c r="D358" s="227" t="s">
        <v>183</v>
      </c>
      <c r="E358" s="228" t="s">
        <v>2879</v>
      </c>
      <c r="F358" s="229" t="s">
        <v>2880</v>
      </c>
      <c r="G358" s="230" t="s">
        <v>287</v>
      </c>
      <c r="H358" s="231">
        <v>2</v>
      </c>
      <c r="I358" s="232"/>
      <c r="J358" s="233">
        <f>ROUND(I358*H358,2)</f>
        <v>0</v>
      </c>
      <c r="K358" s="229" t="s">
        <v>2711</v>
      </c>
      <c r="L358" s="45"/>
      <c r="M358" s="234" t="s">
        <v>1</v>
      </c>
      <c r="N358" s="235" t="s">
        <v>39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294</v>
      </c>
      <c r="AT358" s="238" t="s">
        <v>183</v>
      </c>
      <c r="AU358" s="238" t="s">
        <v>82</v>
      </c>
      <c r="AY358" s="18" t="s">
        <v>180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82</v>
      </c>
      <c r="BK358" s="239">
        <f>ROUND(I358*H358,2)</f>
        <v>0</v>
      </c>
      <c r="BL358" s="18" t="s">
        <v>294</v>
      </c>
      <c r="BM358" s="238" t="s">
        <v>2041</v>
      </c>
    </row>
    <row r="359" s="14" customFormat="1">
      <c r="A359" s="14"/>
      <c r="B359" s="251"/>
      <c r="C359" s="252"/>
      <c r="D359" s="242" t="s">
        <v>190</v>
      </c>
      <c r="E359" s="253" t="s">
        <v>1</v>
      </c>
      <c r="F359" s="254" t="s">
        <v>84</v>
      </c>
      <c r="G359" s="252"/>
      <c r="H359" s="255">
        <v>2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190</v>
      </c>
      <c r="AU359" s="261" t="s">
        <v>82</v>
      </c>
      <c r="AV359" s="14" t="s">
        <v>84</v>
      </c>
      <c r="AW359" s="14" t="s">
        <v>30</v>
      </c>
      <c r="AX359" s="14" t="s">
        <v>74</v>
      </c>
      <c r="AY359" s="261" t="s">
        <v>180</v>
      </c>
    </row>
    <row r="360" s="15" customFormat="1">
      <c r="A360" s="15"/>
      <c r="B360" s="262"/>
      <c r="C360" s="263"/>
      <c r="D360" s="242" t="s">
        <v>190</v>
      </c>
      <c r="E360" s="264" t="s">
        <v>1</v>
      </c>
      <c r="F360" s="265" t="s">
        <v>194</v>
      </c>
      <c r="G360" s="263"/>
      <c r="H360" s="266">
        <v>2</v>
      </c>
      <c r="I360" s="267"/>
      <c r="J360" s="263"/>
      <c r="K360" s="263"/>
      <c r="L360" s="268"/>
      <c r="M360" s="269"/>
      <c r="N360" s="270"/>
      <c r="O360" s="270"/>
      <c r="P360" s="270"/>
      <c r="Q360" s="270"/>
      <c r="R360" s="270"/>
      <c r="S360" s="270"/>
      <c r="T360" s="271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72" t="s">
        <v>190</v>
      </c>
      <c r="AU360" s="272" t="s">
        <v>82</v>
      </c>
      <c r="AV360" s="15" t="s">
        <v>188</v>
      </c>
      <c r="AW360" s="15" t="s">
        <v>30</v>
      </c>
      <c r="AX360" s="15" t="s">
        <v>82</v>
      </c>
      <c r="AY360" s="272" t="s">
        <v>180</v>
      </c>
    </row>
    <row r="361" s="2" customFormat="1" ht="16.5" customHeight="1">
      <c r="A361" s="39"/>
      <c r="B361" s="40"/>
      <c r="C361" s="227" t="s">
        <v>720</v>
      </c>
      <c r="D361" s="227" t="s">
        <v>183</v>
      </c>
      <c r="E361" s="228" t="s">
        <v>2881</v>
      </c>
      <c r="F361" s="229" t="s">
        <v>2882</v>
      </c>
      <c r="G361" s="230" t="s">
        <v>1074</v>
      </c>
      <c r="H361" s="231">
        <v>2</v>
      </c>
      <c r="I361" s="232"/>
      <c r="J361" s="233">
        <f>ROUND(I361*H361,2)</f>
        <v>0</v>
      </c>
      <c r="K361" s="229" t="s">
        <v>2711</v>
      </c>
      <c r="L361" s="45"/>
      <c r="M361" s="234" t="s">
        <v>1</v>
      </c>
      <c r="N361" s="235" t="s">
        <v>39</v>
      </c>
      <c r="O361" s="92"/>
      <c r="P361" s="236">
        <f>O361*H361</f>
        <v>0</v>
      </c>
      <c r="Q361" s="236">
        <v>0</v>
      </c>
      <c r="R361" s="236">
        <f>Q361*H361</f>
        <v>0</v>
      </c>
      <c r="S361" s="236">
        <v>0</v>
      </c>
      <c r="T361" s="237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294</v>
      </c>
      <c r="AT361" s="238" t="s">
        <v>183</v>
      </c>
      <c r="AU361" s="238" t="s">
        <v>82</v>
      </c>
      <c r="AY361" s="18" t="s">
        <v>180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82</v>
      </c>
      <c r="BK361" s="239">
        <f>ROUND(I361*H361,2)</f>
        <v>0</v>
      </c>
      <c r="BL361" s="18" t="s">
        <v>294</v>
      </c>
      <c r="BM361" s="238" t="s">
        <v>2044</v>
      </c>
    </row>
    <row r="362" s="14" customFormat="1">
      <c r="A362" s="14"/>
      <c r="B362" s="251"/>
      <c r="C362" s="252"/>
      <c r="D362" s="242" t="s">
        <v>190</v>
      </c>
      <c r="E362" s="253" t="s">
        <v>1</v>
      </c>
      <c r="F362" s="254" t="s">
        <v>84</v>
      </c>
      <c r="G362" s="252"/>
      <c r="H362" s="255">
        <v>2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190</v>
      </c>
      <c r="AU362" s="261" t="s">
        <v>82</v>
      </c>
      <c r="AV362" s="14" t="s">
        <v>84</v>
      </c>
      <c r="AW362" s="14" t="s">
        <v>30</v>
      </c>
      <c r="AX362" s="14" t="s">
        <v>74</v>
      </c>
      <c r="AY362" s="261" t="s">
        <v>180</v>
      </c>
    </row>
    <row r="363" s="15" customFormat="1">
      <c r="A363" s="15"/>
      <c r="B363" s="262"/>
      <c r="C363" s="263"/>
      <c r="D363" s="242" t="s">
        <v>190</v>
      </c>
      <c r="E363" s="264" t="s">
        <v>1</v>
      </c>
      <c r="F363" s="265" t="s">
        <v>194</v>
      </c>
      <c r="G363" s="263"/>
      <c r="H363" s="266">
        <v>2</v>
      </c>
      <c r="I363" s="267"/>
      <c r="J363" s="263"/>
      <c r="K363" s="263"/>
      <c r="L363" s="268"/>
      <c r="M363" s="269"/>
      <c r="N363" s="270"/>
      <c r="O363" s="270"/>
      <c r="P363" s="270"/>
      <c r="Q363" s="270"/>
      <c r="R363" s="270"/>
      <c r="S363" s="270"/>
      <c r="T363" s="271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72" t="s">
        <v>190</v>
      </c>
      <c r="AU363" s="272" t="s">
        <v>82</v>
      </c>
      <c r="AV363" s="15" t="s">
        <v>188</v>
      </c>
      <c r="AW363" s="15" t="s">
        <v>30</v>
      </c>
      <c r="AX363" s="15" t="s">
        <v>82</v>
      </c>
      <c r="AY363" s="272" t="s">
        <v>180</v>
      </c>
    </row>
    <row r="364" s="2" customFormat="1" ht="16.5" customHeight="1">
      <c r="A364" s="39"/>
      <c r="B364" s="40"/>
      <c r="C364" s="227" t="s">
        <v>1656</v>
      </c>
      <c r="D364" s="227" t="s">
        <v>183</v>
      </c>
      <c r="E364" s="228" t="s">
        <v>2883</v>
      </c>
      <c r="F364" s="229" t="s">
        <v>2884</v>
      </c>
      <c r="G364" s="230" t="s">
        <v>287</v>
      </c>
      <c r="H364" s="231">
        <v>2</v>
      </c>
      <c r="I364" s="232"/>
      <c r="J364" s="233">
        <f>ROUND(I364*H364,2)</f>
        <v>0</v>
      </c>
      <c r="K364" s="229" t="s">
        <v>2751</v>
      </c>
      <c r="L364" s="45"/>
      <c r="M364" s="234" t="s">
        <v>1</v>
      </c>
      <c r="N364" s="235" t="s">
        <v>39</v>
      </c>
      <c r="O364" s="92"/>
      <c r="P364" s="236">
        <f>O364*H364</f>
        <v>0</v>
      </c>
      <c r="Q364" s="236">
        <v>0</v>
      </c>
      <c r="R364" s="236">
        <f>Q364*H364</f>
        <v>0</v>
      </c>
      <c r="S364" s="236">
        <v>0</v>
      </c>
      <c r="T364" s="237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8" t="s">
        <v>294</v>
      </c>
      <c r="AT364" s="238" t="s">
        <v>183</v>
      </c>
      <c r="AU364" s="238" t="s">
        <v>82</v>
      </c>
      <c r="AY364" s="18" t="s">
        <v>180</v>
      </c>
      <c r="BE364" s="239">
        <f>IF(N364="základní",J364,0)</f>
        <v>0</v>
      </c>
      <c r="BF364" s="239">
        <f>IF(N364="snížená",J364,0)</f>
        <v>0</v>
      </c>
      <c r="BG364" s="239">
        <f>IF(N364="zákl. přenesená",J364,0)</f>
        <v>0</v>
      </c>
      <c r="BH364" s="239">
        <f>IF(N364="sníž. přenesená",J364,0)</f>
        <v>0</v>
      </c>
      <c r="BI364" s="239">
        <f>IF(N364="nulová",J364,0)</f>
        <v>0</v>
      </c>
      <c r="BJ364" s="18" t="s">
        <v>82</v>
      </c>
      <c r="BK364" s="239">
        <f>ROUND(I364*H364,2)</f>
        <v>0</v>
      </c>
      <c r="BL364" s="18" t="s">
        <v>294</v>
      </c>
      <c r="BM364" s="238" t="s">
        <v>2047</v>
      </c>
    </row>
    <row r="365" s="14" customFormat="1">
      <c r="A365" s="14"/>
      <c r="B365" s="251"/>
      <c r="C365" s="252"/>
      <c r="D365" s="242" t="s">
        <v>190</v>
      </c>
      <c r="E365" s="253" t="s">
        <v>1</v>
      </c>
      <c r="F365" s="254" t="s">
        <v>84</v>
      </c>
      <c r="G365" s="252"/>
      <c r="H365" s="255">
        <v>2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1" t="s">
        <v>190</v>
      </c>
      <c r="AU365" s="261" t="s">
        <v>82</v>
      </c>
      <c r="AV365" s="14" t="s">
        <v>84</v>
      </c>
      <c r="AW365" s="14" t="s">
        <v>30</v>
      </c>
      <c r="AX365" s="14" t="s">
        <v>74</v>
      </c>
      <c r="AY365" s="261" t="s">
        <v>180</v>
      </c>
    </row>
    <row r="366" s="15" customFormat="1">
      <c r="A366" s="15"/>
      <c r="B366" s="262"/>
      <c r="C366" s="263"/>
      <c r="D366" s="242" t="s">
        <v>190</v>
      </c>
      <c r="E366" s="264" t="s">
        <v>1</v>
      </c>
      <c r="F366" s="265" t="s">
        <v>194</v>
      </c>
      <c r="G366" s="263"/>
      <c r="H366" s="266">
        <v>2</v>
      </c>
      <c r="I366" s="267"/>
      <c r="J366" s="263"/>
      <c r="K366" s="263"/>
      <c r="L366" s="268"/>
      <c r="M366" s="269"/>
      <c r="N366" s="270"/>
      <c r="O366" s="270"/>
      <c r="P366" s="270"/>
      <c r="Q366" s="270"/>
      <c r="R366" s="270"/>
      <c r="S366" s="270"/>
      <c r="T366" s="271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72" t="s">
        <v>190</v>
      </c>
      <c r="AU366" s="272" t="s">
        <v>82</v>
      </c>
      <c r="AV366" s="15" t="s">
        <v>188</v>
      </c>
      <c r="AW366" s="15" t="s">
        <v>30</v>
      </c>
      <c r="AX366" s="15" t="s">
        <v>82</v>
      </c>
      <c r="AY366" s="272" t="s">
        <v>180</v>
      </c>
    </row>
    <row r="367" s="2" customFormat="1" ht="16.5" customHeight="1">
      <c r="A367" s="39"/>
      <c r="B367" s="40"/>
      <c r="C367" s="227" t="s">
        <v>1666</v>
      </c>
      <c r="D367" s="227" t="s">
        <v>183</v>
      </c>
      <c r="E367" s="228" t="s">
        <v>2885</v>
      </c>
      <c r="F367" s="229" t="s">
        <v>2886</v>
      </c>
      <c r="G367" s="230" t="s">
        <v>287</v>
      </c>
      <c r="H367" s="231">
        <v>2</v>
      </c>
      <c r="I367" s="232"/>
      <c r="J367" s="233">
        <f>ROUND(I367*H367,2)</f>
        <v>0</v>
      </c>
      <c r="K367" s="229" t="s">
        <v>2711</v>
      </c>
      <c r="L367" s="45"/>
      <c r="M367" s="234" t="s">
        <v>1</v>
      </c>
      <c r="N367" s="235" t="s">
        <v>39</v>
      </c>
      <c r="O367" s="92"/>
      <c r="P367" s="236">
        <f>O367*H367</f>
        <v>0</v>
      </c>
      <c r="Q367" s="236">
        <v>0</v>
      </c>
      <c r="R367" s="236">
        <f>Q367*H367</f>
        <v>0</v>
      </c>
      <c r="S367" s="236">
        <v>0</v>
      </c>
      <c r="T367" s="237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38" t="s">
        <v>294</v>
      </c>
      <c r="AT367" s="238" t="s">
        <v>183</v>
      </c>
      <c r="AU367" s="238" t="s">
        <v>82</v>
      </c>
      <c r="AY367" s="18" t="s">
        <v>180</v>
      </c>
      <c r="BE367" s="239">
        <f>IF(N367="základní",J367,0)</f>
        <v>0</v>
      </c>
      <c r="BF367" s="239">
        <f>IF(N367="snížená",J367,0)</f>
        <v>0</v>
      </c>
      <c r="BG367" s="239">
        <f>IF(N367="zákl. přenesená",J367,0)</f>
        <v>0</v>
      </c>
      <c r="BH367" s="239">
        <f>IF(N367="sníž. přenesená",J367,0)</f>
        <v>0</v>
      </c>
      <c r="BI367" s="239">
        <f>IF(N367="nulová",J367,0)</f>
        <v>0</v>
      </c>
      <c r="BJ367" s="18" t="s">
        <v>82</v>
      </c>
      <c r="BK367" s="239">
        <f>ROUND(I367*H367,2)</f>
        <v>0</v>
      </c>
      <c r="BL367" s="18" t="s">
        <v>294</v>
      </c>
      <c r="BM367" s="238" t="s">
        <v>2049</v>
      </c>
    </row>
    <row r="368" s="14" customFormat="1">
      <c r="A368" s="14"/>
      <c r="B368" s="251"/>
      <c r="C368" s="252"/>
      <c r="D368" s="242" t="s">
        <v>190</v>
      </c>
      <c r="E368" s="253" t="s">
        <v>1</v>
      </c>
      <c r="F368" s="254" t="s">
        <v>84</v>
      </c>
      <c r="G368" s="252"/>
      <c r="H368" s="255">
        <v>2</v>
      </c>
      <c r="I368" s="256"/>
      <c r="J368" s="252"/>
      <c r="K368" s="252"/>
      <c r="L368" s="257"/>
      <c r="M368" s="258"/>
      <c r="N368" s="259"/>
      <c r="O368" s="259"/>
      <c r="P368" s="259"/>
      <c r="Q368" s="259"/>
      <c r="R368" s="259"/>
      <c r="S368" s="259"/>
      <c r="T368" s="26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61" t="s">
        <v>190</v>
      </c>
      <c r="AU368" s="261" t="s">
        <v>82</v>
      </c>
      <c r="AV368" s="14" t="s">
        <v>84</v>
      </c>
      <c r="AW368" s="14" t="s">
        <v>30</v>
      </c>
      <c r="AX368" s="14" t="s">
        <v>74</v>
      </c>
      <c r="AY368" s="261" t="s">
        <v>180</v>
      </c>
    </row>
    <row r="369" s="15" customFormat="1">
      <c r="A369" s="15"/>
      <c r="B369" s="262"/>
      <c r="C369" s="263"/>
      <c r="D369" s="242" t="s">
        <v>190</v>
      </c>
      <c r="E369" s="264" t="s">
        <v>1</v>
      </c>
      <c r="F369" s="265" t="s">
        <v>194</v>
      </c>
      <c r="G369" s="263"/>
      <c r="H369" s="266">
        <v>2</v>
      </c>
      <c r="I369" s="267"/>
      <c r="J369" s="263"/>
      <c r="K369" s="263"/>
      <c r="L369" s="268"/>
      <c r="M369" s="269"/>
      <c r="N369" s="270"/>
      <c r="O369" s="270"/>
      <c r="P369" s="270"/>
      <c r="Q369" s="270"/>
      <c r="R369" s="270"/>
      <c r="S369" s="270"/>
      <c r="T369" s="271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72" t="s">
        <v>190</v>
      </c>
      <c r="AU369" s="272" t="s">
        <v>82</v>
      </c>
      <c r="AV369" s="15" t="s">
        <v>188</v>
      </c>
      <c r="AW369" s="15" t="s">
        <v>30</v>
      </c>
      <c r="AX369" s="15" t="s">
        <v>82</v>
      </c>
      <c r="AY369" s="272" t="s">
        <v>180</v>
      </c>
    </row>
    <row r="370" s="2" customFormat="1" ht="16.5" customHeight="1">
      <c r="A370" s="39"/>
      <c r="B370" s="40"/>
      <c r="C370" s="227" t="s">
        <v>725</v>
      </c>
      <c r="D370" s="227" t="s">
        <v>183</v>
      </c>
      <c r="E370" s="228" t="s">
        <v>2887</v>
      </c>
      <c r="F370" s="229" t="s">
        <v>2888</v>
      </c>
      <c r="G370" s="230" t="s">
        <v>287</v>
      </c>
      <c r="H370" s="231">
        <v>2</v>
      </c>
      <c r="I370" s="232"/>
      <c r="J370" s="233">
        <f>ROUND(I370*H370,2)</f>
        <v>0</v>
      </c>
      <c r="K370" s="229" t="s">
        <v>2711</v>
      </c>
      <c r="L370" s="45"/>
      <c r="M370" s="234" t="s">
        <v>1</v>
      </c>
      <c r="N370" s="235" t="s">
        <v>39</v>
      </c>
      <c r="O370" s="92"/>
      <c r="P370" s="236">
        <f>O370*H370</f>
        <v>0</v>
      </c>
      <c r="Q370" s="236">
        <v>0</v>
      </c>
      <c r="R370" s="236">
        <f>Q370*H370</f>
        <v>0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294</v>
      </c>
      <c r="AT370" s="238" t="s">
        <v>183</v>
      </c>
      <c r="AU370" s="238" t="s">
        <v>82</v>
      </c>
      <c r="AY370" s="18" t="s">
        <v>180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82</v>
      </c>
      <c r="BK370" s="239">
        <f>ROUND(I370*H370,2)</f>
        <v>0</v>
      </c>
      <c r="BL370" s="18" t="s">
        <v>294</v>
      </c>
      <c r="BM370" s="238" t="s">
        <v>2054</v>
      </c>
    </row>
    <row r="371" s="14" customFormat="1">
      <c r="A371" s="14"/>
      <c r="B371" s="251"/>
      <c r="C371" s="252"/>
      <c r="D371" s="242" t="s">
        <v>190</v>
      </c>
      <c r="E371" s="253" t="s">
        <v>1</v>
      </c>
      <c r="F371" s="254" t="s">
        <v>84</v>
      </c>
      <c r="G371" s="252"/>
      <c r="H371" s="255">
        <v>2</v>
      </c>
      <c r="I371" s="256"/>
      <c r="J371" s="252"/>
      <c r="K371" s="252"/>
      <c r="L371" s="257"/>
      <c r="M371" s="258"/>
      <c r="N371" s="259"/>
      <c r="O371" s="259"/>
      <c r="P371" s="259"/>
      <c r="Q371" s="259"/>
      <c r="R371" s="259"/>
      <c r="S371" s="259"/>
      <c r="T371" s="26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1" t="s">
        <v>190</v>
      </c>
      <c r="AU371" s="261" t="s">
        <v>82</v>
      </c>
      <c r="AV371" s="14" t="s">
        <v>84</v>
      </c>
      <c r="AW371" s="14" t="s">
        <v>30</v>
      </c>
      <c r="AX371" s="14" t="s">
        <v>74</v>
      </c>
      <c r="AY371" s="261" t="s">
        <v>180</v>
      </c>
    </row>
    <row r="372" s="15" customFormat="1">
      <c r="A372" s="15"/>
      <c r="B372" s="262"/>
      <c r="C372" s="263"/>
      <c r="D372" s="242" t="s">
        <v>190</v>
      </c>
      <c r="E372" s="264" t="s">
        <v>1</v>
      </c>
      <c r="F372" s="265" t="s">
        <v>194</v>
      </c>
      <c r="G372" s="263"/>
      <c r="H372" s="266">
        <v>2</v>
      </c>
      <c r="I372" s="267"/>
      <c r="J372" s="263"/>
      <c r="K372" s="263"/>
      <c r="L372" s="268"/>
      <c r="M372" s="269"/>
      <c r="N372" s="270"/>
      <c r="O372" s="270"/>
      <c r="P372" s="270"/>
      <c r="Q372" s="270"/>
      <c r="R372" s="270"/>
      <c r="S372" s="270"/>
      <c r="T372" s="271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72" t="s">
        <v>190</v>
      </c>
      <c r="AU372" s="272" t="s">
        <v>82</v>
      </c>
      <c r="AV372" s="15" t="s">
        <v>188</v>
      </c>
      <c r="AW372" s="15" t="s">
        <v>30</v>
      </c>
      <c r="AX372" s="15" t="s">
        <v>82</v>
      </c>
      <c r="AY372" s="272" t="s">
        <v>180</v>
      </c>
    </row>
    <row r="373" s="2" customFormat="1" ht="16.5" customHeight="1">
      <c r="A373" s="39"/>
      <c r="B373" s="40"/>
      <c r="C373" s="227" t="s">
        <v>731</v>
      </c>
      <c r="D373" s="227" t="s">
        <v>183</v>
      </c>
      <c r="E373" s="228" t="s">
        <v>2889</v>
      </c>
      <c r="F373" s="229" t="s">
        <v>2890</v>
      </c>
      <c r="G373" s="230" t="s">
        <v>287</v>
      </c>
      <c r="H373" s="231">
        <v>2</v>
      </c>
      <c r="I373" s="232"/>
      <c r="J373" s="233">
        <f>ROUND(I373*H373,2)</f>
        <v>0</v>
      </c>
      <c r="K373" s="229" t="s">
        <v>2711</v>
      </c>
      <c r="L373" s="45"/>
      <c r="M373" s="234" t="s">
        <v>1</v>
      </c>
      <c r="N373" s="235" t="s">
        <v>39</v>
      </c>
      <c r="O373" s="92"/>
      <c r="P373" s="236">
        <f>O373*H373</f>
        <v>0</v>
      </c>
      <c r="Q373" s="236">
        <v>0</v>
      </c>
      <c r="R373" s="236">
        <f>Q373*H373</f>
        <v>0</v>
      </c>
      <c r="S373" s="236">
        <v>0</v>
      </c>
      <c r="T373" s="237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38" t="s">
        <v>294</v>
      </c>
      <c r="AT373" s="238" t="s">
        <v>183</v>
      </c>
      <c r="AU373" s="238" t="s">
        <v>82</v>
      </c>
      <c r="AY373" s="18" t="s">
        <v>180</v>
      </c>
      <c r="BE373" s="239">
        <f>IF(N373="základní",J373,0)</f>
        <v>0</v>
      </c>
      <c r="BF373" s="239">
        <f>IF(N373="snížená",J373,0)</f>
        <v>0</v>
      </c>
      <c r="BG373" s="239">
        <f>IF(N373="zákl. přenesená",J373,0)</f>
        <v>0</v>
      </c>
      <c r="BH373" s="239">
        <f>IF(N373="sníž. přenesená",J373,0)</f>
        <v>0</v>
      </c>
      <c r="BI373" s="239">
        <f>IF(N373="nulová",J373,0)</f>
        <v>0</v>
      </c>
      <c r="BJ373" s="18" t="s">
        <v>82</v>
      </c>
      <c r="BK373" s="239">
        <f>ROUND(I373*H373,2)</f>
        <v>0</v>
      </c>
      <c r="BL373" s="18" t="s">
        <v>294</v>
      </c>
      <c r="BM373" s="238" t="s">
        <v>2057</v>
      </c>
    </row>
    <row r="374" s="14" customFormat="1">
      <c r="A374" s="14"/>
      <c r="B374" s="251"/>
      <c r="C374" s="252"/>
      <c r="D374" s="242" t="s">
        <v>190</v>
      </c>
      <c r="E374" s="253" t="s">
        <v>1</v>
      </c>
      <c r="F374" s="254" t="s">
        <v>84</v>
      </c>
      <c r="G374" s="252"/>
      <c r="H374" s="255">
        <v>2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190</v>
      </c>
      <c r="AU374" s="261" t="s">
        <v>82</v>
      </c>
      <c r="AV374" s="14" t="s">
        <v>84</v>
      </c>
      <c r="AW374" s="14" t="s">
        <v>30</v>
      </c>
      <c r="AX374" s="14" t="s">
        <v>74</v>
      </c>
      <c r="AY374" s="261" t="s">
        <v>180</v>
      </c>
    </row>
    <row r="375" s="15" customFormat="1">
      <c r="A375" s="15"/>
      <c r="B375" s="262"/>
      <c r="C375" s="263"/>
      <c r="D375" s="242" t="s">
        <v>190</v>
      </c>
      <c r="E375" s="264" t="s">
        <v>1</v>
      </c>
      <c r="F375" s="265" t="s">
        <v>194</v>
      </c>
      <c r="G375" s="263"/>
      <c r="H375" s="266">
        <v>2</v>
      </c>
      <c r="I375" s="267"/>
      <c r="J375" s="263"/>
      <c r="K375" s="263"/>
      <c r="L375" s="268"/>
      <c r="M375" s="269"/>
      <c r="N375" s="270"/>
      <c r="O375" s="270"/>
      <c r="P375" s="270"/>
      <c r="Q375" s="270"/>
      <c r="R375" s="270"/>
      <c r="S375" s="270"/>
      <c r="T375" s="271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72" t="s">
        <v>190</v>
      </c>
      <c r="AU375" s="272" t="s">
        <v>82</v>
      </c>
      <c r="AV375" s="15" t="s">
        <v>188</v>
      </c>
      <c r="AW375" s="15" t="s">
        <v>30</v>
      </c>
      <c r="AX375" s="15" t="s">
        <v>82</v>
      </c>
      <c r="AY375" s="272" t="s">
        <v>180</v>
      </c>
    </row>
    <row r="376" s="2" customFormat="1" ht="16.5" customHeight="1">
      <c r="A376" s="39"/>
      <c r="B376" s="40"/>
      <c r="C376" s="227" t="s">
        <v>735</v>
      </c>
      <c r="D376" s="227" t="s">
        <v>183</v>
      </c>
      <c r="E376" s="228" t="s">
        <v>2891</v>
      </c>
      <c r="F376" s="229" t="s">
        <v>2892</v>
      </c>
      <c r="G376" s="230" t="s">
        <v>287</v>
      </c>
      <c r="H376" s="231">
        <v>24</v>
      </c>
      <c r="I376" s="232"/>
      <c r="J376" s="233">
        <f>ROUND(I376*H376,2)</f>
        <v>0</v>
      </c>
      <c r="K376" s="229" t="s">
        <v>2711</v>
      </c>
      <c r="L376" s="45"/>
      <c r="M376" s="234" t="s">
        <v>1</v>
      </c>
      <c r="N376" s="235" t="s">
        <v>39</v>
      </c>
      <c r="O376" s="92"/>
      <c r="P376" s="236">
        <f>O376*H376</f>
        <v>0</v>
      </c>
      <c r="Q376" s="236">
        <v>0</v>
      </c>
      <c r="R376" s="236">
        <f>Q376*H376</f>
        <v>0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294</v>
      </c>
      <c r="AT376" s="238" t="s">
        <v>183</v>
      </c>
      <c r="AU376" s="238" t="s">
        <v>82</v>
      </c>
      <c r="AY376" s="18" t="s">
        <v>180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82</v>
      </c>
      <c r="BK376" s="239">
        <f>ROUND(I376*H376,2)</f>
        <v>0</v>
      </c>
      <c r="BL376" s="18" t="s">
        <v>294</v>
      </c>
      <c r="BM376" s="238" t="s">
        <v>2062</v>
      </c>
    </row>
    <row r="377" s="14" customFormat="1">
      <c r="A377" s="14"/>
      <c r="B377" s="251"/>
      <c r="C377" s="252"/>
      <c r="D377" s="242" t="s">
        <v>190</v>
      </c>
      <c r="E377" s="253" t="s">
        <v>1</v>
      </c>
      <c r="F377" s="254" t="s">
        <v>347</v>
      </c>
      <c r="G377" s="252"/>
      <c r="H377" s="255">
        <v>24</v>
      </c>
      <c r="I377" s="256"/>
      <c r="J377" s="252"/>
      <c r="K377" s="252"/>
      <c r="L377" s="257"/>
      <c r="M377" s="258"/>
      <c r="N377" s="259"/>
      <c r="O377" s="259"/>
      <c r="P377" s="259"/>
      <c r="Q377" s="259"/>
      <c r="R377" s="259"/>
      <c r="S377" s="259"/>
      <c r="T377" s="26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1" t="s">
        <v>190</v>
      </c>
      <c r="AU377" s="261" t="s">
        <v>82</v>
      </c>
      <c r="AV377" s="14" t="s">
        <v>84</v>
      </c>
      <c r="AW377" s="14" t="s">
        <v>30</v>
      </c>
      <c r="AX377" s="14" t="s">
        <v>74</v>
      </c>
      <c r="AY377" s="261" t="s">
        <v>180</v>
      </c>
    </row>
    <row r="378" s="15" customFormat="1">
      <c r="A378" s="15"/>
      <c r="B378" s="262"/>
      <c r="C378" s="263"/>
      <c r="D378" s="242" t="s">
        <v>190</v>
      </c>
      <c r="E378" s="264" t="s">
        <v>1</v>
      </c>
      <c r="F378" s="265" t="s">
        <v>194</v>
      </c>
      <c r="G378" s="263"/>
      <c r="H378" s="266">
        <v>24</v>
      </c>
      <c r="I378" s="267"/>
      <c r="J378" s="263"/>
      <c r="K378" s="263"/>
      <c r="L378" s="268"/>
      <c r="M378" s="269"/>
      <c r="N378" s="270"/>
      <c r="O378" s="270"/>
      <c r="P378" s="270"/>
      <c r="Q378" s="270"/>
      <c r="R378" s="270"/>
      <c r="S378" s="270"/>
      <c r="T378" s="271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72" t="s">
        <v>190</v>
      </c>
      <c r="AU378" s="272" t="s">
        <v>82</v>
      </c>
      <c r="AV378" s="15" t="s">
        <v>188</v>
      </c>
      <c r="AW378" s="15" t="s">
        <v>30</v>
      </c>
      <c r="AX378" s="15" t="s">
        <v>82</v>
      </c>
      <c r="AY378" s="272" t="s">
        <v>180</v>
      </c>
    </row>
    <row r="379" s="2" customFormat="1" ht="16.5" customHeight="1">
      <c r="A379" s="39"/>
      <c r="B379" s="40"/>
      <c r="C379" s="227" t="s">
        <v>739</v>
      </c>
      <c r="D379" s="227" t="s">
        <v>183</v>
      </c>
      <c r="E379" s="228" t="s">
        <v>2893</v>
      </c>
      <c r="F379" s="229" t="s">
        <v>2894</v>
      </c>
      <c r="G379" s="230" t="s">
        <v>208</v>
      </c>
      <c r="H379" s="231">
        <v>0.97299999999999998</v>
      </c>
      <c r="I379" s="232"/>
      <c r="J379" s="233">
        <f>ROUND(I379*H379,2)</f>
        <v>0</v>
      </c>
      <c r="K379" s="229" t="s">
        <v>2711</v>
      </c>
      <c r="L379" s="45"/>
      <c r="M379" s="234" t="s">
        <v>1</v>
      </c>
      <c r="N379" s="235" t="s">
        <v>39</v>
      </c>
      <c r="O379" s="92"/>
      <c r="P379" s="236">
        <f>O379*H379</f>
        <v>0</v>
      </c>
      <c r="Q379" s="236">
        <v>0</v>
      </c>
      <c r="R379" s="236">
        <f>Q379*H379</f>
        <v>0</v>
      </c>
      <c r="S379" s="236">
        <v>0</v>
      </c>
      <c r="T379" s="237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38" t="s">
        <v>294</v>
      </c>
      <c r="AT379" s="238" t="s">
        <v>183</v>
      </c>
      <c r="AU379" s="238" t="s">
        <v>82</v>
      </c>
      <c r="AY379" s="18" t="s">
        <v>180</v>
      </c>
      <c r="BE379" s="239">
        <f>IF(N379="základní",J379,0)</f>
        <v>0</v>
      </c>
      <c r="BF379" s="239">
        <f>IF(N379="snížená",J379,0)</f>
        <v>0</v>
      </c>
      <c r="BG379" s="239">
        <f>IF(N379="zákl. přenesená",J379,0)</f>
        <v>0</v>
      </c>
      <c r="BH379" s="239">
        <f>IF(N379="sníž. přenesená",J379,0)</f>
        <v>0</v>
      </c>
      <c r="BI379" s="239">
        <f>IF(N379="nulová",J379,0)</f>
        <v>0</v>
      </c>
      <c r="BJ379" s="18" t="s">
        <v>82</v>
      </c>
      <c r="BK379" s="239">
        <f>ROUND(I379*H379,2)</f>
        <v>0</v>
      </c>
      <c r="BL379" s="18" t="s">
        <v>294</v>
      </c>
      <c r="BM379" s="238" t="s">
        <v>2064</v>
      </c>
    </row>
    <row r="380" s="12" customFormat="1" ht="25.92" customHeight="1">
      <c r="A380" s="12"/>
      <c r="B380" s="211"/>
      <c r="C380" s="212"/>
      <c r="D380" s="213" t="s">
        <v>73</v>
      </c>
      <c r="E380" s="214" t="s">
        <v>2895</v>
      </c>
      <c r="F380" s="214" t="s">
        <v>2896</v>
      </c>
      <c r="G380" s="212"/>
      <c r="H380" s="212"/>
      <c r="I380" s="215"/>
      <c r="J380" s="216">
        <f>BK380</f>
        <v>0</v>
      </c>
      <c r="K380" s="212"/>
      <c r="L380" s="217"/>
      <c r="M380" s="218"/>
      <c r="N380" s="219"/>
      <c r="O380" s="219"/>
      <c r="P380" s="220">
        <f>SUM(P381:P384)</f>
        <v>0</v>
      </c>
      <c r="Q380" s="219"/>
      <c r="R380" s="220">
        <f>SUM(R381:R384)</f>
        <v>0</v>
      </c>
      <c r="S380" s="219"/>
      <c r="T380" s="221">
        <f>SUM(T381:T384)</f>
        <v>0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R380" s="222" t="s">
        <v>84</v>
      </c>
      <c r="AT380" s="223" t="s">
        <v>73</v>
      </c>
      <c r="AU380" s="223" t="s">
        <v>74</v>
      </c>
      <c r="AY380" s="222" t="s">
        <v>180</v>
      </c>
      <c r="BK380" s="224">
        <f>SUM(BK381:BK384)</f>
        <v>0</v>
      </c>
    </row>
    <row r="381" s="2" customFormat="1" ht="16.5" customHeight="1">
      <c r="A381" s="39"/>
      <c r="B381" s="40"/>
      <c r="C381" s="227" t="s">
        <v>743</v>
      </c>
      <c r="D381" s="227" t="s">
        <v>183</v>
      </c>
      <c r="E381" s="228" t="s">
        <v>2897</v>
      </c>
      <c r="F381" s="229" t="s">
        <v>2898</v>
      </c>
      <c r="G381" s="230" t="s">
        <v>287</v>
      </c>
      <c r="H381" s="231">
        <v>14</v>
      </c>
      <c r="I381" s="232"/>
      <c r="J381" s="233">
        <f>ROUND(I381*H381,2)</f>
        <v>0</v>
      </c>
      <c r="K381" s="229" t="s">
        <v>2711</v>
      </c>
      <c r="L381" s="45"/>
      <c r="M381" s="234" t="s">
        <v>1</v>
      </c>
      <c r="N381" s="235" t="s">
        <v>39</v>
      </c>
      <c r="O381" s="92"/>
      <c r="P381" s="236">
        <f>O381*H381</f>
        <v>0</v>
      </c>
      <c r="Q381" s="236">
        <v>0</v>
      </c>
      <c r="R381" s="236">
        <f>Q381*H381</f>
        <v>0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294</v>
      </c>
      <c r="AT381" s="238" t="s">
        <v>183</v>
      </c>
      <c r="AU381" s="238" t="s">
        <v>82</v>
      </c>
      <c r="AY381" s="18" t="s">
        <v>180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82</v>
      </c>
      <c r="BK381" s="239">
        <f>ROUND(I381*H381,2)</f>
        <v>0</v>
      </c>
      <c r="BL381" s="18" t="s">
        <v>294</v>
      </c>
      <c r="BM381" s="238" t="s">
        <v>2066</v>
      </c>
    </row>
    <row r="382" s="14" customFormat="1">
      <c r="A382" s="14"/>
      <c r="B382" s="251"/>
      <c r="C382" s="252"/>
      <c r="D382" s="242" t="s">
        <v>190</v>
      </c>
      <c r="E382" s="253" t="s">
        <v>1</v>
      </c>
      <c r="F382" s="254" t="s">
        <v>283</v>
      </c>
      <c r="G382" s="252"/>
      <c r="H382" s="255">
        <v>14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190</v>
      </c>
      <c r="AU382" s="261" t="s">
        <v>82</v>
      </c>
      <c r="AV382" s="14" t="s">
        <v>84</v>
      </c>
      <c r="AW382" s="14" t="s">
        <v>30</v>
      </c>
      <c r="AX382" s="14" t="s">
        <v>74</v>
      </c>
      <c r="AY382" s="261" t="s">
        <v>180</v>
      </c>
    </row>
    <row r="383" s="15" customFormat="1">
      <c r="A383" s="15"/>
      <c r="B383" s="262"/>
      <c r="C383" s="263"/>
      <c r="D383" s="242" t="s">
        <v>190</v>
      </c>
      <c r="E383" s="264" t="s">
        <v>1</v>
      </c>
      <c r="F383" s="265" t="s">
        <v>194</v>
      </c>
      <c r="G383" s="263"/>
      <c r="H383" s="266">
        <v>14</v>
      </c>
      <c r="I383" s="267"/>
      <c r="J383" s="263"/>
      <c r="K383" s="263"/>
      <c r="L383" s="268"/>
      <c r="M383" s="269"/>
      <c r="N383" s="270"/>
      <c r="O383" s="270"/>
      <c r="P383" s="270"/>
      <c r="Q383" s="270"/>
      <c r="R383" s="270"/>
      <c r="S383" s="270"/>
      <c r="T383" s="271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72" t="s">
        <v>190</v>
      </c>
      <c r="AU383" s="272" t="s">
        <v>82</v>
      </c>
      <c r="AV383" s="15" t="s">
        <v>188</v>
      </c>
      <c r="AW383" s="15" t="s">
        <v>30</v>
      </c>
      <c r="AX383" s="15" t="s">
        <v>82</v>
      </c>
      <c r="AY383" s="272" t="s">
        <v>180</v>
      </c>
    </row>
    <row r="384" s="2" customFormat="1" ht="16.5" customHeight="1">
      <c r="A384" s="39"/>
      <c r="B384" s="40"/>
      <c r="C384" s="227" t="s">
        <v>751</v>
      </c>
      <c r="D384" s="227" t="s">
        <v>183</v>
      </c>
      <c r="E384" s="228" t="s">
        <v>2899</v>
      </c>
      <c r="F384" s="229" t="s">
        <v>2900</v>
      </c>
      <c r="G384" s="230" t="s">
        <v>208</v>
      </c>
      <c r="H384" s="231">
        <v>0.245</v>
      </c>
      <c r="I384" s="232"/>
      <c r="J384" s="233">
        <f>ROUND(I384*H384,2)</f>
        <v>0</v>
      </c>
      <c r="K384" s="229" t="s">
        <v>2711</v>
      </c>
      <c r="L384" s="45"/>
      <c r="M384" s="234" t="s">
        <v>1</v>
      </c>
      <c r="N384" s="235" t="s">
        <v>39</v>
      </c>
      <c r="O384" s="92"/>
      <c r="P384" s="236">
        <f>O384*H384</f>
        <v>0</v>
      </c>
      <c r="Q384" s="236">
        <v>0</v>
      </c>
      <c r="R384" s="236">
        <f>Q384*H384</f>
        <v>0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294</v>
      </c>
      <c r="AT384" s="238" t="s">
        <v>183</v>
      </c>
      <c r="AU384" s="238" t="s">
        <v>82</v>
      </c>
      <c r="AY384" s="18" t="s">
        <v>180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82</v>
      </c>
      <c r="BK384" s="239">
        <f>ROUND(I384*H384,2)</f>
        <v>0</v>
      </c>
      <c r="BL384" s="18" t="s">
        <v>294</v>
      </c>
      <c r="BM384" s="238" t="s">
        <v>2072</v>
      </c>
    </row>
    <row r="385" s="12" customFormat="1" ht="25.92" customHeight="1">
      <c r="A385" s="12"/>
      <c r="B385" s="211"/>
      <c r="C385" s="212"/>
      <c r="D385" s="213" t="s">
        <v>73</v>
      </c>
      <c r="E385" s="214" t="s">
        <v>2901</v>
      </c>
      <c r="F385" s="214" t="s">
        <v>2902</v>
      </c>
      <c r="G385" s="212"/>
      <c r="H385" s="212"/>
      <c r="I385" s="215"/>
      <c r="J385" s="216">
        <f>BK385</f>
        <v>0</v>
      </c>
      <c r="K385" s="212"/>
      <c r="L385" s="217"/>
      <c r="M385" s="218"/>
      <c r="N385" s="219"/>
      <c r="O385" s="219"/>
      <c r="P385" s="220">
        <f>SUM(P386:P392)</f>
        <v>0</v>
      </c>
      <c r="Q385" s="219"/>
      <c r="R385" s="220">
        <f>SUM(R386:R392)</f>
        <v>0</v>
      </c>
      <c r="S385" s="219"/>
      <c r="T385" s="221">
        <f>SUM(T386:T392)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22" t="s">
        <v>84</v>
      </c>
      <c r="AT385" s="223" t="s">
        <v>73</v>
      </c>
      <c r="AU385" s="223" t="s">
        <v>74</v>
      </c>
      <c r="AY385" s="222" t="s">
        <v>180</v>
      </c>
      <c r="BK385" s="224">
        <f>SUM(BK386:BK392)</f>
        <v>0</v>
      </c>
    </row>
    <row r="386" s="2" customFormat="1" ht="16.5" customHeight="1">
      <c r="A386" s="39"/>
      <c r="B386" s="40"/>
      <c r="C386" s="227" t="s">
        <v>795</v>
      </c>
      <c r="D386" s="227" t="s">
        <v>183</v>
      </c>
      <c r="E386" s="228" t="s">
        <v>2903</v>
      </c>
      <c r="F386" s="229" t="s">
        <v>2904</v>
      </c>
      <c r="G386" s="230" t="s">
        <v>1074</v>
      </c>
      <c r="H386" s="231">
        <v>1</v>
      </c>
      <c r="I386" s="232"/>
      <c r="J386" s="233">
        <f>ROUND(I386*H386,2)</f>
        <v>0</v>
      </c>
      <c r="K386" s="229" t="s">
        <v>2711</v>
      </c>
      <c r="L386" s="45"/>
      <c r="M386" s="234" t="s">
        <v>1</v>
      </c>
      <c r="N386" s="235" t="s">
        <v>39</v>
      </c>
      <c r="O386" s="92"/>
      <c r="P386" s="236">
        <f>O386*H386</f>
        <v>0</v>
      </c>
      <c r="Q386" s="236">
        <v>0</v>
      </c>
      <c r="R386" s="236">
        <f>Q386*H386</f>
        <v>0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294</v>
      </c>
      <c r="AT386" s="238" t="s">
        <v>183</v>
      </c>
      <c r="AU386" s="238" t="s">
        <v>82</v>
      </c>
      <c r="AY386" s="18" t="s">
        <v>180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82</v>
      </c>
      <c r="BK386" s="239">
        <f>ROUND(I386*H386,2)</f>
        <v>0</v>
      </c>
      <c r="BL386" s="18" t="s">
        <v>294</v>
      </c>
      <c r="BM386" s="238" t="s">
        <v>2075</v>
      </c>
    </row>
    <row r="387" s="14" customFormat="1">
      <c r="A387" s="14"/>
      <c r="B387" s="251"/>
      <c r="C387" s="252"/>
      <c r="D387" s="242" t="s">
        <v>190</v>
      </c>
      <c r="E387" s="253" t="s">
        <v>1</v>
      </c>
      <c r="F387" s="254" t="s">
        <v>82</v>
      </c>
      <c r="G387" s="252"/>
      <c r="H387" s="255">
        <v>1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190</v>
      </c>
      <c r="AU387" s="261" t="s">
        <v>82</v>
      </c>
      <c r="AV387" s="14" t="s">
        <v>84</v>
      </c>
      <c r="AW387" s="14" t="s">
        <v>30</v>
      </c>
      <c r="AX387" s="14" t="s">
        <v>74</v>
      </c>
      <c r="AY387" s="261" t="s">
        <v>180</v>
      </c>
    </row>
    <row r="388" s="15" customFormat="1">
      <c r="A388" s="15"/>
      <c r="B388" s="262"/>
      <c r="C388" s="263"/>
      <c r="D388" s="242" t="s">
        <v>190</v>
      </c>
      <c r="E388" s="264" t="s">
        <v>1</v>
      </c>
      <c r="F388" s="265" t="s">
        <v>194</v>
      </c>
      <c r="G388" s="263"/>
      <c r="H388" s="266">
        <v>1</v>
      </c>
      <c r="I388" s="267"/>
      <c r="J388" s="263"/>
      <c r="K388" s="263"/>
      <c r="L388" s="268"/>
      <c r="M388" s="269"/>
      <c r="N388" s="270"/>
      <c r="O388" s="270"/>
      <c r="P388" s="270"/>
      <c r="Q388" s="270"/>
      <c r="R388" s="270"/>
      <c r="S388" s="270"/>
      <c r="T388" s="271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72" t="s">
        <v>190</v>
      </c>
      <c r="AU388" s="272" t="s">
        <v>82</v>
      </c>
      <c r="AV388" s="15" t="s">
        <v>188</v>
      </c>
      <c r="AW388" s="15" t="s">
        <v>30</v>
      </c>
      <c r="AX388" s="15" t="s">
        <v>82</v>
      </c>
      <c r="AY388" s="272" t="s">
        <v>180</v>
      </c>
    </row>
    <row r="389" s="2" customFormat="1" ht="16.5" customHeight="1">
      <c r="A389" s="39"/>
      <c r="B389" s="40"/>
      <c r="C389" s="227" t="s">
        <v>800</v>
      </c>
      <c r="D389" s="227" t="s">
        <v>183</v>
      </c>
      <c r="E389" s="228" t="s">
        <v>2905</v>
      </c>
      <c r="F389" s="229" t="s">
        <v>2906</v>
      </c>
      <c r="G389" s="230" t="s">
        <v>287</v>
      </c>
      <c r="H389" s="231">
        <v>1</v>
      </c>
      <c r="I389" s="232"/>
      <c r="J389" s="233">
        <f>ROUND(I389*H389,2)</f>
        <v>0</v>
      </c>
      <c r="K389" s="229" t="s">
        <v>2711</v>
      </c>
      <c r="L389" s="45"/>
      <c r="M389" s="234" t="s">
        <v>1</v>
      </c>
      <c r="N389" s="235" t="s">
        <v>39</v>
      </c>
      <c r="O389" s="92"/>
      <c r="P389" s="236">
        <f>O389*H389</f>
        <v>0</v>
      </c>
      <c r="Q389" s="236">
        <v>0</v>
      </c>
      <c r="R389" s="236">
        <f>Q389*H389</f>
        <v>0</v>
      </c>
      <c r="S389" s="236">
        <v>0</v>
      </c>
      <c r="T389" s="237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8" t="s">
        <v>294</v>
      </c>
      <c r="AT389" s="238" t="s">
        <v>183</v>
      </c>
      <c r="AU389" s="238" t="s">
        <v>82</v>
      </c>
      <c r="AY389" s="18" t="s">
        <v>180</v>
      </c>
      <c r="BE389" s="239">
        <f>IF(N389="základní",J389,0)</f>
        <v>0</v>
      </c>
      <c r="BF389" s="239">
        <f>IF(N389="snížená",J389,0)</f>
        <v>0</v>
      </c>
      <c r="BG389" s="239">
        <f>IF(N389="zákl. přenesená",J389,0)</f>
        <v>0</v>
      </c>
      <c r="BH389" s="239">
        <f>IF(N389="sníž. přenesená",J389,0)</f>
        <v>0</v>
      </c>
      <c r="BI389" s="239">
        <f>IF(N389="nulová",J389,0)</f>
        <v>0</v>
      </c>
      <c r="BJ389" s="18" t="s">
        <v>82</v>
      </c>
      <c r="BK389" s="239">
        <f>ROUND(I389*H389,2)</f>
        <v>0</v>
      </c>
      <c r="BL389" s="18" t="s">
        <v>294</v>
      </c>
      <c r="BM389" s="238" t="s">
        <v>2077</v>
      </c>
    </row>
    <row r="390" s="14" customFormat="1">
      <c r="A390" s="14"/>
      <c r="B390" s="251"/>
      <c r="C390" s="252"/>
      <c r="D390" s="242" t="s">
        <v>190</v>
      </c>
      <c r="E390" s="253" t="s">
        <v>1</v>
      </c>
      <c r="F390" s="254" t="s">
        <v>82</v>
      </c>
      <c r="G390" s="252"/>
      <c r="H390" s="255">
        <v>1</v>
      </c>
      <c r="I390" s="256"/>
      <c r="J390" s="252"/>
      <c r="K390" s="252"/>
      <c r="L390" s="257"/>
      <c r="M390" s="258"/>
      <c r="N390" s="259"/>
      <c r="O390" s="259"/>
      <c r="P390" s="259"/>
      <c r="Q390" s="259"/>
      <c r="R390" s="259"/>
      <c r="S390" s="259"/>
      <c r="T390" s="26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1" t="s">
        <v>190</v>
      </c>
      <c r="AU390" s="261" t="s">
        <v>82</v>
      </c>
      <c r="AV390" s="14" t="s">
        <v>84</v>
      </c>
      <c r="AW390" s="14" t="s">
        <v>30</v>
      </c>
      <c r="AX390" s="14" t="s">
        <v>74</v>
      </c>
      <c r="AY390" s="261" t="s">
        <v>180</v>
      </c>
    </row>
    <row r="391" s="15" customFormat="1">
      <c r="A391" s="15"/>
      <c r="B391" s="262"/>
      <c r="C391" s="263"/>
      <c r="D391" s="242" t="s">
        <v>190</v>
      </c>
      <c r="E391" s="264" t="s">
        <v>1</v>
      </c>
      <c r="F391" s="265" t="s">
        <v>194</v>
      </c>
      <c r="G391" s="263"/>
      <c r="H391" s="266">
        <v>1</v>
      </c>
      <c r="I391" s="267"/>
      <c r="J391" s="263"/>
      <c r="K391" s="263"/>
      <c r="L391" s="268"/>
      <c r="M391" s="269"/>
      <c r="N391" s="270"/>
      <c r="O391" s="270"/>
      <c r="P391" s="270"/>
      <c r="Q391" s="270"/>
      <c r="R391" s="270"/>
      <c r="S391" s="270"/>
      <c r="T391" s="271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72" t="s">
        <v>190</v>
      </c>
      <c r="AU391" s="272" t="s">
        <v>82</v>
      </c>
      <c r="AV391" s="15" t="s">
        <v>188</v>
      </c>
      <c r="AW391" s="15" t="s">
        <v>30</v>
      </c>
      <c r="AX391" s="15" t="s">
        <v>82</v>
      </c>
      <c r="AY391" s="272" t="s">
        <v>180</v>
      </c>
    </row>
    <row r="392" s="2" customFormat="1" ht="16.5" customHeight="1">
      <c r="A392" s="39"/>
      <c r="B392" s="40"/>
      <c r="C392" s="227" t="s">
        <v>806</v>
      </c>
      <c r="D392" s="227" t="s">
        <v>183</v>
      </c>
      <c r="E392" s="228" t="s">
        <v>2907</v>
      </c>
      <c r="F392" s="229" t="s">
        <v>2908</v>
      </c>
      <c r="G392" s="230" t="s">
        <v>208</v>
      </c>
      <c r="H392" s="231">
        <v>0.002</v>
      </c>
      <c r="I392" s="232"/>
      <c r="J392" s="233">
        <f>ROUND(I392*H392,2)</f>
        <v>0</v>
      </c>
      <c r="K392" s="229" t="s">
        <v>2711</v>
      </c>
      <c r="L392" s="45"/>
      <c r="M392" s="234" t="s">
        <v>1</v>
      </c>
      <c r="N392" s="235" t="s">
        <v>39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294</v>
      </c>
      <c r="AT392" s="238" t="s">
        <v>183</v>
      </c>
      <c r="AU392" s="238" t="s">
        <v>82</v>
      </c>
      <c r="AY392" s="18" t="s">
        <v>180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82</v>
      </c>
      <c r="BK392" s="239">
        <f>ROUND(I392*H392,2)</f>
        <v>0</v>
      </c>
      <c r="BL392" s="18" t="s">
        <v>294</v>
      </c>
      <c r="BM392" s="238" t="s">
        <v>2081</v>
      </c>
    </row>
    <row r="393" s="12" customFormat="1" ht="25.92" customHeight="1">
      <c r="A393" s="12"/>
      <c r="B393" s="211"/>
      <c r="C393" s="212"/>
      <c r="D393" s="213" t="s">
        <v>73</v>
      </c>
      <c r="E393" s="214" t="s">
        <v>345</v>
      </c>
      <c r="F393" s="214" t="s">
        <v>346</v>
      </c>
      <c r="G393" s="212"/>
      <c r="H393" s="212"/>
      <c r="I393" s="215"/>
      <c r="J393" s="216">
        <f>BK393</f>
        <v>0</v>
      </c>
      <c r="K393" s="212"/>
      <c r="L393" s="217"/>
      <c r="M393" s="218"/>
      <c r="N393" s="219"/>
      <c r="O393" s="219"/>
      <c r="P393" s="220">
        <f>SUM(P394:P398)</f>
        <v>0</v>
      </c>
      <c r="Q393" s="219"/>
      <c r="R393" s="220">
        <f>SUM(R394:R398)</f>
        <v>0</v>
      </c>
      <c r="S393" s="219"/>
      <c r="T393" s="221">
        <f>SUM(T394:T398)</f>
        <v>0</v>
      </c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R393" s="222" t="s">
        <v>84</v>
      </c>
      <c r="AT393" s="223" t="s">
        <v>73</v>
      </c>
      <c r="AU393" s="223" t="s">
        <v>74</v>
      </c>
      <c r="AY393" s="222" t="s">
        <v>180</v>
      </c>
      <c r="BK393" s="224">
        <f>SUM(BK394:BK398)</f>
        <v>0</v>
      </c>
    </row>
    <row r="394" s="2" customFormat="1" ht="16.5" customHeight="1">
      <c r="A394" s="39"/>
      <c r="B394" s="40"/>
      <c r="C394" s="227" t="s">
        <v>810</v>
      </c>
      <c r="D394" s="227" t="s">
        <v>183</v>
      </c>
      <c r="E394" s="228" t="s">
        <v>2909</v>
      </c>
      <c r="F394" s="229" t="s">
        <v>2910</v>
      </c>
      <c r="G394" s="230" t="s">
        <v>198</v>
      </c>
      <c r="H394" s="231">
        <v>64.799999999999997</v>
      </c>
      <c r="I394" s="232"/>
      <c r="J394" s="233">
        <f>ROUND(I394*H394,2)</f>
        <v>0</v>
      </c>
      <c r="K394" s="229" t="s">
        <v>2711</v>
      </c>
      <c r="L394" s="45"/>
      <c r="M394" s="234" t="s">
        <v>1</v>
      </c>
      <c r="N394" s="235" t="s">
        <v>39</v>
      </c>
      <c r="O394" s="92"/>
      <c r="P394" s="236">
        <f>O394*H394</f>
        <v>0</v>
      </c>
      <c r="Q394" s="236">
        <v>0</v>
      </c>
      <c r="R394" s="236">
        <f>Q394*H394</f>
        <v>0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294</v>
      </c>
      <c r="AT394" s="238" t="s">
        <v>183</v>
      </c>
      <c r="AU394" s="238" t="s">
        <v>82</v>
      </c>
      <c r="AY394" s="18" t="s">
        <v>180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82</v>
      </c>
      <c r="BK394" s="239">
        <f>ROUND(I394*H394,2)</f>
        <v>0</v>
      </c>
      <c r="BL394" s="18" t="s">
        <v>294</v>
      </c>
      <c r="BM394" s="238" t="s">
        <v>2084</v>
      </c>
    </row>
    <row r="395" s="14" customFormat="1">
      <c r="A395" s="14"/>
      <c r="B395" s="251"/>
      <c r="C395" s="252"/>
      <c r="D395" s="242" t="s">
        <v>190</v>
      </c>
      <c r="E395" s="253" t="s">
        <v>1</v>
      </c>
      <c r="F395" s="254" t="s">
        <v>2911</v>
      </c>
      <c r="G395" s="252"/>
      <c r="H395" s="255">
        <v>16.800000000000001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190</v>
      </c>
      <c r="AU395" s="261" t="s">
        <v>82</v>
      </c>
      <c r="AV395" s="14" t="s">
        <v>84</v>
      </c>
      <c r="AW395" s="14" t="s">
        <v>30</v>
      </c>
      <c r="AX395" s="14" t="s">
        <v>74</v>
      </c>
      <c r="AY395" s="261" t="s">
        <v>180</v>
      </c>
    </row>
    <row r="396" s="14" customFormat="1">
      <c r="A396" s="14"/>
      <c r="B396" s="251"/>
      <c r="C396" s="252"/>
      <c r="D396" s="242" t="s">
        <v>190</v>
      </c>
      <c r="E396" s="253" t="s">
        <v>1</v>
      </c>
      <c r="F396" s="254" t="s">
        <v>552</v>
      </c>
      <c r="G396" s="252"/>
      <c r="H396" s="255">
        <v>48</v>
      </c>
      <c r="I396" s="256"/>
      <c r="J396" s="252"/>
      <c r="K396" s="252"/>
      <c r="L396" s="257"/>
      <c r="M396" s="258"/>
      <c r="N396" s="259"/>
      <c r="O396" s="259"/>
      <c r="P396" s="259"/>
      <c r="Q396" s="259"/>
      <c r="R396" s="259"/>
      <c r="S396" s="259"/>
      <c r="T396" s="260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1" t="s">
        <v>190</v>
      </c>
      <c r="AU396" s="261" t="s">
        <v>82</v>
      </c>
      <c r="AV396" s="14" t="s">
        <v>84</v>
      </c>
      <c r="AW396" s="14" t="s">
        <v>30</v>
      </c>
      <c r="AX396" s="14" t="s">
        <v>74</v>
      </c>
      <c r="AY396" s="261" t="s">
        <v>180</v>
      </c>
    </row>
    <row r="397" s="15" customFormat="1">
      <c r="A397" s="15"/>
      <c r="B397" s="262"/>
      <c r="C397" s="263"/>
      <c r="D397" s="242" t="s">
        <v>190</v>
      </c>
      <c r="E397" s="264" t="s">
        <v>1</v>
      </c>
      <c r="F397" s="265" t="s">
        <v>194</v>
      </c>
      <c r="G397" s="263"/>
      <c r="H397" s="266">
        <v>64.799999999999997</v>
      </c>
      <c r="I397" s="267"/>
      <c r="J397" s="263"/>
      <c r="K397" s="263"/>
      <c r="L397" s="268"/>
      <c r="M397" s="269"/>
      <c r="N397" s="270"/>
      <c r="O397" s="270"/>
      <c r="P397" s="270"/>
      <c r="Q397" s="270"/>
      <c r="R397" s="270"/>
      <c r="S397" s="270"/>
      <c r="T397" s="271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72" t="s">
        <v>190</v>
      </c>
      <c r="AU397" s="272" t="s">
        <v>82</v>
      </c>
      <c r="AV397" s="15" t="s">
        <v>188</v>
      </c>
      <c r="AW397" s="15" t="s">
        <v>30</v>
      </c>
      <c r="AX397" s="15" t="s">
        <v>82</v>
      </c>
      <c r="AY397" s="272" t="s">
        <v>180</v>
      </c>
    </row>
    <row r="398" s="2" customFormat="1" ht="16.5" customHeight="1">
      <c r="A398" s="39"/>
      <c r="B398" s="40"/>
      <c r="C398" s="227" t="s">
        <v>819</v>
      </c>
      <c r="D398" s="227" t="s">
        <v>183</v>
      </c>
      <c r="E398" s="228" t="s">
        <v>2912</v>
      </c>
      <c r="F398" s="229" t="s">
        <v>2913</v>
      </c>
      <c r="G398" s="230" t="s">
        <v>208</v>
      </c>
      <c r="H398" s="231">
        <v>0.71599999999999997</v>
      </c>
      <c r="I398" s="232"/>
      <c r="J398" s="233">
        <f>ROUND(I398*H398,2)</f>
        <v>0</v>
      </c>
      <c r="K398" s="229" t="s">
        <v>2711</v>
      </c>
      <c r="L398" s="45"/>
      <c r="M398" s="234" t="s">
        <v>1</v>
      </c>
      <c r="N398" s="235" t="s">
        <v>39</v>
      </c>
      <c r="O398" s="92"/>
      <c r="P398" s="236">
        <f>O398*H398</f>
        <v>0</v>
      </c>
      <c r="Q398" s="236">
        <v>0</v>
      </c>
      <c r="R398" s="236">
        <f>Q398*H398</f>
        <v>0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294</v>
      </c>
      <c r="AT398" s="238" t="s">
        <v>183</v>
      </c>
      <c r="AU398" s="238" t="s">
        <v>82</v>
      </c>
      <c r="AY398" s="18" t="s">
        <v>180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82</v>
      </c>
      <c r="BK398" s="239">
        <f>ROUND(I398*H398,2)</f>
        <v>0</v>
      </c>
      <c r="BL398" s="18" t="s">
        <v>294</v>
      </c>
      <c r="BM398" s="238" t="s">
        <v>2087</v>
      </c>
    </row>
    <row r="399" s="12" customFormat="1" ht="25.92" customHeight="1">
      <c r="A399" s="12"/>
      <c r="B399" s="211"/>
      <c r="C399" s="212"/>
      <c r="D399" s="213" t="s">
        <v>73</v>
      </c>
      <c r="E399" s="214" t="s">
        <v>597</v>
      </c>
      <c r="F399" s="214" t="s">
        <v>2914</v>
      </c>
      <c r="G399" s="212"/>
      <c r="H399" s="212"/>
      <c r="I399" s="215"/>
      <c r="J399" s="216">
        <f>BK399</f>
        <v>0</v>
      </c>
      <c r="K399" s="212"/>
      <c r="L399" s="217"/>
      <c r="M399" s="218"/>
      <c r="N399" s="219"/>
      <c r="O399" s="219"/>
      <c r="P399" s="220">
        <f>SUM(P400:P412)</f>
        <v>0</v>
      </c>
      <c r="Q399" s="219"/>
      <c r="R399" s="220">
        <f>SUM(R400:R412)</f>
        <v>0</v>
      </c>
      <c r="S399" s="219"/>
      <c r="T399" s="221">
        <f>SUM(T400:T412)</f>
        <v>0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R399" s="222" t="s">
        <v>84</v>
      </c>
      <c r="AT399" s="223" t="s">
        <v>73</v>
      </c>
      <c r="AU399" s="223" t="s">
        <v>74</v>
      </c>
      <c r="AY399" s="222" t="s">
        <v>180</v>
      </c>
      <c r="BK399" s="224">
        <f>SUM(BK400:BK412)</f>
        <v>0</v>
      </c>
    </row>
    <row r="400" s="2" customFormat="1" ht="16.5" customHeight="1">
      <c r="A400" s="39"/>
      <c r="B400" s="40"/>
      <c r="C400" s="227" t="s">
        <v>825</v>
      </c>
      <c r="D400" s="227" t="s">
        <v>183</v>
      </c>
      <c r="E400" s="228" t="s">
        <v>2915</v>
      </c>
      <c r="F400" s="229" t="s">
        <v>2916</v>
      </c>
      <c r="G400" s="230" t="s">
        <v>279</v>
      </c>
      <c r="H400" s="231">
        <v>138</v>
      </c>
      <c r="I400" s="232"/>
      <c r="J400" s="233">
        <f>ROUND(I400*H400,2)</f>
        <v>0</v>
      </c>
      <c r="K400" s="229" t="s">
        <v>2711</v>
      </c>
      <c r="L400" s="45"/>
      <c r="M400" s="234" t="s">
        <v>1</v>
      </c>
      <c r="N400" s="235" t="s">
        <v>39</v>
      </c>
      <c r="O400" s="92"/>
      <c r="P400" s="236">
        <f>O400*H400</f>
        <v>0</v>
      </c>
      <c r="Q400" s="236">
        <v>0</v>
      </c>
      <c r="R400" s="236">
        <f>Q400*H400</f>
        <v>0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294</v>
      </c>
      <c r="AT400" s="238" t="s">
        <v>183</v>
      </c>
      <c r="AU400" s="238" t="s">
        <v>82</v>
      </c>
      <c r="AY400" s="18" t="s">
        <v>180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82</v>
      </c>
      <c r="BK400" s="239">
        <f>ROUND(I400*H400,2)</f>
        <v>0</v>
      </c>
      <c r="BL400" s="18" t="s">
        <v>294</v>
      </c>
      <c r="BM400" s="238" t="s">
        <v>2090</v>
      </c>
    </row>
    <row r="401" s="14" customFormat="1">
      <c r="A401" s="14"/>
      <c r="B401" s="251"/>
      <c r="C401" s="252"/>
      <c r="D401" s="242" t="s">
        <v>190</v>
      </c>
      <c r="E401" s="253" t="s">
        <v>1</v>
      </c>
      <c r="F401" s="254" t="s">
        <v>2024</v>
      </c>
      <c r="G401" s="252"/>
      <c r="H401" s="255">
        <v>138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61" t="s">
        <v>190</v>
      </c>
      <c r="AU401" s="261" t="s">
        <v>82</v>
      </c>
      <c r="AV401" s="14" t="s">
        <v>84</v>
      </c>
      <c r="AW401" s="14" t="s">
        <v>30</v>
      </c>
      <c r="AX401" s="14" t="s">
        <v>74</v>
      </c>
      <c r="AY401" s="261" t="s">
        <v>180</v>
      </c>
    </row>
    <row r="402" s="15" customFormat="1">
      <c r="A402" s="15"/>
      <c r="B402" s="262"/>
      <c r="C402" s="263"/>
      <c r="D402" s="242" t="s">
        <v>190</v>
      </c>
      <c r="E402" s="264" t="s">
        <v>1</v>
      </c>
      <c r="F402" s="265" t="s">
        <v>194</v>
      </c>
      <c r="G402" s="263"/>
      <c r="H402" s="266">
        <v>138</v>
      </c>
      <c r="I402" s="267"/>
      <c r="J402" s="263"/>
      <c r="K402" s="263"/>
      <c r="L402" s="268"/>
      <c r="M402" s="269"/>
      <c r="N402" s="270"/>
      <c r="O402" s="270"/>
      <c r="P402" s="270"/>
      <c r="Q402" s="270"/>
      <c r="R402" s="270"/>
      <c r="S402" s="270"/>
      <c r="T402" s="271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72" t="s">
        <v>190</v>
      </c>
      <c r="AU402" s="272" t="s">
        <v>82</v>
      </c>
      <c r="AV402" s="15" t="s">
        <v>188</v>
      </c>
      <c r="AW402" s="15" t="s">
        <v>30</v>
      </c>
      <c r="AX402" s="15" t="s">
        <v>82</v>
      </c>
      <c r="AY402" s="272" t="s">
        <v>180</v>
      </c>
    </row>
    <row r="403" s="2" customFormat="1" ht="16.5" customHeight="1">
      <c r="A403" s="39"/>
      <c r="B403" s="40"/>
      <c r="C403" s="227" t="s">
        <v>830</v>
      </c>
      <c r="D403" s="227" t="s">
        <v>183</v>
      </c>
      <c r="E403" s="228" t="s">
        <v>2917</v>
      </c>
      <c r="F403" s="229" t="s">
        <v>2918</v>
      </c>
      <c r="G403" s="230" t="s">
        <v>279</v>
      </c>
      <c r="H403" s="231">
        <v>22</v>
      </c>
      <c r="I403" s="232"/>
      <c r="J403" s="233">
        <f>ROUND(I403*H403,2)</f>
        <v>0</v>
      </c>
      <c r="K403" s="229" t="s">
        <v>2711</v>
      </c>
      <c r="L403" s="45"/>
      <c r="M403" s="234" t="s">
        <v>1</v>
      </c>
      <c r="N403" s="235" t="s">
        <v>39</v>
      </c>
      <c r="O403" s="92"/>
      <c r="P403" s="236">
        <f>O403*H403</f>
        <v>0</v>
      </c>
      <c r="Q403" s="236">
        <v>0</v>
      </c>
      <c r="R403" s="236">
        <f>Q403*H403</f>
        <v>0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294</v>
      </c>
      <c r="AT403" s="238" t="s">
        <v>183</v>
      </c>
      <c r="AU403" s="238" t="s">
        <v>82</v>
      </c>
      <c r="AY403" s="18" t="s">
        <v>180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82</v>
      </c>
      <c r="BK403" s="239">
        <f>ROUND(I403*H403,2)</f>
        <v>0</v>
      </c>
      <c r="BL403" s="18" t="s">
        <v>294</v>
      </c>
      <c r="BM403" s="238" t="s">
        <v>2093</v>
      </c>
    </row>
    <row r="404" s="14" customFormat="1">
      <c r="A404" s="14"/>
      <c r="B404" s="251"/>
      <c r="C404" s="252"/>
      <c r="D404" s="242" t="s">
        <v>190</v>
      </c>
      <c r="E404" s="253" t="s">
        <v>1</v>
      </c>
      <c r="F404" s="254" t="s">
        <v>335</v>
      </c>
      <c r="G404" s="252"/>
      <c r="H404" s="255">
        <v>22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190</v>
      </c>
      <c r="AU404" s="261" t="s">
        <v>82</v>
      </c>
      <c r="AV404" s="14" t="s">
        <v>84</v>
      </c>
      <c r="AW404" s="14" t="s">
        <v>30</v>
      </c>
      <c r="AX404" s="14" t="s">
        <v>74</v>
      </c>
      <c r="AY404" s="261" t="s">
        <v>180</v>
      </c>
    </row>
    <row r="405" s="15" customFormat="1">
      <c r="A405" s="15"/>
      <c r="B405" s="262"/>
      <c r="C405" s="263"/>
      <c r="D405" s="242" t="s">
        <v>190</v>
      </c>
      <c r="E405" s="264" t="s">
        <v>1</v>
      </c>
      <c r="F405" s="265" t="s">
        <v>194</v>
      </c>
      <c r="G405" s="263"/>
      <c r="H405" s="266">
        <v>22</v>
      </c>
      <c r="I405" s="267"/>
      <c r="J405" s="263"/>
      <c r="K405" s="263"/>
      <c r="L405" s="268"/>
      <c r="M405" s="269"/>
      <c r="N405" s="270"/>
      <c r="O405" s="270"/>
      <c r="P405" s="270"/>
      <c r="Q405" s="270"/>
      <c r="R405" s="270"/>
      <c r="S405" s="270"/>
      <c r="T405" s="271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72" t="s">
        <v>190</v>
      </c>
      <c r="AU405" s="272" t="s">
        <v>82</v>
      </c>
      <c r="AV405" s="15" t="s">
        <v>188</v>
      </c>
      <c r="AW405" s="15" t="s">
        <v>30</v>
      </c>
      <c r="AX405" s="15" t="s">
        <v>82</v>
      </c>
      <c r="AY405" s="272" t="s">
        <v>180</v>
      </c>
    </row>
    <row r="406" s="2" customFormat="1" ht="16.5" customHeight="1">
      <c r="A406" s="39"/>
      <c r="B406" s="40"/>
      <c r="C406" s="227" t="s">
        <v>851</v>
      </c>
      <c r="D406" s="227" t="s">
        <v>183</v>
      </c>
      <c r="E406" s="228" t="s">
        <v>2919</v>
      </c>
      <c r="F406" s="229" t="s">
        <v>2920</v>
      </c>
      <c r="G406" s="230" t="s">
        <v>279</v>
      </c>
      <c r="H406" s="231">
        <v>52</v>
      </c>
      <c r="I406" s="232"/>
      <c r="J406" s="233">
        <f>ROUND(I406*H406,2)</f>
        <v>0</v>
      </c>
      <c r="K406" s="229" t="s">
        <v>2711</v>
      </c>
      <c r="L406" s="45"/>
      <c r="M406" s="234" t="s">
        <v>1</v>
      </c>
      <c r="N406" s="235" t="s">
        <v>39</v>
      </c>
      <c r="O406" s="92"/>
      <c r="P406" s="236">
        <f>O406*H406</f>
        <v>0</v>
      </c>
      <c r="Q406" s="236">
        <v>0</v>
      </c>
      <c r="R406" s="236">
        <f>Q406*H406</f>
        <v>0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294</v>
      </c>
      <c r="AT406" s="238" t="s">
        <v>183</v>
      </c>
      <c r="AU406" s="238" t="s">
        <v>82</v>
      </c>
      <c r="AY406" s="18" t="s">
        <v>180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82</v>
      </c>
      <c r="BK406" s="239">
        <f>ROUND(I406*H406,2)</f>
        <v>0</v>
      </c>
      <c r="BL406" s="18" t="s">
        <v>294</v>
      </c>
      <c r="BM406" s="238" t="s">
        <v>2094</v>
      </c>
    </row>
    <row r="407" s="14" customFormat="1">
      <c r="A407" s="14"/>
      <c r="B407" s="251"/>
      <c r="C407" s="252"/>
      <c r="D407" s="242" t="s">
        <v>190</v>
      </c>
      <c r="E407" s="253" t="s">
        <v>1</v>
      </c>
      <c r="F407" s="254" t="s">
        <v>575</v>
      </c>
      <c r="G407" s="252"/>
      <c r="H407" s="255">
        <v>52</v>
      </c>
      <c r="I407" s="256"/>
      <c r="J407" s="252"/>
      <c r="K407" s="252"/>
      <c r="L407" s="257"/>
      <c r="M407" s="258"/>
      <c r="N407" s="259"/>
      <c r="O407" s="259"/>
      <c r="P407" s="259"/>
      <c r="Q407" s="259"/>
      <c r="R407" s="259"/>
      <c r="S407" s="259"/>
      <c r="T407" s="26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1" t="s">
        <v>190</v>
      </c>
      <c r="AU407" s="261" t="s">
        <v>82</v>
      </c>
      <c r="AV407" s="14" t="s">
        <v>84</v>
      </c>
      <c r="AW407" s="14" t="s">
        <v>30</v>
      </c>
      <c r="AX407" s="14" t="s">
        <v>74</v>
      </c>
      <c r="AY407" s="261" t="s">
        <v>180</v>
      </c>
    </row>
    <row r="408" s="15" customFormat="1">
      <c r="A408" s="15"/>
      <c r="B408" s="262"/>
      <c r="C408" s="263"/>
      <c r="D408" s="242" t="s">
        <v>190</v>
      </c>
      <c r="E408" s="264" t="s">
        <v>1</v>
      </c>
      <c r="F408" s="265" t="s">
        <v>194</v>
      </c>
      <c r="G408" s="263"/>
      <c r="H408" s="266">
        <v>52</v>
      </c>
      <c r="I408" s="267"/>
      <c r="J408" s="263"/>
      <c r="K408" s="263"/>
      <c r="L408" s="268"/>
      <c r="M408" s="269"/>
      <c r="N408" s="270"/>
      <c r="O408" s="270"/>
      <c r="P408" s="270"/>
      <c r="Q408" s="270"/>
      <c r="R408" s="270"/>
      <c r="S408" s="270"/>
      <c r="T408" s="271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272" t="s">
        <v>190</v>
      </c>
      <c r="AU408" s="272" t="s">
        <v>82</v>
      </c>
      <c r="AV408" s="15" t="s">
        <v>188</v>
      </c>
      <c r="AW408" s="15" t="s">
        <v>30</v>
      </c>
      <c r="AX408" s="15" t="s">
        <v>82</v>
      </c>
      <c r="AY408" s="272" t="s">
        <v>180</v>
      </c>
    </row>
    <row r="409" s="2" customFormat="1" ht="16.5" customHeight="1">
      <c r="A409" s="39"/>
      <c r="B409" s="40"/>
      <c r="C409" s="227" t="s">
        <v>856</v>
      </c>
      <c r="D409" s="227" t="s">
        <v>183</v>
      </c>
      <c r="E409" s="228" t="s">
        <v>2921</v>
      </c>
      <c r="F409" s="229" t="s">
        <v>2922</v>
      </c>
      <c r="G409" s="230" t="s">
        <v>279</v>
      </c>
      <c r="H409" s="231">
        <v>32</v>
      </c>
      <c r="I409" s="232"/>
      <c r="J409" s="233">
        <f>ROUND(I409*H409,2)</f>
        <v>0</v>
      </c>
      <c r="K409" s="229" t="s">
        <v>2711</v>
      </c>
      <c r="L409" s="45"/>
      <c r="M409" s="234" t="s">
        <v>1</v>
      </c>
      <c r="N409" s="235" t="s">
        <v>39</v>
      </c>
      <c r="O409" s="92"/>
      <c r="P409" s="236">
        <f>O409*H409</f>
        <v>0</v>
      </c>
      <c r="Q409" s="236">
        <v>0</v>
      </c>
      <c r="R409" s="236">
        <f>Q409*H409</f>
        <v>0</v>
      </c>
      <c r="S409" s="236">
        <v>0</v>
      </c>
      <c r="T409" s="237">
        <f>S409*H409</f>
        <v>0</v>
      </c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R409" s="238" t="s">
        <v>294</v>
      </c>
      <c r="AT409" s="238" t="s">
        <v>183</v>
      </c>
      <c r="AU409" s="238" t="s">
        <v>82</v>
      </c>
      <c r="AY409" s="18" t="s">
        <v>180</v>
      </c>
      <c r="BE409" s="239">
        <f>IF(N409="základní",J409,0)</f>
        <v>0</v>
      </c>
      <c r="BF409" s="239">
        <f>IF(N409="snížená",J409,0)</f>
        <v>0</v>
      </c>
      <c r="BG409" s="239">
        <f>IF(N409="zákl. přenesená",J409,0)</f>
        <v>0</v>
      </c>
      <c r="BH409" s="239">
        <f>IF(N409="sníž. přenesená",J409,0)</f>
        <v>0</v>
      </c>
      <c r="BI409" s="239">
        <f>IF(N409="nulová",J409,0)</f>
        <v>0</v>
      </c>
      <c r="BJ409" s="18" t="s">
        <v>82</v>
      </c>
      <c r="BK409" s="239">
        <f>ROUND(I409*H409,2)</f>
        <v>0</v>
      </c>
      <c r="BL409" s="18" t="s">
        <v>294</v>
      </c>
      <c r="BM409" s="238" t="s">
        <v>2096</v>
      </c>
    </row>
    <row r="410" s="14" customFormat="1">
      <c r="A410" s="14"/>
      <c r="B410" s="251"/>
      <c r="C410" s="252"/>
      <c r="D410" s="242" t="s">
        <v>190</v>
      </c>
      <c r="E410" s="253" t="s">
        <v>1</v>
      </c>
      <c r="F410" s="254" t="s">
        <v>331</v>
      </c>
      <c r="G410" s="252"/>
      <c r="H410" s="255">
        <v>32</v>
      </c>
      <c r="I410" s="256"/>
      <c r="J410" s="252"/>
      <c r="K410" s="252"/>
      <c r="L410" s="257"/>
      <c r="M410" s="258"/>
      <c r="N410" s="259"/>
      <c r="O410" s="259"/>
      <c r="P410" s="259"/>
      <c r="Q410" s="259"/>
      <c r="R410" s="259"/>
      <c r="S410" s="259"/>
      <c r="T410" s="26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1" t="s">
        <v>190</v>
      </c>
      <c r="AU410" s="261" t="s">
        <v>82</v>
      </c>
      <c r="AV410" s="14" t="s">
        <v>84</v>
      </c>
      <c r="AW410" s="14" t="s">
        <v>30</v>
      </c>
      <c r="AX410" s="14" t="s">
        <v>74</v>
      </c>
      <c r="AY410" s="261" t="s">
        <v>180</v>
      </c>
    </row>
    <row r="411" s="15" customFormat="1">
      <c r="A411" s="15"/>
      <c r="B411" s="262"/>
      <c r="C411" s="263"/>
      <c r="D411" s="242" t="s">
        <v>190</v>
      </c>
      <c r="E411" s="264" t="s">
        <v>1</v>
      </c>
      <c r="F411" s="265" t="s">
        <v>194</v>
      </c>
      <c r="G411" s="263"/>
      <c r="H411" s="266">
        <v>32</v>
      </c>
      <c r="I411" s="267"/>
      <c r="J411" s="263"/>
      <c r="K411" s="263"/>
      <c r="L411" s="268"/>
      <c r="M411" s="269"/>
      <c r="N411" s="270"/>
      <c r="O411" s="270"/>
      <c r="P411" s="270"/>
      <c r="Q411" s="270"/>
      <c r="R411" s="270"/>
      <c r="S411" s="270"/>
      <c r="T411" s="271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72" t="s">
        <v>190</v>
      </c>
      <c r="AU411" s="272" t="s">
        <v>82</v>
      </c>
      <c r="AV411" s="15" t="s">
        <v>188</v>
      </c>
      <c r="AW411" s="15" t="s">
        <v>30</v>
      </c>
      <c r="AX411" s="15" t="s">
        <v>82</v>
      </c>
      <c r="AY411" s="272" t="s">
        <v>180</v>
      </c>
    </row>
    <row r="412" s="2" customFormat="1" ht="16.5" customHeight="1">
      <c r="A412" s="39"/>
      <c r="B412" s="40"/>
      <c r="C412" s="227" t="s">
        <v>863</v>
      </c>
      <c r="D412" s="227" t="s">
        <v>183</v>
      </c>
      <c r="E412" s="228" t="s">
        <v>2923</v>
      </c>
      <c r="F412" s="229" t="s">
        <v>2924</v>
      </c>
      <c r="G412" s="230" t="s">
        <v>208</v>
      </c>
      <c r="H412" s="231">
        <v>0.050000000000000003</v>
      </c>
      <c r="I412" s="232"/>
      <c r="J412" s="233">
        <f>ROUND(I412*H412,2)</f>
        <v>0</v>
      </c>
      <c r="K412" s="229" t="s">
        <v>2711</v>
      </c>
      <c r="L412" s="45"/>
      <c r="M412" s="234" t="s">
        <v>1</v>
      </c>
      <c r="N412" s="235" t="s">
        <v>39</v>
      </c>
      <c r="O412" s="92"/>
      <c r="P412" s="236">
        <f>O412*H412</f>
        <v>0</v>
      </c>
      <c r="Q412" s="236">
        <v>0</v>
      </c>
      <c r="R412" s="236">
        <f>Q412*H412</f>
        <v>0</v>
      </c>
      <c r="S412" s="236">
        <v>0</v>
      </c>
      <c r="T412" s="237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8" t="s">
        <v>294</v>
      </c>
      <c r="AT412" s="238" t="s">
        <v>183</v>
      </c>
      <c r="AU412" s="238" t="s">
        <v>82</v>
      </c>
      <c r="AY412" s="18" t="s">
        <v>180</v>
      </c>
      <c r="BE412" s="239">
        <f>IF(N412="základní",J412,0)</f>
        <v>0</v>
      </c>
      <c r="BF412" s="239">
        <f>IF(N412="snížená",J412,0)</f>
        <v>0</v>
      </c>
      <c r="BG412" s="239">
        <f>IF(N412="zákl. přenesená",J412,0)</f>
        <v>0</v>
      </c>
      <c r="BH412" s="239">
        <f>IF(N412="sníž. přenesená",J412,0)</f>
        <v>0</v>
      </c>
      <c r="BI412" s="239">
        <f>IF(N412="nulová",J412,0)</f>
        <v>0</v>
      </c>
      <c r="BJ412" s="18" t="s">
        <v>82</v>
      </c>
      <c r="BK412" s="239">
        <f>ROUND(I412*H412,2)</f>
        <v>0</v>
      </c>
      <c r="BL412" s="18" t="s">
        <v>294</v>
      </c>
      <c r="BM412" s="238" t="s">
        <v>2337</v>
      </c>
    </row>
    <row r="413" s="12" customFormat="1" ht="25.92" customHeight="1">
      <c r="A413" s="12"/>
      <c r="B413" s="211"/>
      <c r="C413" s="212"/>
      <c r="D413" s="213" t="s">
        <v>73</v>
      </c>
      <c r="E413" s="214" t="s">
        <v>810</v>
      </c>
      <c r="F413" s="214" t="s">
        <v>2674</v>
      </c>
      <c r="G413" s="212"/>
      <c r="H413" s="212"/>
      <c r="I413" s="215"/>
      <c r="J413" s="216">
        <f>BK413</f>
        <v>0</v>
      </c>
      <c r="K413" s="212"/>
      <c r="L413" s="217"/>
      <c r="M413" s="218"/>
      <c r="N413" s="219"/>
      <c r="O413" s="219"/>
      <c r="P413" s="220">
        <f>SUM(P414:P416)</f>
        <v>0</v>
      </c>
      <c r="Q413" s="219"/>
      <c r="R413" s="220">
        <f>SUM(R414:R416)</f>
        <v>0</v>
      </c>
      <c r="S413" s="219"/>
      <c r="T413" s="221">
        <f>SUM(T414:T416)</f>
        <v>0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R413" s="222" t="s">
        <v>82</v>
      </c>
      <c r="AT413" s="223" t="s">
        <v>73</v>
      </c>
      <c r="AU413" s="223" t="s">
        <v>74</v>
      </c>
      <c r="AY413" s="222" t="s">
        <v>180</v>
      </c>
      <c r="BK413" s="224">
        <f>SUM(BK414:BK416)</f>
        <v>0</v>
      </c>
    </row>
    <row r="414" s="2" customFormat="1" ht="16.5" customHeight="1">
      <c r="A414" s="39"/>
      <c r="B414" s="40"/>
      <c r="C414" s="227" t="s">
        <v>878</v>
      </c>
      <c r="D414" s="227" t="s">
        <v>183</v>
      </c>
      <c r="E414" s="228" t="s">
        <v>2925</v>
      </c>
      <c r="F414" s="229" t="s">
        <v>2926</v>
      </c>
      <c r="G414" s="230" t="s">
        <v>2677</v>
      </c>
      <c r="H414" s="231">
        <v>8</v>
      </c>
      <c r="I414" s="232"/>
      <c r="J414" s="233">
        <f>ROUND(I414*H414,2)</f>
        <v>0</v>
      </c>
      <c r="K414" s="229" t="s">
        <v>2711</v>
      </c>
      <c r="L414" s="45"/>
      <c r="M414" s="234" t="s">
        <v>1</v>
      </c>
      <c r="N414" s="235" t="s">
        <v>39</v>
      </c>
      <c r="O414" s="92"/>
      <c r="P414" s="236">
        <f>O414*H414</f>
        <v>0</v>
      </c>
      <c r="Q414" s="236">
        <v>0</v>
      </c>
      <c r="R414" s="236">
        <f>Q414*H414</f>
        <v>0</v>
      </c>
      <c r="S414" s="236">
        <v>0</v>
      </c>
      <c r="T414" s="237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8" t="s">
        <v>188</v>
      </c>
      <c r="AT414" s="238" t="s">
        <v>183</v>
      </c>
      <c r="AU414" s="238" t="s">
        <v>82</v>
      </c>
      <c r="AY414" s="18" t="s">
        <v>180</v>
      </c>
      <c r="BE414" s="239">
        <f>IF(N414="základní",J414,0)</f>
        <v>0</v>
      </c>
      <c r="BF414" s="239">
        <f>IF(N414="snížená",J414,0)</f>
        <v>0</v>
      </c>
      <c r="BG414" s="239">
        <f>IF(N414="zákl. přenesená",J414,0)</f>
        <v>0</v>
      </c>
      <c r="BH414" s="239">
        <f>IF(N414="sníž. přenesená",J414,0)</f>
        <v>0</v>
      </c>
      <c r="BI414" s="239">
        <f>IF(N414="nulová",J414,0)</f>
        <v>0</v>
      </c>
      <c r="BJ414" s="18" t="s">
        <v>82</v>
      </c>
      <c r="BK414" s="239">
        <f>ROUND(I414*H414,2)</f>
        <v>0</v>
      </c>
      <c r="BL414" s="18" t="s">
        <v>188</v>
      </c>
      <c r="BM414" s="238" t="s">
        <v>2338</v>
      </c>
    </row>
    <row r="415" s="14" customFormat="1">
      <c r="A415" s="14"/>
      <c r="B415" s="251"/>
      <c r="C415" s="252"/>
      <c r="D415" s="242" t="s">
        <v>190</v>
      </c>
      <c r="E415" s="253" t="s">
        <v>1</v>
      </c>
      <c r="F415" s="254" t="s">
        <v>242</v>
      </c>
      <c r="G415" s="252"/>
      <c r="H415" s="255">
        <v>8</v>
      </c>
      <c r="I415" s="256"/>
      <c r="J415" s="252"/>
      <c r="K415" s="252"/>
      <c r="L415" s="257"/>
      <c r="M415" s="258"/>
      <c r="N415" s="259"/>
      <c r="O415" s="259"/>
      <c r="P415" s="259"/>
      <c r="Q415" s="259"/>
      <c r="R415" s="259"/>
      <c r="S415" s="259"/>
      <c r="T415" s="26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1" t="s">
        <v>190</v>
      </c>
      <c r="AU415" s="261" t="s">
        <v>82</v>
      </c>
      <c r="AV415" s="14" t="s">
        <v>84</v>
      </c>
      <c r="AW415" s="14" t="s">
        <v>30</v>
      </c>
      <c r="AX415" s="14" t="s">
        <v>74</v>
      </c>
      <c r="AY415" s="261" t="s">
        <v>180</v>
      </c>
    </row>
    <row r="416" s="15" customFormat="1">
      <c r="A416" s="15"/>
      <c r="B416" s="262"/>
      <c r="C416" s="263"/>
      <c r="D416" s="242" t="s">
        <v>190</v>
      </c>
      <c r="E416" s="264" t="s">
        <v>1</v>
      </c>
      <c r="F416" s="265" t="s">
        <v>194</v>
      </c>
      <c r="G416" s="263"/>
      <c r="H416" s="266">
        <v>8</v>
      </c>
      <c r="I416" s="267"/>
      <c r="J416" s="263"/>
      <c r="K416" s="263"/>
      <c r="L416" s="268"/>
      <c r="M416" s="269"/>
      <c r="N416" s="270"/>
      <c r="O416" s="270"/>
      <c r="P416" s="270"/>
      <c r="Q416" s="270"/>
      <c r="R416" s="270"/>
      <c r="S416" s="270"/>
      <c r="T416" s="271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T416" s="272" t="s">
        <v>190</v>
      </c>
      <c r="AU416" s="272" t="s">
        <v>82</v>
      </c>
      <c r="AV416" s="15" t="s">
        <v>188</v>
      </c>
      <c r="AW416" s="15" t="s">
        <v>30</v>
      </c>
      <c r="AX416" s="15" t="s">
        <v>82</v>
      </c>
      <c r="AY416" s="272" t="s">
        <v>180</v>
      </c>
    </row>
    <row r="417" s="12" customFormat="1" ht="25.92" customHeight="1">
      <c r="A417" s="12"/>
      <c r="B417" s="211"/>
      <c r="C417" s="212"/>
      <c r="D417" s="213" t="s">
        <v>73</v>
      </c>
      <c r="E417" s="214" t="s">
        <v>851</v>
      </c>
      <c r="F417" s="214" t="s">
        <v>2927</v>
      </c>
      <c r="G417" s="212"/>
      <c r="H417" s="212"/>
      <c r="I417" s="215"/>
      <c r="J417" s="216">
        <f>BK417</f>
        <v>0</v>
      </c>
      <c r="K417" s="212"/>
      <c r="L417" s="217"/>
      <c r="M417" s="218"/>
      <c r="N417" s="219"/>
      <c r="O417" s="219"/>
      <c r="P417" s="220">
        <f>SUM(P418:P420)</f>
        <v>0</v>
      </c>
      <c r="Q417" s="219"/>
      <c r="R417" s="220">
        <f>SUM(R418:R420)</f>
        <v>0</v>
      </c>
      <c r="S417" s="219"/>
      <c r="T417" s="221">
        <f>SUM(T418:T420)</f>
        <v>0</v>
      </c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R417" s="222" t="s">
        <v>82</v>
      </c>
      <c r="AT417" s="223" t="s">
        <v>73</v>
      </c>
      <c r="AU417" s="223" t="s">
        <v>74</v>
      </c>
      <c r="AY417" s="222" t="s">
        <v>180</v>
      </c>
      <c r="BK417" s="224">
        <f>SUM(BK418:BK420)</f>
        <v>0</v>
      </c>
    </row>
    <row r="418" s="2" customFormat="1" ht="16.5" customHeight="1">
      <c r="A418" s="39"/>
      <c r="B418" s="40"/>
      <c r="C418" s="227" t="s">
        <v>892</v>
      </c>
      <c r="D418" s="227" t="s">
        <v>183</v>
      </c>
      <c r="E418" s="228" t="s">
        <v>2928</v>
      </c>
      <c r="F418" s="229" t="s">
        <v>2929</v>
      </c>
      <c r="G418" s="230" t="s">
        <v>198</v>
      </c>
      <c r="H418" s="231">
        <v>74</v>
      </c>
      <c r="I418" s="232"/>
      <c r="J418" s="233">
        <f>ROUND(I418*H418,2)</f>
        <v>0</v>
      </c>
      <c r="K418" s="229" t="s">
        <v>2711</v>
      </c>
      <c r="L418" s="45"/>
      <c r="M418" s="234" t="s">
        <v>1</v>
      </c>
      <c r="N418" s="235" t="s">
        <v>39</v>
      </c>
      <c r="O418" s="92"/>
      <c r="P418" s="236">
        <f>O418*H418</f>
        <v>0</v>
      </c>
      <c r="Q418" s="236">
        <v>0</v>
      </c>
      <c r="R418" s="236">
        <f>Q418*H418</f>
        <v>0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188</v>
      </c>
      <c r="AT418" s="238" t="s">
        <v>183</v>
      </c>
      <c r="AU418" s="238" t="s">
        <v>82</v>
      </c>
      <c r="AY418" s="18" t="s">
        <v>180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82</v>
      </c>
      <c r="BK418" s="239">
        <f>ROUND(I418*H418,2)</f>
        <v>0</v>
      </c>
      <c r="BL418" s="18" t="s">
        <v>188</v>
      </c>
      <c r="BM418" s="238" t="s">
        <v>2341</v>
      </c>
    </row>
    <row r="419" s="14" customFormat="1">
      <c r="A419" s="14"/>
      <c r="B419" s="251"/>
      <c r="C419" s="252"/>
      <c r="D419" s="242" t="s">
        <v>190</v>
      </c>
      <c r="E419" s="253" t="s">
        <v>1</v>
      </c>
      <c r="F419" s="254" t="s">
        <v>695</v>
      </c>
      <c r="G419" s="252"/>
      <c r="H419" s="255">
        <v>74</v>
      </c>
      <c r="I419" s="256"/>
      <c r="J419" s="252"/>
      <c r="K419" s="252"/>
      <c r="L419" s="257"/>
      <c r="M419" s="258"/>
      <c r="N419" s="259"/>
      <c r="O419" s="259"/>
      <c r="P419" s="259"/>
      <c r="Q419" s="259"/>
      <c r="R419" s="259"/>
      <c r="S419" s="259"/>
      <c r="T419" s="26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1" t="s">
        <v>190</v>
      </c>
      <c r="AU419" s="261" t="s">
        <v>82</v>
      </c>
      <c r="AV419" s="14" t="s">
        <v>84</v>
      </c>
      <c r="AW419" s="14" t="s">
        <v>30</v>
      </c>
      <c r="AX419" s="14" t="s">
        <v>74</v>
      </c>
      <c r="AY419" s="261" t="s">
        <v>180</v>
      </c>
    </row>
    <row r="420" s="15" customFormat="1">
      <c r="A420" s="15"/>
      <c r="B420" s="262"/>
      <c r="C420" s="263"/>
      <c r="D420" s="242" t="s">
        <v>190</v>
      </c>
      <c r="E420" s="264" t="s">
        <v>1</v>
      </c>
      <c r="F420" s="265" t="s">
        <v>194</v>
      </c>
      <c r="G420" s="263"/>
      <c r="H420" s="266">
        <v>74</v>
      </c>
      <c r="I420" s="267"/>
      <c r="J420" s="263"/>
      <c r="K420" s="263"/>
      <c r="L420" s="268"/>
      <c r="M420" s="269"/>
      <c r="N420" s="270"/>
      <c r="O420" s="270"/>
      <c r="P420" s="270"/>
      <c r="Q420" s="270"/>
      <c r="R420" s="270"/>
      <c r="S420" s="270"/>
      <c r="T420" s="271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72" t="s">
        <v>190</v>
      </c>
      <c r="AU420" s="272" t="s">
        <v>82</v>
      </c>
      <c r="AV420" s="15" t="s">
        <v>188</v>
      </c>
      <c r="AW420" s="15" t="s">
        <v>30</v>
      </c>
      <c r="AX420" s="15" t="s">
        <v>82</v>
      </c>
      <c r="AY420" s="272" t="s">
        <v>180</v>
      </c>
    </row>
    <row r="421" s="12" customFormat="1" ht="25.92" customHeight="1">
      <c r="A421" s="12"/>
      <c r="B421" s="211"/>
      <c r="C421" s="212"/>
      <c r="D421" s="213" t="s">
        <v>73</v>
      </c>
      <c r="E421" s="214" t="s">
        <v>878</v>
      </c>
      <c r="F421" s="214" t="s">
        <v>2930</v>
      </c>
      <c r="G421" s="212"/>
      <c r="H421" s="212"/>
      <c r="I421" s="215"/>
      <c r="J421" s="216">
        <f>BK421</f>
        <v>0</v>
      </c>
      <c r="K421" s="212"/>
      <c r="L421" s="217"/>
      <c r="M421" s="218"/>
      <c r="N421" s="219"/>
      <c r="O421" s="219"/>
      <c r="P421" s="220">
        <f>SUM(P422:P430)</f>
        <v>0</v>
      </c>
      <c r="Q421" s="219"/>
      <c r="R421" s="220">
        <f>SUM(R422:R430)</f>
        <v>0</v>
      </c>
      <c r="S421" s="219"/>
      <c r="T421" s="221">
        <f>SUM(T422:T430)</f>
        <v>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R421" s="222" t="s">
        <v>82</v>
      </c>
      <c r="AT421" s="223" t="s">
        <v>73</v>
      </c>
      <c r="AU421" s="223" t="s">
        <v>74</v>
      </c>
      <c r="AY421" s="222" t="s">
        <v>180</v>
      </c>
      <c r="BK421" s="224">
        <f>SUM(BK422:BK430)</f>
        <v>0</v>
      </c>
    </row>
    <row r="422" s="2" customFormat="1" ht="16.5" customHeight="1">
      <c r="A422" s="39"/>
      <c r="B422" s="40"/>
      <c r="C422" s="227" t="s">
        <v>898</v>
      </c>
      <c r="D422" s="227" t="s">
        <v>183</v>
      </c>
      <c r="E422" s="228" t="s">
        <v>2931</v>
      </c>
      <c r="F422" s="229" t="s">
        <v>2932</v>
      </c>
      <c r="G422" s="230" t="s">
        <v>279</v>
      </c>
      <c r="H422" s="231">
        <v>1</v>
      </c>
      <c r="I422" s="232"/>
      <c r="J422" s="233">
        <f>ROUND(I422*H422,2)</f>
        <v>0</v>
      </c>
      <c r="K422" s="229" t="s">
        <v>2711</v>
      </c>
      <c r="L422" s="45"/>
      <c r="M422" s="234" t="s">
        <v>1</v>
      </c>
      <c r="N422" s="235" t="s">
        <v>39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188</v>
      </c>
      <c r="AT422" s="238" t="s">
        <v>183</v>
      </c>
      <c r="AU422" s="238" t="s">
        <v>82</v>
      </c>
      <c r="AY422" s="18" t="s">
        <v>180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82</v>
      </c>
      <c r="BK422" s="239">
        <f>ROUND(I422*H422,2)</f>
        <v>0</v>
      </c>
      <c r="BL422" s="18" t="s">
        <v>188</v>
      </c>
      <c r="BM422" s="238" t="s">
        <v>2933</v>
      </c>
    </row>
    <row r="423" s="14" customFormat="1">
      <c r="A423" s="14"/>
      <c r="B423" s="251"/>
      <c r="C423" s="252"/>
      <c r="D423" s="242" t="s">
        <v>190</v>
      </c>
      <c r="E423" s="253" t="s">
        <v>1</v>
      </c>
      <c r="F423" s="254" t="s">
        <v>82</v>
      </c>
      <c r="G423" s="252"/>
      <c r="H423" s="255">
        <v>1</v>
      </c>
      <c r="I423" s="256"/>
      <c r="J423" s="252"/>
      <c r="K423" s="252"/>
      <c r="L423" s="257"/>
      <c r="M423" s="258"/>
      <c r="N423" s="259"/>
      <c r="O423" s="259"/>
      <c r="P423" s="259"/>
      <c r="Q423" s="259"/>
      <c r="R423" s="259"/>
      <c r="S423" s="259"/>
      <c r="T423" s="26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1" t="s">
        <v>190</v>
      </c>
      <c r="AU423" s="261" t="s">
        <v>82</v>
      </c>
      <c r="AV423" s="14" t="s">
        <v>84</v>
      </c>
      <c r="AW423" s="14" t="s">
        <v>30</v>
      </c>
      <c r="AX423" s="14" t="s">
        <v>74</v>
      </c>
      <c r="AY423" s="261" t="s">
        <v>180</v>
      </c>
    </row>
    <row r="424" s="15" customFormat="1">
      <c r="A424" s="15"/>
      <c r="B424" s="262"/>
      <c r="C424" s="263"/>
      <c r="D424" s="242" t="s">
        <v>190</v>
      </c>
      <c r="E424" s="264" t="s">
        <v>1</v>
      </c>
      <c r="F424" s="265" t="s">
        <v>194</v>
      </c>
      <c r="G424" s="263"/>
      <c r="H424" s="266">
        <v>1</v>
      </c>
      <c r="I424" s="267"/>
      <c r="J424" s="263"/>
      <c r="K424" s="263"/>
      <c r="L424" s="268"/>
      <c r="M424" s="269"/>
      <c r="N424" s="270"/>
      <c r="O424" s="270"/>
      <c r="P424" s="270"/>
      <c r="Q424" s="270"/>
      <c r="R424" s="270"/>
      <c r="S424" s="270"/>
      <c r="T424" s="271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72" t="s">
        <v>190</v>
      </c>
      <c r="AU424" s="272" t="s">
        <v>82</v>
      </c>
      <c r="AV424" s="15" t="s">
        <v>188</v>
      </c>
      <c r="AW424" s="15" t="s">
        <v>30</v>
      </c>
      <c r="AX424" s="15" t="s">
        <v>82</v>
      </c>
      <c r="AY424" s="272" t="s">
        <v>180</v>
      </c>
    </row>
    <row r="425" s="2" customFormat="1" ht="16.5" customHeight="1">
      <c r="A425" s="39"/>
      <c r="B425" s="40"/>
      <c r="C425" s="227" t="s">
        <v>902</v>
      </c>
      <c r="D425" s="227" t="s">
        <v>183</v>
      </c>
      <c r="E425" s="228" t="s">
        <v>2934</v>
      </c>
      <c r="F425" s="229" t="s">
        <v>2935</v>
      </c>
      <c r="G425" s="230" t="s">
        <v>279</v>
      </c>
      <c r="H425" s="231">
        <v>1.5</v>
      </c>
      <c r="I425" s="232"/>
      <c r="J425" s="233">
        <f>ROUND(I425*H425,2)</f>
        <v>0</v>
      </c>
      <c r="K425" s="229" t="s">
        <v>2711</v>
      </c>
      <c r="L425" s="45"/>
      <c r="M425" s="234" t="s">
        <v>1</v>
      </c>
      <c r="N425" s="235" t="s">
        <v>39</v>
      </c>
      <c r="O425" s="92"/>
      <c r="P425" s="236">
        <f>O425*H425</f>
        <v>0</v>
      </c>
      <c r="Q425" s="236">
        <v>0</v>
      </c>
      <c r="R425" s="236">
        <f>Q425*H425</f>
        <v>0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188</v>
      </c>
      <c r="AT425" s="238" t="s">
        <v>183</v>
      </c>
      <c r="AU425" s="238" t="s">
        <v>82</v>
      </c>
      <c r="AY425" s="18" t="s">
        <v>180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82</v>
      </c>
      <c r="BK425" s="239">
        <f>ROUND(I425*H425,2)</f>
        <v>0</v>
      </c>
      <c r="BL425" s="18" t="s">
        <v>188</v>
      </c>
      <c r="BM425" s="238" t="s">
        <v>2936</v>
      </c>
    </row>
    <row r="426" s="14" customFormat="1">
      <c r="A426" s="14"/>
      <c r="B426" s="251"/>
      <c r="C426" s="252"/>
      <c r="D426" s="242" t="s">
        <v>190</v>
      </c>
      <c r="E426" s="253" t="s">
        <v>1</v>
      </c>
      <c r="F426" s="254" t="s">
        <v>2937</v>
      </c>
      <c r="G426" s="252"/>
      <c r="H426" s="255">
        <v>1.5</v>
      </c>
      <c r="I426" s="256"/>
      <c r="J426" s="252"/>
      <c r="K426" s="252"/>
      <c r="L426" s="257"/>
      <c r="M426" s="258"/>
      <c r="N426" s="259"/>
      <c r="O426" s="259"/>
      <c r="P426" s="259"/>
      <c r="Q426" s="259"/>
      <c r="R426" s="259"/>
      <c r="S426" s="259"/>
      <c r="T426" s="26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1" t="s">
        <v>190</v>
      </c>
      <c r="AU426" s="261" t="s">
        <v>82</v>
      </c>
      <c r="AV426" s="14" t="s">
        <v>84</v>
      </c>
      <c r="AW426" s="14" t="s">
        <v>30</v>
      </c>
      <c r="AX426" s="14" t="s">
        <v>74</v>
      </c>
      <c r="AY426" s="261" t="s">
        <v>180</v>
      </c>
    </row>
    <row r="427" s="15" customFormat="1">
      <c r="A427" s="15"/>
      <c r="B427" s="262"/>
      <c r="C427" s="263"/>
      <c r="D427" s="242" t="s">
        <v>190</v>
      </c>
      <c r="E427" s="264" t="s">
        <v>1</v>
      </c>
      <c r="F427" s="265" t="s">
        <v>194</v>
      </c>
      <c r="G427" s="263"/>
      <c r="H427" s="266">
        <v>1.5</v>
      </c>
      <c r="I427" s="267"/>
      <c r="J427" s="263"/>
      <c r="K427" s="263"/>
      <c r="L427" s="268"/>
      <c r="M427" s="269"/>
      <c r="N427" s="270"/>
      <c r="O427" s="270"/>
      <c r="P427" s="270"/>
      <c r="Q427" s="270"/>
      <c r="R427" s="270"/>
      <c r="S427" s="270"/>
      <c r="T427" s="271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72" t="s">
        <v>190</v>
      </c>
      <c r="AU427" s="272" t="s">
        <v>82</v>
      </c>
      <c r="AV427" s="15" t="s">
        <v>188</v>
      </c>
      <c r="AW427" s="15" t="s">
        <v>30</v>
      </c>
      <c r="AX427" s="15" t="s">
        <v>82</v>
      </c>
      <c r="AY427" s="272" t="s">
        <v>180</v>
      </c>
    </row>
    <row r="428" s="2" customFormat="1" ht="16.5" customHeight="1">
      <c r="A428" s="39"/>
      <c r="B428" s="40"/>
      <c r="C428" s="227" t="s">
        <v>911</v>
      </c>
      <c r="D428" s="227" t="s">
        <v>183</v>
      </c>
      <c r="E428" s="228" t="s">
        <v>2938</v>
      </c>
      <c r="F428" s="229" t="s">
        <v>2939</v>
      </c>
      <c r="G428" s="230" t="s">
        <v>279</v>
      </c>
      <c r="H428" s="231">
        <v>2.5</v>
      </c>
      <c r="I428" s="232"/>
      <c r="J428" s="233">
        <f>ROUND(I428*H428,2)</f>
        <v>0</v>
      </c>
      <c r="K428" s="229" t="s">
        <v>2711</v>
      </c>
      <c r="L428" s="45"/>
      <c r="M428" s="234" t="s">
        <v>1</v>
      </c>
      <c r="N428" s="235" t="s">
        <v>39</v>
      </c>
      <c r="O428" s="92"/>
      <c r="P428" s="236">
        <f>O428*H428</f>
        <v>0</v>
      </c>
      <c r="Q428" s="236">
        <v>0</v>
      </c>
      <c r="R428" s="236">
        <f>Q428*H428</f>
        <v>0</v>
      </c>
      <c r="S428" s="236">
        <v>0</v>
      </c>
      <c r="T428" s="237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8" t="s">
        <v>188</v>
      </c>
      <c r="AT428" s="238" t="s">
        <v>183</v>
      </c>
      <c r="AU428" s="238" t="s">
        <v>82</v>
      </c>
      <c r="AY428" s="18" t="s">
        <v>180</v>
      </c>
      <c r="BE428" s="239">
        <f>IF(N428="základní",J428,0)</f>
        <v>0</v>
      </c>
      <c r="BF428" s="239">
        <f>IF(N428="snížená",J428,0)</f>
        <v>0</v>
      </c>
      <c r="BG428" s="239">
        <f>IF(N428="zákl. přenesená",J428,0)</f>
        <v>0</v>
      </c>
      <c r="BH428" s="239">
        <f>IF(N428="sníž. přenesená",J428,0)</f>
        <v>0</v>
      </c>
      <c r="BI428" s="239">
        <f>IF(N428="nulová",J428,0)</f>
        <v>0</v>
      </c>
      <c r="BJ428" s="18" t="s">
        <v>82</v>
      </c>
      <c r="BK428" s="239">
        <f>ROUND(I428*H428,2)</f>
        <v>0</v>
      </c>
      <c r="BL428" s="18" t="s">
        <v>188</v>
      </c>
      <c r="BM428" s="238" t="s">
        <v>2940</v>
      </c>
    </row>
    <row r="429" s="14" customFormat="1">
      <c r="A429" s="14"/>
      <c r="B429" s="251"/>
      <c r="C429" s="252"/>
      <c r="D429" s="242" t="s">
        <v>190</v>
      </c>
      <c r="E429" s="253" t="s">
        <v>1</v>
      </c>
      <c r="F429" s="254" t="s">
        <v>1103</v>
      </c>
      <c r="G429" s="252"/>
      <c r="H429" s="255">
        <v>2.5</v>
      </c>
      <c r="I429" s="256"/>
      <c r="J429" s="252"/>
      <c r="K429" s="252"/>
      <c r="L429" s="257"/>
      <c r="M429" s="258"/>
      <c r="N429" s="259"/>
      <c r="O429" s="259"/>
      <c r="P429" s="259"/>
      <c r="Q429" s="259"/>
      <c r="R429" s="259"/>
      <c r="S429" s="259"/>
      <c r="T429" s="26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1" t="s">
        <v>190</v>
      </c>
      <c r="AU429" s="261" t="s">
        <v>82</v>
      </c>
      <c r="AV429" s="14" t="s">
        <v>84</v>
      </c>
      <c r="AW429" s="14" t="s">
        <v>30</v>
      </c>
      <c r="AX429" s="14" t="s">
        <v>74</v>
      </c>
      <c r="AY429" s="261" t="s">
        <v>180</v>
      </c>
    </row>
    <row r="430" s="15" customFormat="1">
      <c r="A430" s="15"/>
      <c r="B430" s="262"/>
      <c r="C430" s="263"/>
      <c r="D430" s="242" t="s">
        <v>190</v>
      </c>
      <c r="E430" s="264" t="s">
        <v>1</v>
      </c>
      <c r="F430" s="265" t="s">
        <v>194</v>
      </c>
      <c r="G430" s="263"/>
      <c r="H430" s="266">
        <v>2.5</v>
      </c>
      <c r="I430" s="267"/>
      <c r="J430" s="263"/>
      <c r="K430" s="263"/>
      <c r="L430" s="268"/>
      <c r="M430" s="269"/>
      <c r="N430" s="270"/>
      <c r="O430" s="270"/>
      <c r="P430" s="270"/>
      <c r="Q430" s="270"/>
      <c r="R430" s="270"/>
      <c r="S430" s="270"/>
      <c r="T430" s="271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2" t="s">
        <v>190</v>
      </c>
      <c r="AU430" s="272" t="s">
        <v>82</v>
      </c>
      <c r="AV430" s="15" t="s">
        <v>188</v>
      </c>
      <c r="AW430" s="15" t="s">
        <v>30</v>
      </c>
      <c r="AX430" s="15" t="s">
        <v>82</v>
      </c>
      <c r="AY430" s="272" t="s">
        <v>180</v>
      </c>
    </row>
    <row r="431" s="12" customFormat="1" ht="25.92" customHeight="1">
      <c r="A431" s="12"/>
      <c r="B431" s="211"/>
      <c r="C431" s="212"/>
      <c r="D431" s="213" t="s">
        <v>73</v>
      </c>
      <c r="E431" s="214" t="s">
        <v>2941</v>
      </c>
      <c r="F431" s="214" t="s">
        <v>2942</v>
      </c>
      <c r="G431" s="212"/>
      <c r="H431" s="212"/>
      <c r="I431" s="215"/>
      <c r="J431" s="216">
        <f>BK431</f>
        <v>0</v>
      </c>
      <c r="K431" s="212"/>
      <c r="L431" s="217"/>
      <c r="M431" s="218"/>
      <c r="N431" s="219"/>
      <c r="O431" s="219"/>
      <c r="P431" s="220">
        <f>P432</f>
        <v>0</v>
      </c>
      <c r="Q431" s="219"/>
      <c r="R431" s="220">
        <f>R432</f>
        <v>0</v>
      </c>
      <c r="S431" s="219"/>
      <c r="T431" s="221">
        <f>T432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2" t="s">
        <v>82</v>
      </c>
      <c r="AT431" s="223" t="s">
        <v>73</v>
      </c>
      <c r="AU431" s="223" t="s">
        <v>74</v>
      </c>
      <c r="AY431" s="222" t="s">
        <v>180</v>
      </c>
      <c r="BK431" s="224">
        <f>BK432</f>
        <v>0</v>
      </c>
    </row>
    <row r="432" s="2" customFormat="1" ht="16.5" customHeight="1">
      <c r="A432" s="39"/>
      <c r="B432" s="40"/>
      <c r="C432" s="227" t="s">
        <v>925</v>
      </c>
      <c r="D432" s="227" t="s">
        <v>183</v>
      </c>
      <c r="E432" s="228" t="s">
        <v>2943</v>
      </c>
      <c r="F432" s="229" t="s">
        <v>2944</v>
      </c>
      <c r="G432" s="230" t="s">
        <v>208</v>
      </c>
      <c r="H432" s="231">
        <v>0.92800000000000005</v>
      </c>
      <c r="I432" s="232"/>
      <c r="J432" s="233">
        <f>ROUND(I432*H432,2)</f>
        <v>0</v>
      </c>
      <c r="K432" s="229" t="s">
        <v>2711</v>
      </c>
      <c r="L432" s="45"/>
      <c r="M432" s="234" t="s">
        <v>1</v>
      </c>
      <c r="N432" s="235" t="s">
        <v>39</v>
      </c>
      <c r="O432" s="92"/>
      <c r="P432" s="236">
        <f>O432*H432</f>
        <v>0</v>
      </c>
      <c r="Q432" s="236">
        <v>0</v>
      </c>
      <c r="R432" s="236">
        <f>Q432*H432</f>
        <v>0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188</v>
      </c>
      <c r="AT432" s="238" t="s">
        <v>183</v>
      </c>
      <c r="AU432" s="238" t="s">
        <v>82</v>
      </c>
      <c r="AY432" s="18" t="s">
        <v>180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82</v>
      </c>
      <c r="BK432" s="239">
        <f>ROUND(I432*H432,2)</f>
        <v>0</v>
      </c>
      <c r="BL432" s="18" t="s">
        <v>188</v>
      </c>
      <c r="BM432" s="238" t="s">
        <v>2945</v>
      </c>
    </row>
    <row r="433" s="12" customFormat="1" ht="25.92" customHeight="1">
      <c r="A433" s="12"/>
      <c r="B433" s="211"/>
      <c r="C433" s="212"/>
      <c r="D433" s="213" t="s">
        <v>73</v>
      </c>
      <c r="E433" s="214" t="s">
        <v>2946</v>
      </c>
      <c r="F433" s="214" t="s">
        <v>2947</v>
      </c>
      <c r="G433" s="212"/>
      <c r="H433" s="212"/>
      <c r="I433" s="215"/>
      <c r="J433" s="216">
        <f>BK433</f>
        <v>0</v>
      </c>
      <c r="K433" s="212"/>
      <c r="L433" s="217"/>
      <c r="M433" s="218"/>
      <c r="N433" s="219"/>
      <c r="O433" s="219"/>
      <c r="P433" s="220">
        <f>SUM(P434:P437)</f>
        <v>0</v>
      </c>
      <c r="Q433" s="219"/>
      <c r="R433" s="220">
        <f>SUM(R434:R437)</f>
        <v>0</v>
      </c>
      <c r="S433" s="219"/>
      <c r="T433" s="221">
        <f>SUM(T434:T437)</f>
        <v>0</v>
      </c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222" t="s">
        <v>82</v>
      </c>
      <c r="AT433" s="223" t="s">
        <v>73</v>
      </c>
      <c r="AU433" s="223" t="s">
        <v>74</v>
      </c>
      <c r="AY433" s="222" t="s">
        <v>180</v>
      </c>
      <c r="BK433" s="224">
        <f>SUM(BK434:BK437)</f>
        <v>0</v>
      </c>
    </row>
    <row r="434" s="2" customFormat="1" ht="16.5" customHeight="1">
      <c r="A434" s="39"/>
      <c r="B434" s="40"/>
      <c r="C434" s="227" t="s">
        <v>931</v>
      </c>
      <c r="D434" s="227" t="s">
        <v>183</v>
      </c>
      <c r="E434" s="228" t="s">
        <v>2948</v>
      </c>
      <c r="F434" s="229" t="s">
        <v>2949</v>
      </c>
      <c r="G434" s="230" t="s">
        <v>208</v>
      </c>
      <c r="H434" s="231">
        <v>0.125</v>
      </c>
      <c r="I434" s="232"/>
      <c r="J434" s="233">
        <f>ROUND(I434*H434,2)</f>
        <v>0</v>
      </c>
      <c r="K434" s="229" t="s">
        <v>2711</v>
      </c>
      <c r="L434" s="45"/>
      <c r="M434" s="234" t="s">
        <v>1</v>
      </c>
      <c r="N434" s="235" t="s">
        <v>39</v>
      </c>
      <c r="O434" s="92"/>
      <c r="P434" s="236">
        <f>O434*H434</f>
        <v>0</v>
      </c>
      <c r="Q434" s="236">
        <v>0</v>
      </c>
      <c r="R434" s="236">
        <f>Q434*H434</f>
        <v>0</v>
      </c>
      <c r="S434" s="236">
        <v>0</v>
      </c>
      <c r="T434" s="237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8" t="s">
        <v>188</v>
      </c>
      <c r="AT434" s="238" t="s">
        <v>183</v>
      </c>
      <c r="AU434" s="238" t="s">
        <v>82</v>
      </c>
      <c r="AY434" s="18" t="s">
        <v>180</v>
      </c>
      <c r="BE434" s="239">
        <f>IF(N434="základní",J434,0)</f>
        <v>0</v>
      </c>
      <c r="BF434" s="239">
        <f>IF(N434="snížená",J434,0)</f>
        <v>0</v>
      </c>
      <c r="BG434" s="239">
        <f>IF(N434="zákl. přenesená",J434,0)</f>
        <v>0</v>
      </c>
      <c r="BH434" s="239">
        <f>IF(N434="sníž. přenesená",J434,0)</f>
        <v>0</v>
      </c>
      <c r="BI434" s="239">
        <f>IF(N434="nulová",J434,0)</f>
        <v>0</v>
      </c>
      <c r="BJ434" s="18" t="s">
        <v>82</v>
      </c>
      <c r="BK434" s="239">
        <f>ROUND(I434*H434,2)</f>
        <v>0</v>
      </c>
      <c r="BL434" s="18" t="s">
        <v>188</v>
      </c>
      <c r="BM434" s="238" t="s">
        <v>2950</v>
      </c>
    </row>
    <row r="435" s="2" customFormat="1" ht="16.5" customHeight="1">
      <c r="A435" s="39"/>
      <c r="B435" s="40"/>
      <c r="C435" s="227" t="s">
        <v>935</v>
      </c>
      <c r="D435" s="227" t="s">
        <v>183</v>
      </c>
      <c r="E435" s="228" t="s">
        <v>2951</v>
      </c>
      <c r="F435" s="229" t="s">
        <v>2952</v>
      </c>
      <c r="G435" s="230" t="s">
        <v>208</v>
      </c>
      <c r="H435" s="231">
        <v>0.125</v>
      </c>
      <c r="I435" s="232"/>
      <c r="J435" s="233">
        <f>ROUND(I435*H435,2)</f>
        <v>0</v>
      </c>
      <c r="K435" s="229" t="s">
        <v>2711</v>
      </c>
      <c r="L435" s="45"/>
      <c r="M435" s="234" t="s">
        <v>1</v>
      </c>
      <c r="N435" s="235" t="s">
        <v>39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188</v>
      </c>
      <c r="AT435" s="238" t="s">
        <v>183</v>
      </c>
      <c r="AU435" s="238" t="s">
        <v>82</v>
      </c>
      <c r="AY435" s="18" t="s">
        <v>180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82</v>
      </c>
      <c r="BK435" s="239">
        <f>ROUND(I435*H435,2)</f>
        <v>0</v>
      </c>
      <c r="BL435" s="18" t="s">
        <v>188</v>
      </c>
      <c r="BM435" s="238" t="s">
        <v>2953</v>
      </c>
    </row>
    <row r="436" s="2" customFormat="1" ht="16.5" customHeight="1">
      <c r="A436" s="39"/>
      <c r="B436" s="40"/>
      <c r="C436" s="227" t="s">
        <v>939</v>
      </c>
      <c r="D436" s="227" t="s">
        <v>183</v>
      </c>
      <c r="E436" s="228" t="s">
        <v>2954</v>
      </c>
      <c r="F436" s="229" t="s">
        <v>2955</v>
      </c>
      <c r="G436" s="230" t="s">
        <v>208</v>
      </c>
      <c r="H436" s="231">
        <v>1.2490000000000001</v>
      </c>
      <c r="I436" s="232"/>
      <c r="J436" s="233">
        <f>ROUND(I436*H436,2)</f>
        <v>0</v>
      </c>
      <c r="K436" s="229" t="s">
        <v>2711</v>
      </c>
      <c r="L436" s="45"/>
      <c r="M436" s="234" t="s">
        <v>1</v>
      </c>
      <c r="N436" s="235" t="s">
        <v>39</v>
      </c>
      <c r="O436" s="92"/>
      <c r="P436" s="236">
        <f>O436*H436</f>
        <v>0</v>
      </c>
      <c r="Q436" s="236">
        <v>0</v>
      </c>
      <c r="R436" s="236">
        <f>Q436*H436</f>
        <v>0</v>
      </c>
      <c r="S436" s="236">
        <v>0</v>
      </c>
      <c r="T436" s="237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8" t="s">
        <v>188</v>
      </c>
      <c r="AT436" s="238" t="s">
        <v>183</v>
      </c>
      <c r="AU436" s="238" t="s">
        <v>82</v>
      </c>
      <c r="AY436" s="18" t="s">
        <v>180</v>
      </c>
      <c r="BE436" s="239">
        <f>IF(N436="základní",J436,0)</f>
        <v>0</v>
      </c>
      <c r="BF436" s="239">
        <f>IF(N436="snížená",J436,0)</f>
        <v>0</v>
      </c>
      <c r="BG436" s="239">
        <f>IF(N436="zákl. přenesená",J436,0)</f>
        <v>0</v>
      </c>
      <c r="BH436" s="239">
        <f>IF(N436="sníž. přenesená",J436,0)</f>
        <v>0</v>
      </c>
      <c r="BI436" s="239">
        <f>IF(N436="nulová",J436,0)</f>
        <v>0</v>
      </c>
      <c r="BJ436" s="18" t="s">
        <v>82</v>
      </c>
      <c r="BK436" s="239">
        <f>ROUND(I436*H436,2)</f>
        <v>0</v>
      </c>
      <c r="BL436" s="18" t="s">
        <v>188</v>
      </c>
      <c r="BM436" s="238" t="s">
        <v>2956</v>
      </c>
    </row>
    <row r="437" s="2" customFormat="1" ht="16.5" customHeight="1">
      <c r="A437" s="39"/>
      <c r="B437" s="40"/>
      <c r="C437" s="227" t="s">
        <v>943</v>
      </c>
      <c r="D437" s="227" t="s">
        <v>183</v>
      </c>
      <c r="E437" s="228" t="s">
        <v>2957</v>
      </c>
      <c r="F437" s="229" t="s">
        <v>2958</v>
      </c>
      <c r="G437" s="230" t="s">
        <v>208</v>
      </c>
      <c r="H437" s="231">
        <v>0.125</v>
      </c>
      <c r="I437" s="232"/>
      <c r="J437" s="233">
        <f>ROUND(I437*H437,2)</f>
        <v>0</v>
      </c>
      <c r="K437" s="229" t="s">
        <v>2751</v>
      </c>
      <c r="L437" s="45"/>
      <c r="M437" s="299" t="s">
        <v>1</v>
      </c>
      <c r="N437" s="300" t="s">
        <v>39</v>
      </c>
      <c r="O437" s="301"/>
      <c r="P437" s="302">
        <f>O437*H437</f>
        <v>0</v>
      </c>
      <c r="Q437" s="302">
        <v>0</v>
      </c>
      <c r="R437" s="302">
        <f>Q437*H437</f>
        <v>0</v>
      </c>
      <c r="S437" s="302">
        <v>0</v>
      </c>
      <c r="T437" s="303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188</v>
      </c>
      <c r="AT437" s="238" t="s">
        <v>183</v>
      </c>
      <c r="AU437" s="238" t="s">
        <v>82</v>
      </c>
      <c r="AY437" s="18" t="s">
        <v>180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82</v>
      </c>
      <c r="BK437" s="239">
        <f>ROUND(I437*H437,2)</f>
        <v>0</v>
      </c>
      <c r="BL437" s="18" t="s">
        <v>188</v>
      </c>
      <c r="BM437" s="238" t="s">
        <v>2959</v>
      </c>
    </row>
    <row r="438" s="2" customFormat="1" ht="6.96" customHeight="1">
      <c r="A438" s="39"/>
      <c r="B438" s="67"/>
      <c r="C438" s="68"/>
      <c r="D438" s="68"/>
      <c r="E438" s="68"/>
      <c r="F438" s="68"/>
      <c r="G438" s="68"/>
      <c r="H438" s="68"/>
      <c r="I438" s="68"/>
      <c r="J438" s="68"/>
      <c r="K438" s="68"/>
      <c r="L438" s="45"/>
      <c r="M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</row>
  </sheetData>
  <sheetProtection sheet="1" autoFilter="0" formatColumns="0" formatRows="0" objects="1" scenarios="1" spinCount="100000" saltValue="WTn7c2ckZOAH1y22Yw0f0tc3TJWjRUnH3OzMzTi2iZMn3N1VcjFdxPcJ2j1qZ4PeoQc1wc271S8dTcfVVNlR6Q==" hashValue="pEYV2XHmt6O/goB7b2jemontd3kH0PkvetveR9FIoC9zfHCJ7u02p4ALggtcOD032fVFIUOYFh5pS4kPYChgnw==" algorithmName="SHA-512" password="FF79"/>
  <autoFilter ref="C130:K437"/>
  <mergeCells count="9">
    <mergeCell ref="E7:H7"/>
    <mergeCell ref="E9:H9"/>
    <mergeCell ref="E18:H18"/>
    <mergeCell ref="E27:H27"/>
    <mergeCell ref="E85:H85"/>
    <mergeCell ref="E87:H87"/>
    <mergeCell ref="E121:H121"/>
    <mergeCell ref="E123:H12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141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2960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24. 5. 2023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32</v>
      </c>
      <c r="F24" s="39"/>
      <c r="G24" s="39"/>
      <c r="H24" s="39"/>
      <c r="I24" s="151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33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34</v>
      </c>
      <c r="E30" s="39"/>
      <c r="F30" s="39"/>
      <c r="G30" s="39"/>
      <c r="H30" s="39"/>
      <c r="I30" s="39"/>
      <c r="J30" s="161">
        <f>ROUND(J123,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36</v>
      </c>
      <c r="G32" s="39"/>
      <c r="H32" s="39"/>
      <c r="I32" s="162" t="s">
        <v>35</v>
      </c>
      <c r="J32" s="162" t="s">
        <v>37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38</v>
      </c>
      <c r="E33" s="151" t="s">
        <v>39</v>
      </c>
      <c r="F33" s="164">
        <f>ROUND((SUM(BE123:BE189)),  2)</f>
        <v>0</v>
      </c>
      <c r="G33" s="39"/>
      <c r="H33" s="39"/>
      <c r="I33" s="165">
        <v>0.20999999999999999</v>
      </c>
      <c r="J33" s="164">
        <f>ROUND(((SUM(BE123:BE189))*I33),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40</v>
      </c>
      <c r="F34" s="164">
        <f>ROUND((SUM(BF123:BF189)),  2)</f>
        <v>0</v>
      </c>
      <c r="G34" s="39"/>
      <c r="H34" s="39"/>
      <c r="I34" s="165">
        <v>0.14999999999999999</v>
      </c>
      <c r="J34" s="164">
        <f>ROUND(((SUM(BF123:BF189))*I34),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41</v>
      </c>
      <c r="F35" s="164">
        <f>ROUND((SUM(BG123:BG189)),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42</v>
      </c>
      <c r="F36" s="164">
        <f>ROUND((SUM(BH123:BH189)),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ROUND((SUM(BI123:BI189)),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44</v>
      </c>
      <c r="E39" s="168"/>
      <c r="F39" s="168"/>
      <c r="G39" s="169" t="s">
        <v>45</v>
      </c>
      <c r="H39" s="170" t="s">
        <v>46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141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2022-01050199.08 - VRN+ON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24. 5. 2023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>KAVRO - Ing. Veronika Kloudová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144</v>
      </c>
      <c r="D94" s="186"/>
      <c r="E94" s="186"/>
      <c r="F94" s="186"/>
      <c r="G94" s="186"/>
      <c r="H94" s="186"/>
      <c r="I94" s="186"/>
      <c r="J94" s="187" t="s">
        <v>145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146</v>
      </c>
      <c r="D96" s="41"/>
      <c r="E96" s="41"/>
      <c r="F96" s="41"/>
      <c r="G96" s="41"/>
      <c r="H96" s="41"/>
      <c r="I96" s="41"/>
      <c r="J96" s="111">
        <f>J123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147</v>
      </c>
    </row>
    <row r="97" s="9" customFormat="1" ht="24.96" customHeight="1">
      <c r="A97" s="9"/>
      <c r="B97" s="189"/>
      <c r="C97" s="190"/>
      <c r="D97" s="191" t="s">
        <v>2961</v>
      </c>
      <c r="E97" s="192"/>
      <c r="F97" s="192"/>
      <c r="G97" s="192"/>
      <c r="H97" s="192"/>
      <c r="I97" s="192"/>
      <c r="J97" s="193">
        <f>J124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2962</v>
      </c>
      <c r="E98" s="197"/>
      <c r="F98" s="197"/>
      <c r="G98" s="197"/>
      <c r="H98" s="197"/>
      <c r="I98" s="197"/>
      <c r="J98" s="198">
        <f>J125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2963</v>
      </c>
      <c r="E99" s="197"/>
      <c r="F99" s="197"/>
      <c r="G99" s="197"/>
      <c r="H99" s="197"/>
      <c r="I99" s="197"/>
      <c r="J99" s="198">
        <f>J138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2964</v>
      </c>
      <c r="E100" s="197"/>
      <c r="F100" s="197"/>
      <c r="G100" s="197"/>
      <c r="H100" s="197"/>
      <c r="I100" s="197"/>
      <c r="J100" s="198">
        <f>J149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2965</v>
      </c>
      <c r="E101" s="197"/>
      <c r="F101" s="197"/>
      <c r="G101" s="197"/>
      <c r="H101" s="197"/>
      <c r="I101" s="197"/>
      <c r="J101" s="198">
        <f>J170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2966</v>
      </c>
      <c r="E102" s="197"/>
      <c r="F102" s="197"/>
      <c r="G102" s="197"/>
      <c r="H102" s="197"/>
      <c r="I102" s="197"/>
      <c r="J102" s="198">
        <f>J172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2967</v>
      </c>
      <c r="E103" s="197"/>
      <c r="F103" s="197"/>
      <c r="G103" s="197"/>
      <c r="H103" s="197"/>
      <c r="I103" s="197"/>
      <c r="J103" s="198">
        <f>J176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165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4" t="str">
        <f>E7</f>
        <v>ZŠ NA SMETÁNCE - oprava střešního pláště a rekonstrukce podkroví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141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E9</f>
        <v>2022-01050199.08 - VRN+ON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F12</f>
        <v xml:space="preserve"> </v>
      </c>
      <c r="G117" s="41"/>
      <c r="H117" s="41"/>
      <c r="I117" s="33" t="s">
        <v>22</v>
      </c>
      <c r="J117" s="80" t="str">
        <f>IF(J12="","",J12)</f>
        <v>24. 5. 2023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E15</f>
        <v xml:space="preserve"> </v>
      </c>
      <c r="G119" s="41"/>
      <c r="H119" s="41"/>
      <c r="I119" s="33" t="s">
        <v>29</v>
      </c>
      <c r="J119" s="37" t="str">
        <f>E21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5.65" customHeight="1">
      <c r="A120" s="39"/>
      <c r="B120" s="40"/>
      <c r="C120" s="33" t="s">
        <v>27</v>
      </c>
      <c r="D120" s="41"/>
      <c r="E120" s="41"/>
      <c r="F120" s="28" t="str">
        <f>IF(E18="","",E18)</f>
        <v>Vyplň údaj</v>
      </c>
      <c r="G120" s="41"/>
      <c r="H120" s="41"/>
      <c r="I120" s="33" t="s">
        <v>31</v>
      </c>
      <c r="J120" s="37" t="str">
        <f>E24</f>
        <v>KAVRO - Ing. Veronika Kloudová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0"/>
      <c r="B122" s="201"/>
      <c r="C122" s="202" t="s">
        <v>166</v>
      </c>
      <c r="D122" s="203" t="s">
        <v>59</v>
      </c>
      <c r="E122" s="203" t="s">
        <v>55</v>
      </c>
      <c r="F122" s="203" t="s">
        <v>56</v>
      </c>
      <c r="G122" s="203" t="s">
        <v>167</v>
      </c>
      <c r="H122" s="203" t="s">
        <v>168</v>
      </c>
      <c r="I122" s="203" t="s">
        <v>169</v>
      </c>
      <c r="J122" s="203" t="s">
        <v>145</v>
      </c>
      <c r="K122" s="204" t="s">
        <v>170</v>
      </c>
      <c r="L122" s="205"/>
      <c r="M122" s="101" t="s">
        <v>1</v>
      </c>
      <c r="N122" s="102" t="s">
        <v>38</v>
      </c>
      <c r="O122" s="102" t="s">
        <v>171</v>
      </c>
      <c r="P122" s="102" t="s">
        <v>172</v>
      </c>
      <c r="Q122" s="102" t="s">
        <v>173</v>
      </c>
      <c r="R122" s="102" t="s">
        <v>174</v>
      </c>
      <c r="S122" s="102" t="s">
        <v>175</v>
      </c>
      <c r="T122" s="103" t="s">
        <v>176</v>
      </c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</row>
    <row r="123" s="2" customFormat="1" ht="22.8" customHeight="1">
      <c r="A123" s="39"/>
      <c r="B123" s="40"/>
      <c r="C123" s="108" t="s">
        <v>177</v>
      </c>
      <c r="D123" s="41"/>
      <c r="E123" s="41"/>
      <c r="F123" s="41"/>
      <c r="G123" s="41"/>
      <c r="H123" s="41"/>
      <c r="I123" s="41"/>
      <c r="J123" s="206">
        <f>BK123</f>
        <v>0</v>
      </c>
      <c r="K123" s="41"/>
      <c r="L123" s="45"/>
      <c r="M123" s="104"/>
      <c r="N123" s="207"/>
      <c r="O123" s="105"/>
      <c r="P123" s="208">
        <f>P124</f>
        <v>0</v>
      </c>
      <c r="Q123" s="105"/>
      <c r="R123" s="208">
        <f>R124</f>
        <v>0</v>
      </c>
      <c r="S123" s="105"/>
      <c r="T123" s="209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73</v>
      </c>
      <c r="AU123" s="18" t="s">
        <v>147</v>
      </c>
      <c r="BK123" s="210">
        <f>BK124</f>
        <v>0</v>
      </c>
    </row>
    <row r="124" s="12" customFormat="1" ht="25.92" customHeight="1">
      <c r="A124" s="12"/>
      <c r="B124" s="211"/>
      <c r="C124" s="212"/>
      <c r="D124" s="213" t="s">
        <v>73</v>
      </c>
      <c r="E124" s="214" t="s">
        <v>2968</v>
      </c>
      <c r="F124" s="214" t="s">
        <v>2969</v>
      </c>
      <c r="G124" s="212"/>
      <c r="H124" s="212"/>
      <c r="I124" s="215"/>
      <c r="J124" s="216">
        <f>BK124</f>
        <v>0</v>
      </c>
      <c r="K124" s="212"/>
      <c r="L124" s="217"/>
      <c r="M124" s="218"/>
      <c r="N124" s="219"/>
      <c r="O124" s="219"/>
      <c r="P124" s="220">
        <f>P125+P138+P149+P170+P172+P176</f>
        <v>0</v>
      </c>
      <c r="Q124" s="219"/>
      <c r="R124" s="220">
        <f>R125+R138+R149+R170+R172+R176</f>
        <v>0</v>
      </c>
      <c r="S124" s="219"/>
      <c r="T124" s="221">
        <f>T125+T138+T149+T170+T172+T176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2" t="s">
        <v>221</v>
      </c>
      <c r="AT124" s="223" t="s">
        <v>73</v>
      </c>
      <c r="AU124" s="223" t="s">
        <v>74</v>
      </c>
      <c r="AY124" s="222" t="s">
        <v>180</v>
      </c>
      <c r="BK124" s="224">
        <f>BK125+BK138+BK149+BK170+BK172+BK176</f>
        <v>0</v>
      </c>
    </row>
    <row r="125" s="12" customFormat="1" ht="22.8" customHeight="1">
      <c r="A125" s="12"/>
      <c r="B125" s="211"/>
      <c r="C125" s="212"/>
      <c r="D125" s="213" t="s">
        <v>73</v>
      </c>
      <c r="E125" s="225" t="s">
        <v>2970</v>
      </c>
      <c r="F125" s="225" t="s">
        <v>2971</v>
      </c>
      <c r="G125" s="212"/>
      <c r="H125" s="212"/>
      <c r="I125" s="215"/>
      <c r="J125" s="226">
        <f>BK125</f>
        <v>0</v>
      </c>
      <c r="K125" s="212"/>
      <c r="L125" s="217"/>
      <c r="M125" s="218"/>
      <c r="N125" s="219"/>
      <c r="O125" s="219"/>
      <c r="P125" s="220">
        <f>SUM(P126:P137)</f>
        <v>0</v>
      </c>
      <c r="Q125" s="219"/>
      <c r="R125" s="220">
        <f>SUM(R126:R137)</f>
        <v>0</v>
      </c>
      <c r="S125" s="219"/>
      <c r="T125" s="221">
        <f>SUM(T126:T137)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221</v>
      </c>
      <c r="AT125" s="223" t="s">
        <v>73</v>
      </c>
      <c r="AU125" s="223" t="s">
        <v>82</v>
      </c>
      <c r="AY125" s="222" t="s">
        <v>180</v>
      </c>
      <c r="BK125" s="224">
        <f>SUM(BK126:BK137)</f>
        <v>0</v>
      </c>
    </row>
    <row r="126" s="2" customFormat="1" ht="16.5" customHeight="1">
      <c r="A126" s="39"/>
      <c r="B126" s="40"/>
      <c r="C126" s="227" t="s">
        <v>82</v>
      </c>
      <c r="D126" s="227" t="s">
        <v>183</v>
      </c>
      <c r="E126" s="228" t="s">
        <v>2972</v>
      </c>
      <c r="F126" s="229" t="s">
        <v>2973</v>
      </c>
      <c r="G126" s="230" t="s">
        <v>646</v>
      </c>
      <c r="H126" s="231">
        <v>1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188</v>
      </c>
      <c r="AT126" s="238" t="s">
        <v>183</v>
      </c>
      <c r="AU126" s="238" t="s">
        <v>84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188</v>
      </c>
      <c r="BM126" s="238" t="s">
        <v>84</v>
      </c>
    </row>
    <row r="127" s="2" customFormat="1" ht="16.5" customHeight="1">
      <c r="A127" s="39"/>
      <c r="B127" s="40"/>
      <c r="C127" s="227" t="s">
        <v>84</v>
      </c>
      <c r="D127" s="227" t="s">
        <v>183</v>
      </c>
      <c r="E127" s="228" t="s">
        <v>2974</v>
      </c>
      <c r="F127" s="229" t="s">
        <v>2975</v>
      </c>
      <c r="G127" s="230" t="s">
        <v>646</v>
      </c>
      <c r="H127" s="231">
        <v>1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84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188</v>
      </c>
    </row>
    <row r="128" s="2" customFormat="1" ht="16.5" customHeight="1">
      <c r="A128" s="39"/>
      <c r="B128" s="40"/>
      <c r="C128" s="227" t="s">
        <v>181</v>
      </c>
      <c r="D128" s="227" t="s">
        <v>183</v>
      </c>
      <c r="E128" s="228" t="s">
        <v>2976</v>
      </c>
      <c r="F128" s="229" t="s">
        <v>2977</v>
      </c>
      <c r="G128" s="230" t="s">
        <v>646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84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216</v>
      </c>
    </row>
    <row r="129" s="13" customFormat="1">
      <c r="A129" s="13"/>
      <c r="B129" s="240"/>
      <c r="C129" s="241"/>
      <c r="D129" s="242" t="s">
        <v>190</v>
      </c>
      <c r="E129" s="243" t="s">
        <v>1</v>
      </c>
      <c r="F129" s="244" t="s">
        <v>2978</v>
      </c>
      <c r="G129" s="241"/>
      <c r="H129" s="243" t="s">
        <v>1</v>
      </c>
      <c r="I129" s="245"/>
      <c r="J129" s="241"/>
      <c r="K129" s="241"/>
      <c r="L129" s="246"/>
      <c r="M129" s="247"/>
      <c r="N129" s="248"/>
      <c r="O129" s="248"/>
      <c r="P129" s="248"/>
      <c r="Q129" s="248"/>
      <c r="R129" s="248"/>
      <c r="S129" s="248"/>
      <c r="T129" s="249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0" t="s">
        <v>190</v>
      </c>
      <c r="AU129" s="250" t="s">
        <v>84</v>
      </c>
      <c r="AV129" s="13" t="s">
        <v>82</v>
      </c>
      <c r="AW129" s="13" t="s">
        <v>30</v>
      </c>
      <c r="AX129" s="13" t="s">
        <v>74</v>
      </c>
      <c r="AY129" s="250" t="s">
        <v>180</v>
      </c>
    </row>
    <row r="130" s="14" customFormat="1">
      <c r="A130" s="14"/>
      <c r="B130" s="251"/>
      <c r="C130" s="252"/>
      <c r="D130" s="242" t="s">
        <v>190</v>
      </c>
      <c r="E130" s="253" t="s">
        <v>1</v>
      </c>
      <c r="F130" s="254" t="s">
        <v>2979</v>
      </c>
      <c r="G130" s="252"/>
      <c r="H130" s="255">
        <v>1</v>
      </c>
      <c r="I130" s="256"/>
      <c r="J130" s="252"/>
      <c r="K130" s="252"/>
      <c r="L130" s="257"/>
      <c r="M130" s="258"/>
      <c r="N130" s="259"/>
      <c r="O130" s="259"/>
      <c r="P130" s="259"/>
      <c r="Q130" s="259"/>
      <c r="R130" s="259"/>
      <c r="S130" s="259"/>
      <c r="T130" s="260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1" t="s">
        <v>190</v>
      </c>
      <c r="AU130" s="261" t="s">
        <v>84</v>
      </c>
      <c r="AV130" s="14" t="s">
        <v>84</v>
      </c>
      <c r="AW130" s="14" t="s">
        <v>30</v>
      </c>
      <c r="AX130" s="14" t="s">
        <v>74</v>
      </c>
      <c r="AY130" s="261" t="s">
        <v>180</v>
      </c>
    </row>
    <row r="131" s="15" customFormat="1">
      <c r="A131" s="15"/>
      <c r="B131" s="262"/>
      <c r="C131" s="263"/>
      <c r="D131" s="242" t="s">
        <v>190</v>
      </c>
      <c r="E131" s="264" t="s">
        <v>1</v>
      </c>
      <c r="F131" s="265" t="s">
        <v>194</v>
      </c>
      <c r="G131" s="263"/>
      <c r="H131" s="266">
        <v>1</v>
      </c>
      <c r="I131" s="267"/>
      <c r="J131" s="263"/>
      <c r="K131" s="263"/>
      <c r="L131" s="268"/>
      <c r="M131" s="269"/>
      <c r="N131" s="270"/>
      <c r="O131" s="270"/>
      <c r="P131" s="270"/>
      <c r="Q131" s="270"/>
      <c r="R131" s="270"/>
      <c r="S131" s="270"/>
      <c r="T131" s="271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72" t="s">
        <v>190</v>
      </c>
      <c r="AU131" s="272" t="s">
        <v>84</v>
      </c>
      <c r="AV131" s="15" t="s">
        <v>188</v>
      </c>
      <c r="AW131" s="15" t="s">
        <v>30</v>
      </c>
      <c r="AX131" s="15" t="s">
        <v>82</v>
      </c>
      <c r="AY131" s="272" t="s">
        <v>180</v>
      </c>
    </row>
    <row r="132" s="2" customFormat="1" ht="16.5" customHeight="1">
      <c r="A132" s="39"/>
      <c r="B132" s="40"/>
      <c r="C132" s="227" t="s">
        <v>188</v>
      </c>
      <c r="D132" s="227" t="s">
        <v>183</v>
      </c>
      <c r="E132" s="228" t="s">
        <v>2980</v>
      </c>
      <c r="F132" s="229" t="s">
        <v>2981</v>
      </c>
      <c r="G132" s="230" t="s">
        <v>646</v>
      </c>
      <c r="H132" s="231">
        <v>1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84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242</v>
      </c>
    </row>
    <row r="133" s="13" customFormat="1">
      <c r="A133" s="13"/>
      <c r="B133" s="240"/>
      <c r="C133" s="241"/>
      <c r="D133" s="242" t="s">
        <v>190</v>
      </c>
      <c r="E133" s="243" t="s">
        <v>1</v>
      </c>
      <c r="F133" s="244" t="s">
        <v>2982</v>
      </c>
      <c r="G133" s="241"/>
      <c r="H133" s="243" t="s">
        <v>1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0" t="s">
        <v>190</v>
      </c>
      <c r="AU133" s="250" t="s">
        <v>84</v>
      </c>
      <c r="AV133" s="13" t="s">
        <v>82</v>
      </c>
      <c r="AW133" s="13" t="s">
        <v>30</v>
      </c>
      <c r="AX133" s="13" t="s">
        <v>74</v>
      </c>
      <c r="AY133" s="250" t="s">
        <v>180</v>
      </c>
    </row>
    <row r="134" s="14" customFormat="1">
      <c r="A134" s="14"/>
      <c r="B134" s="251"/>
      <c r="C134" s="252"/>
      <c r="D134" s="242" t="s">
        <v>190</v>
      </c>
      <c r="E134" s="253" t="s">
        <v>1</v>
      </c>
      <c r="F134" s="254" t="s">
        <v>2979</v>
      </c>
      <c r="G134" s="252"/>
      <c r="H134" s="255">
        <v>1</v>
      </c>
      <c r="I134" s="256"/>
      <c r="J134" s="252"/>
      <c r="K134" s="252"/>
      <c r="L134" s="257"/>
      <c r="M134" s="258"/>
      <c r="N134" s="259"/>
      <c r="O134" s="259"/>
      <c r="P134" s="259"/>
      <c r="Q134" s="259"/>
      <c r="R134" s="259"/>
      <c r="S134" s="259"/>
      <c r="T134" s="260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1" t="s">
        <v>190</v>
      </c>
      <c r="AU134" s="261" t="s">
        <v>84</v>
      </c>
      <c r="AV134" s="14" t="s">
        <v>84</v>
      </c>
      <c r="AW134" s="14" t="s">
        <v>30</v>
      </c>
      <c r="AX134" s="14" t="s">
        <v>74</v>
      </c>
      <c r="AY134" s="261" t="s">
        <v>180</v>
      </c>
    </row>
    <row r="135" s="15" customFormat="1">
      <c r="A135" s="15"/>
      <c r="B135" s="262"/>
      <c r="C135" s="263"/>
      <c r="D135" s="242" t="s">
        <v>190</v>
      </c>
      <c r="E135" s="264" t="s">
        <v>1</v>
      </c>
      <c r="F135" s="265" t="s">
        <v>194</v>
      </c>
      <c r="G135" s="263"/>
      <c r="H135" s="266">
        <v>1</v>
      </c>
      <c r="I135" s="267"/>
      <c r="J135" s="263"/>
      <c r="K135" s="263"/>
      <c r="L135" s="268"/>
      <c r="M135" s="269"/>
      <c r="N135" s="270"/>
      <c r="O135" s="270"/>
      <c r="P135" s="270"/>
      <c r="Q135" s="270"/>
      <c r="R135" s="270"/>
      <c r="S135" s="270"/>
      <c r="T135" s="271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72" t="s">
        <v>190</v>
      </c>
      <c r="AU135" s="272" t="s">
        <v>84</v>
      </c>
      <c r="AV135" s="15" t="s">
        <v>188</v>
      </c>
      <c r="AW135" s="15" t="s">
        <v>30</v>
      </c>
      <c r="AX135" s="15" t="s">
        <v>82</v>
      </c>
      <c r="AY135" s="272" t="s">
        <v>180</v>
      </c>
    </row>
    <row r="136" s="2" customFormat="1" ht="16.5" customHeight="1">
      <c r="A136" s="39"/>
      <c r="B136" s="40"/>
      <c r="C136" s="227" t="s">
        <v>221</v>
      </c>
      <c r="D136" s="227" t="s">
        <v>183</v>
      </c>
      <c r="E136" s="228" t="s">
        <v>2983</v>
      </c>
      <c r="F136" s="229" t="s">
        <v>2984</v>
      </c>
      <c r="G136" s="230" t="s">
        <v>646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84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256</v>
      </c>
    </row>
    <row r="137" s="2" customFormat="1">
      <c r="A137" s="39"/>
      <c r="B137" s="40"/>
      <c r="C137" s="41"/>
      <c r="D137" s="242" t="s">
        <v>556</v>
      </c>
      <c r="E137" s="41"/>
      <c r="F137" s="295" t="s">
        <v>2985</v>
      </c>
      <c r="G137" s="41"/>
      <c r="H137" s="41"/>
      <c r="I137" s="296"/>
      <c r="J137" s="41"/>
      <c r="K137" s="41"/>
      <c r="L137" s="45"/>
      <c r="M137" s="297"/>
      <c r="N137" s="298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556</v>
      </c>
      <c r="AU137" s="18" t="s">
        <v>84</v>
      </c>
    </row>
    <row r="138" s="12" customFormat="1" ht="22.8" customHeight="1">
      <c r="A138" s="12"/>
      <c r="B138" s="211"/>
      <c r="C138" s="212"/>
      <c r="D138" s="213" t="s">
        <v>73</v>
      </c>
      <c r="E138" s="225" t="s">
        <v>2986</v>
      </c>
      <c r="F138" s="225" t="s">
        <v>2987</v>
      </c>
      <c r="G138" s="212"/>
      <c r="H138" s="212"/>
      <c r="I138" s="215"/>
      <c r="J138" s="226">
        <f>BK138</f>
        <v>0</v>
      </c>
      <c r="K138" s="212"/>
      <c r="L138" s="217"/>
      <c r="M138" s="218"/>
      <c r="N138" s="219"/>
      <c r="O138" s="219"/>
      <c r="P138" s="220">
        <f>SUM(P139:P148)</f>
        <v>0</v>
      </c>
      <c r="Q138" s="219"/>
      <c r="R138" s="220">
        <f>SUM(R139:R148)</f>
        <v>0</v>
      </c>
      <c r="S138" s="219"/>
      <c r="T138" s="221">
        <f>SUM(T139:T148)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2" t="s">
        <v>221</v>
      </c>
      <c r="AT138" s="223" t="s">
        <v>73</v>
      </c>
      <c r="AU138" s="223" t="s">
        <v>82</v>
      </c>
      <c r="AY138" s="222" t="s">
        <v>180</v>
      </c>
      <c r="BK138" s="224">
        <f>SUM(BK139:BK148)</f>
        <v>0</v>
      </c>
    </row>
    <row r="139" s="2" customFormat="1" ht="16.5" customHeight="1">
      <c r="A139" s="39"/>
      <c r="B139" s="40"/>
      <c r="C139" s="227" t="s">
        <v>216</v>
      </c>
      <c r="D139" s="227" t="s">
        <v>183</v>
      </c>
      <c r="E139" s="228" t="s">
        <v>2988</v>
      </c>
      <c r="F139" s="229" t="s">
        <v>2989</v>
      </c>
      <c r="G139" s="230" t="s">
        <v>646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84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270</v>
      </c>
    </row>
    <row r="140" s="2" customFormat="1">
      <c r="A140" s="39"/>
      <c r="B140" s="40"/>
      <c r="C140" s="41"/>
      <c r="D140" s="242" t="s">
        <v>556</v>
      </c>
      <c r="E140" s="41"/>
      <c r="F140" s="295" t="s">
        <v>2990</v>
      </c>
      <c r="G140" s="41"/>
      <c r="H140" s="41"/>
      <c r="I140" s="296"/>
      <c r="J140" s="41"/>
      <c r="K140" s="41"/>
      <c r="L140" s="45"/>
      <c r="M140" s="297"/>
      <c r="N140" s="298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556</v>
      </c>
      <c r="AU140" s="18" t="s">
        <v>84</v>
      </c>
    </row>
    <row r="141" s="14" customFormat="1">
      <c r="A141" s="14"/>
      <c r="B141" s="251"/>
      <c r="C141" s="252"/>
      <c r="D141" s="242" t="s">
        <v>190</v>
      </c>
      <c r="E141" s="253" t="s">
        <v>1</v>
      </c>
      <c r="F141" s="254" t="s">
        <v>2979</v>
      </c>
      <c r="G141" s="252"/>
      <c r="H141" s="255">
        <v>1</v>
      </c>
      <c r="I141" s="256"/>
      <c r="J141" s="252"/>
      <c r="K141" s="252"/>
      <c r="L141" s="257"/>
      <c r="M141" s="258"/>
      <c r="N141" s="259"/>
      <c r="O141" s="259"/>
      <c r="P141" s="259"/>
      <c r="Q141" s="259"/>
      <c r="R141" s="259"/>
      <c r="S141" s="259"/>
      <c r="T141" s="260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1" t="s">
        <v>190</v>
      </c>
      <c r="AU141" s="261" t="s">
        <v>84</v>
      </c>
      <c r="AV141" s="14" t="s">
        <v>84</v>
      </c>
      <c r="AW141" s="14" t="s">
        <v>30</v>
      </c>
      <c r="AX141" s="14" t="s">
        <v>74</v>
      </c>
      <c r="AY141" s="261" t="s">
        <v>180</v>
      </c>
    </row>
    <row r="142" s="15" customFormat="1">
      <c r="A142" s="15"/>
      <c r="B142" s="262"/>
      <c r="C142" s="263"/>
      <c r="D142" s="242" t="s">
        <v>190</v>
      </c>
      <c r="E142" s="264" t="s">
        <v>1</v>
      </c>
      <c r="F142" s="265" t="s">
        <v>194</v>
      </c>
      <c r="G142" s="263"/>
      <c r="H142" s="266">
        <v>1</v>
      </c>
      <c r="I142" s="267"/>
      <c r="J142" s="263"/>
      <c r="K142" s="263"/>
      <c r="L142" s="268"/>
      <c r="M142" s="269"/>
      <c r="N142" s="270"/>
      <c r="O142" s="270"/>
      <c r="P142" s="270"/>
      <c r="Q142" s="270"/>
      <c r="R142" s="270"/>
      <c r="S142" s="270"/>
      <c r="T142" s="271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72" t="s">
        <v>190</v>
      </c>
      <c r="AU142" s="272" t="s">
        <v>84</v>
      </c>
      <c r="AV142" s="15" t="s">
        <v>188</v>
      </c>
      <c r="AW142" s="15" t="s">
        <v>30</v>
      </c>
      <c r="AX142" s="15" t="s">
        <v>82</v>
      </c>
      <c r="AY142" s="272" t="s">
        <v>180</v>
      </c>
    </row>
    <row r="143" s="2" customFormat="1" ht="24.15" customHeight="1">
      <c r="A143" s="39"/>
      <c r="B143" s="40"/>
      <c r="C143" s="227" t="s">
        <v>232</v>
      </c>
      <c r="D143" s="227" t="s">
        <v>183</v>
      </c>
      <c r="E143" s="228" t="s">
        <v>2991</v>
      </c>
      <c r="F143" s="229" t="s">
        <v>2992</v>
      </c>
      <c r="G143" s="230" t="s">
        <v>646</v>
      </c>
      <c r="H143" s="231">
        <v>1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39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183</v>
      </c>
      <c r="AU143" s="238" t="s">
        <v>84</v>
      </c>
      <c r="AY143" s="18" t="s">
        <v>180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82</v>
      </c>
      <c r="BK143" s="239">
        <f>ROUND(I143*H143,2)</f>
        <v>0</v>
      </c>
      <c r="BL143" s="18" t="s">
        <v>188</v>
      </c>
      <c r="BM143" s="238" t="s">
        <v>283</v>
      </c>
    </row>
    <row r="144" s="2" customFormat="1" ht="16.5" customHeight="1">
      <c r="A144" s="39"/>
      <c r="B144" s="40"/>
      <c r="C144" s="227" t="s">
        <v>347</v>
      </c>
      <c r="D144" s="227" t="s">
        <v>183</v>
      </c>
      <c r="E144" s="228" t="s">
        <v>2993</v>
      </c>
      <c r="F144" s="229" t="s">
        <v>2994</v>
      </c>
      <c r="G144" s="230" t="s">
        <v>646</v>
      </c>
      <c r="H144" s="231">
        <v>1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84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2995</v>
      </c>
    </row>
    <row r="145" s="2" customFormat="1" ht="16.5" customHeight="1">
      <c r="A145" s="39"/>
      <c r="B145" s="40"/>
      <c r="C145" s="227" t="s">
        <v>352</v>
      </c>
      <c r="D145" s="227" t="s">
        <v>183</v>
      </c>
      <c r="E145" s="228" t="s">
        <v>2996</v>
      </c>
      <c r="F145" s="229" t="s">
        <v>2997</v>
      </c>
      <c r="G145" s="230" t="s">
        <v>198</v>
      </c>
      <c r="H145" s="231">
        <v>307.5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39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188</v>
      </c>
      <c r="AT145" s="238" t="s">
        <v>183</v>
      </c>
      <c r="AU145" s="238" t="s">
        <v>84</v>
      </c>
      <c r="AY145" s="18" t="s">
        <v>180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82</v>
      </c>
      <c r="BK145" s="239">
        <f>ROUND(I145*H145,2)</f>
        <v>0</v>
      </c>
      <c r="BL145" s="18" t="s">
        <v>188</v>
      </c>
      <c r="BM145" s="238" t="s">
        <v>2998</v>
      </c>
    </row>
    <row r="146" s="14" customFormat="1">
      <c r="A146" s="14"/>
      <c r="B146" s="251"/>
      <c r="C146" s="252"/>
      <c r="D146" s="242" t="s">
        <v>190</v>
      </c>
      <c r="E146" s="253" t="s">
        <v>1</v>
      </c>
      <c r="F146" s="254" t="s">
        <v>2999</v>
      </c>
      <c r="G146" s="252"/>
      <c r="H146" s="255">
        <v>307.5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190</v>
      </c>
      <c r="AU146" s="261" t="s">
        <v>84</v>
      </c>
      <c r="AV146" s="14" t="s">
        <v>84</v>
      </c>
      <c r="AW146" s="14" t="s">
        <v>30</v>
      </c>
      <c r="AX146" s="14" t="s">
        <v>74</v>
      </c>
      <c r="AY146" s="261" t="s">
        <v>180</v>
      </c>
    </row>
    <row r="147" s="15" customFormat="1">
      <c r="A147" s="15"/>
      <c r="B147" s="262"/>
      <c r="C147" s="263"/>
      <c r="D147" s="242" t="s">
        <v>190</v>
      </c>
      <c r="E147" s="264" t="s">
        <v>1</v>
      </c>
      <c r="F147" s="265" t="s">
        <v>194</v>
      </c>
      <c r="G147" s="263"/>
      <c r="H147" s="266">
        <v>307.5</v>
      </c>
      <c r="I147" s="267"/>
      <c r="J147" s="263"/>
      <c r="K147" s="263"/>
      <c r="L147" s="268"/>
      <c r="M147" s="269"/>
      <c r="N147" s="270"/>
      <c r="O147" s="270"/>
      <c r="P147" s="270"/>
      <c r="Q147" s="270"/>
      <c r="R147" s="270"/>
      <c r="S147" s="270"/>
      <c r="T147" s="271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72" t="s">
        <v>190</v>
      </c>
      <c r="AU147" s="272" t="s">
        <v>84</v>
      </c>
      <c r="AV147" s="15" t="s">
        <v>188</v>
      </c>
      <c r="AW147" s="15" t="s">
        <v>30</v>
      </c>
      <c r="AX147" s="15" t="s">
        <v>82</v>
      </c>
      <c r="AY147" s="272" t="s">
        <v>180</v>
      </c>
    </row>
    <row r="148" s="2" customFormat="1" ht="16.5" customHeight="1">
      <c r="A148" s="39"/>
      <c r="B148" s="40"/>
      <c r="C148" s="227" t="s">
        <v>363</v>
      </c>
      <c r="D148" s="227" t="s">
        <v>183</v>
      </c>
      <c r="E148" s="228" t="s">
        <v>3000</v>
      </c>
      <c r="F148" s="229" t="s">
        <v>3001</v>
      </c>
      <c r="G148" s="230" t="s">
        <v>198</v>
      </c>
      <c r="H148" s="231">
        <v>145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84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3002</v>
      </c>
    </row>
    <row r="149" s="12" customFormat="1" ht="22.8" customHeight="1">
      <c r="A149" s="12"/>
      <c r="B149" s="211"/>
      <c r="C149" s="212"/>
      <c r="D149" s="213" t="s">
        <v>73</v>
      </c>
      <c r="E149" s="225" t="s">
        <v>3003</v>
      </c>
      <c r="F149" s="225" t="s">
        <v>3004</v>
      </c>
      <c r="G149" s="212"/>
      <c r="H149" s="212"/>
      <c r="I149" s="215"/>
      <c r="J149" s="226">
        <f>BK149</f>
        <v>0</v>
      </c>
      <c r="K149" s="212"/>
      <c r="L149" s="217"/>
      <c r="M149" s="218"/>
      <c r="N149" s="219"/>
      <c r="O149" s="219"/>
      <c r="P149" s="220">
        <f>SUM(P150:P169)</f>
        <v>0</v>
      </c>
      <c r="Q149" s="219"/>
      <c r="R149" s="220">
        <f>SUM(R150:R169)</f>
        <v>0</v>
      </c>
      <c r="S149" s="219"/>
      <c r="T149" s="221">
        <f>SUM(T150:T169)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2" t="s">
        <v>221</v>
      </c>
      <c r="AT149" s="223" t="s">
        <v>73</v>
      </c>
      <c r="AU149" s="223" t="s">
        <v>82</v>
      </c>
      <c r="AY149" s="222" t="s">
        <v>180</v>
      </c>
      <c r="BK149" s="224">
        <f>SUM(BK150:BK169)</f>
        <v>0</v>
      </c>
    </row>
    <row r="150" s="2" customFormat="1" ht="16.5" customHeight="1">
      <c r="A150" s="39"/>
      <c r="B150" s="40"/>
      <c r="C150" s="227" t="s">
        <v>256</v>
      </c>
      <c r="D150" s="227" t="s">
        <v>183</v>
      </c>
      <c r="E150" s="228" t="s">
        <v>3005</v>
      </c>
      <c r="F150" s="229" t="s">
        <v>3006</v>
      </c>
      <c r="G150" s="230" t="s">
        <v>646</v>
      </c>
      <c r="H150" s="231">
        <v>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84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320</v>
      </c>
    </row>
    <row r="151" s="2" customFormat="1" ht="16.5" customHeight="1">
      <c r="A151" s="39"/>
      <c r="B151" s="40"/>
      <c r="C151" s="227" t="s">
        <v>264</v>
      </c>
      <c r="D151" s="227" t="s">
        <v>183</v>
      </c>
      <c r="E151" s="228" t="s">
        <v>3007</v>
      </c>
      <c r="F151" s="229" t="s">
        <v>3008</v>
      </c>
      <c r="G151" s="230" t="s">
        <v>646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84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335</v>
      </c>
    </row>
    <row r="152" s="13" customFormat="1">
      <c r="A152" s="13"/>
      <c r="B152" s="240"/>
      <c r="C152" s="241"/>
      <c r="D152" s="242" t="s">
        <v>190</v>
      </c>
      <c r="E152" s="243" t="s">
        <v>1</v>
      </c>
      <c r="F152" s="244" t="s">
        <v>3009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190</v>
      </c>
      <c r="AU152" s="250" t="s">
        <v>84</v>
      </c>
      <c r="AV152" s="13" t="s">
        <v>82</v>
      </c>
      <c r="AW152" s="13" t="s">
        <v>30</v>
      </c>
      <c r="AX152" s="13" t="s">
        <v>74</v>
      </c>
      <c r="AY152" s="250" t="s">
        <v>180</v>
      </c>
    </row>
    <row r="153" s="14" customFormat="1">
      <c r="A153" s="14"/>
      <c r="B153" s="251"/>
      <c r="C153" s="252"/>
      <c r="D153" s="242" t="s">
        <v>190</v>
      </c>
      <c r="E153" s="253" t="s">
        <v>1</v>
      </c>
      <c r="F153" s="254" t="s">
        <v>2979</v>
      </c>
      <c r="G153" s="252"/>
      <c r="H153" s="255">
        <v>1</v>
      </c>
      <c r="I153" s="256"/>
      <c r="J153" s="252"/>
      <c r="K153" s="252"/>
      <c r="L153" s="257"/>
      <c r="M153" s="258"/>
      <c r="N153" s="259"/>
      <c r="O153" s="259"/>
      <c r="P153" s="259"/>
      <c r="Q153" s="259"/>
      <c r="R153" s="259"/>
      <c r="S153" s="259"/>
      <c r="T153" s="26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1" t="s">
        <v>190</v>
      </c>
      <c r="AU153" s="261" t="s">
        <v>84</v>
      </c>
      <c r="AV153" s="14" t="s">
        <v>84</v>
      </c>
      <c r="AW153" s="14" t="s">
        <v>30</v>
      </c>
      <c r="AX153" s="14" t="s">
        <v>74</v>
      </c>
      <c r="AY153" s="261" t="s">
        <v>180</v>
      </c>
    </row>
    <row r="154" s="15" customFormat="1">
      <c r="A154" s="15"/>
      <c r="B154" s="262"/>
      <c r="C154" s="263"/>
      <c r="D154" s="242" t="s">
        <v>190</v>
      </c>
      <c r="E154" s="264" t="s">
        <v>1</v>
      </c>
      <c r="F154" s="265" t="s">
        <v>194</v>
      </c>
      <c r="G154" s="263"/>
      <c r="H154" s="266">
        <v>1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72" t="s">
        <v>190</v>
      </c>
      <c r="AU154" s="272" t="s">
        <v>84</v>
      </c>
      <c r="AV154" s="15" t="s">
        <v>188</v>
      </c>
      <c r="AW154" s="15" t="s">
        <v>30</v>
      </c>
      <c r="AX154" s="15" t="s">
        <v>82</v>
      </c>
      <c r="AY154" s="272" t="s">
        <v>180</v>
      </c>
    </row>
    <row r="155" s="2" customFormat="1" ht="16.5" customHeight="1">
      <c r="A155" s="39"/>
      <c r="B155" s="40"/>
      <c r="C155" s="227" t="s">
        <v>270</v>
      </c>
      <c r="D155" s="227" t="s">
        <v>183</v>
      </c>
      <c r="E155" s="228" t="s">
        <v>3010</v>
      </c>
      <c r="F155" s="229" t="s">
        <v>3011</v>
      </c>
      <c r="G155" s="230" t="s">
        <v>646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84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347</v>
      </c>
    </row>
    <row r="156" s="13" customFormat="1">
      <c r="A156" s="13"/>
      <c r="B156" s="240"/>
      <c r="C156" s="241"/>
      <c r="D156" s="242" t="s">
        <v>190</v>
      </c>
      <c r="E156" s="243" t="s">
        <v>1</v>
      </c>
      <c r="F156" s="244" t="s">
        <v>3012</v>
      </c>
      <c r="G156" s="241"/>
      <c r="H156" s="243" t="s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0" t="s">
        <v>190</v>
      </c>
      <c r="AU156" s="250" t="s">
        <v>84</v>
      </c>
      <c r="AV156" s="13" t="s">
        <v>82</v>
      </c>
      <c r="AW156" s="13" t="s">
        <v>30</v>
      </c>
      <c r="AX156" s="13" t="s">
        <v>74</v>
      </c>
      <c r="AY156" s="250" t="s">
        <v>180</v>
      </c>
    </row>
    <row r="157" s="13" customFormat="1">
      <c r="A157" s="13"/>
      <c r="B157" s="240"/>
      <c r="C157" s="241"/>
      <c r="D157" s="242" t="s">
        <v>190</v>
      </c>
      <c r="E157" s="243" t="s">
        <v>1</v>
      </c>
      <c r="F157" s="244" t="s">
        <v>3013</v>
      </c>
      <c r="G157" s="241"/>
      <c r="H157" s="243" t="s">
        <v>1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0" t="s">
        <v>190</v>
      </c>
      <c r="AU157" s="250" t="s">
        <v>84</v>
      </c>
      <c r="AV157" s="13" t="s">
        <v>82</v>
      </c>
      <c r="AW157" s="13" t="s">
        <v>30</v>
      </c>
      <c r="AX157" s="13" t="s">
        <v>74</v>
      </c>
      <c r="AY157" s="250" t="s">
        <v>180</v>
      </c>
    </row>
    <row r="158" s="14" customFormat="1">
      <c r="A158" s="14"/>
      <c r="B158" s="251"/>
      <c r="C158" s="252"/>
      <c r="D158" s="242" t="s">
        <v>190</v>
      </c>
      <c r="E158" s="253" t="s">
        <v>1</v>
      </c>
      <c r="F158" s="254" t="s">
        <v>2979</v>
      </c>
      <c r="G158" s="252"/>
      <c r="H158" s="255">
        <v>1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190</v>
      </c>
      <c r="AU158" s="261" t="s">
        <v>84</v>
      </c>
      <c r="AV158" s="14" t="s">
        <v>84</v>
      </c>
      <c r="AW158" s="14" t="s">
        <v>30</v>
      </c>
      <c r="AX158" s="14" t="s">
        <v>74</v>
      </c>
      <c r="AY158" s="261" t="s">
        <v>180</v>
      </c>
    </row>
    <row r="159" s="15" customFormat="1">
      <c r="A159" s="15"/>
      <c r="B159" s="262"/>
      <c r="C159" s="263"/>
      <c r="D159" s="242" t="s">
        <v>190</v>
      </c>
      <c r="E159" s="264" t="s">
        <v>1</v>
      </c>
      <c r="F159" s="265" t="s">
        <v>194</v>
      </c>
      <c r="G159" s="263"/>
      <c r="H159" s="266">
        <v>1</v>
      </c>
      <c r="I159" s="267"/>
      <c r="J159" s="263"/>
      <c r="K159" s="263"/>
      <c r="L159" s="268"/>
      <c r="M159" s="269"/>
      <c r="N159" s="270"/>
      <c r="O159" s="270"/>
      <c r="P159" s="270"/>
      <c r="Q159" s="270"/>
      <c r="R159" s="270"/>
      <c r="S159" s="270"/>
      <c r="T159" s="271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2" t="s">
        <v>190</v>
      </c>
      <c r="AU159" s="272" t="s">
        <v>84</v>
      </c>
      <c r="AV159" s="15" t="s">
        <v>188</v>
      </c>
      <c r="AW159" s="15" t="s">
        <v>30</v>
      </c>
      <c r="AX159" s="15" t="s">
        <v>82</v>
      </c>
      <c r="AY159" s="272" t="s">
        <v>180</v>
      </c>
    </row>
    <row r="160" s="2" customFormat="1" ht="16.5" customHeight="1">
      <c r="A160" s="39"/>
      <c r="B160" s="40"/>
      <c r="C160" s="227" t="s">
        <v>276</v>
      </c>
      <c r="D160" s="227" t="s">
        <v>183</v>
      </c>
      <c r="E160" s="228" t="s">
        <v>3014</v>
      </c>
      <c r="F160" s="229" t="s">
        <v>3015</v>
      </c>
      <c r="G160" s="230" t="s">
        <v>646</v>
      </c>
      <c r="H160" s="231">
        <v>1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84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363</v>
      </c>
    </row>
    <row r="161" s="13" customFormat="1">
      <c r="A161" s="13"/>
      <c r="B161" s="240"/>
      <c r="C161" s="241"/>
      <c r="D161" s="242" t="s">
        <v>190</v>
      </c>
      <c r="E161" s="243" t="s">
        <v>1</v>
      </c>
      <c r="F161" s="244" t="s">
        <v>3016</v>
      </c>
      <c r="G161" s="241"/>
      <c r="H161" s="243" t="s">
        <v>1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0" t="s">
        <v>190</v>
      </c>
      <c r="AU161" s="250" t="s">
        <v>84</v>
      </c>
      <c r="AV161" s="13" t="s">
        <v>82</v>
      </c>
      <c r="AW161" s="13" t="s">
        <v>30</v>
      </c>
      <c r="AX161" s="13" t="s">
        <v>74</v>
      </c>
      <c r="AY161" s="250" t="s">
        <v>180</v>
      </c>
    </row>
    <row r="162" s="13" customFormat="1">
      <c r="A162" s="13"/>
      <c r="B162" s="240"/>
      <c r="C162" s="241"/>
      <c r="D162" s="242" t="s">
        <v>190</v>
      </c>
      <c r="E162" s="243" t="s">
        <v>1</v>
      </c>
      <c r="F162" s="244" t="s">
        <v>3017</v>
      </c>
      <c r="G162" s="241"/>
      <c r="H162" s="243" t="s">
        <v>1</v>
      </c>
      <c r="I162" s="245"/>
      <c r="J162" s="241"/>
      <c r="K162" s="241"/>
      <c r="L162" s="246"/>
      <c r="M162" s="247"/>
      <c r="N162" s="248"/>
      <c r="O162" s="248"/>
      <c r="P162" s="248"/>
      <c r="Q162" s="248"/>
      <c r="R162" s="248"/>
      <c r="S162" s="248"/>
      <c r="T162" s="249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0" t="s">
        <v>190</v>
      </c>
      <c r="AU162" s="250" t="s">
        <v>84</v>
      </c>
      <c r="AV162" s="13" t="s">
        <v>82</v>
      </c>
      <c r="AW162" s="13" t="s">
        <v>30</v>
      </c>
      <c r="AX162" s="13" t="s">
        <v>74</v>
      </c>
      <c r="AY162" s="250" t="s">
        <v>180</v>
      </c>
    </row>
    <row r="163" s="14" customFormat="1">
      <c r="A163" s="14"/>
      <c r="B163" s="251"/>
      <c r="C163" s="252"/>
      <c r="D163" s="242" t="s">
        <v>190</v>
      </c>
      <c r="E163" s="253" t="s">
        <v>1</v>
      </c>
      <c r="F163" s="254" t="s">
        <v>2979</v>
      </c>
      <c r="G163" s="252"/>
      <c r="H163" s="255">
        <v>1</v>
      </c>
      <c r="I163" s="256"/>
      <c r="J163" s="252"/>
      <c r="K163" s="252"/>
      <c r="L163" s="257"/>
      <c r="M163" s="258"/>
      <c r="N163" s="259"/>
      <c r="O163" s="259"/>
      <c r="P163" s="259"/>
      <c r="Q163" s="259"/>
      <c r="R163" s="259"/>
      <c r="S163" s="259"/>
      <c r="T163" s="26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1" t="s">
        <v>190</v>
      </c>
      <c r="AU163" s="261" t="s">
        <v>84</v>
      </c>
      <c r="AV163" s="14" t="s">
        <v>84</v>
      </c>
      <c r="AW163" s="14" t="s">
        <v>30</v>
      </c>
      <c r="AX163" s="14" t="s">
        <v>74</v>
      </c>
      <c r="AY163" s="261" t="s">
        <v>180</v>
      </c>
    </row>
    <row r="164" s="15" customFormat="1">
      <c r="A164" s="15"/>
      <c r="B164" s="262"/>
      <c r="C164" s="263"/>
      <c r="D164" s="242" t="s">
        <v>190</v>
      </c>
      <c r="E164" s="264" t="s">
        <v>1</v>
      </c>
      <c r="F164" s="265" t="s">
        <v>194</v>
      </c>
      <c r="G164" s="263"/>
      <c r="H164" s="266">
        <v>1</v>
      </c>
      <c r="I164" s="267"/>
      <c r="J164" s="263"/>
      <c r="K164" s="263"/>
      <c r="L164" s="268"/>
      <c r="M164" s="269"/>
      <c r="N164" s="270"/>
      <c r="O164" s="270"/>
      <c r="P164" s="270"/>
      <c r="Q164" s="270"/>
      <c r="R164" s="270"/>
      <c r="S164" s="270"/>
      <c r="T164" s="271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2" t="s">
        <v>190</v>
      </c>
      <c r="AU164" s="272" t="s">
        <v>84</v>
      </c>
      <c r="AV164" s="15" t="s">
        <v>188</v>
      </c>
      <c r="AW164" s="15" t="s">
        <v>30</v>
      </c>
      <c r="AX164" s="15" t="s">
        <v>82</v>
      </c>
      <c r="AY164" s="272" t="s">
        <v>180</v>
      </c>
    </row>
    <row r="165" s="2" customFormat="1" ht="16.5" customHeight="1">
      <c r="A165" s="39"/>
      <c r="B165" s="40"/>
      <c r="C165" s="227" t="s">
        <v>283</v>
      </c>
      <c r="D165" s="227" t="s">
        <v>183</v>
      </c>
      <c r="E165" s="228" t="s">
        <v>3018</v>
      </c>
      <c r="F165" s="229" t="s">
        <v>3019</v>
      </c>
      <c r="G165" s="230" t="s">
        <v>646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84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376</v>
      </c>
    </row>
    <row r="166" s="2" customFormat="1" ht="16.5" customHeight="1">
      <c r="A166" s="39"/>
      <c r="B166" s="40"/>
      <c r="C166" s="227" t="s">
        <v>8</v>
      </c>
      <c r="D166" s="227" t="s">
        <v>183</v>
      </c>
      <c r="E166" s="228" t="s">
        <v>3020</v>
      </c>
      <c r="F166" s="229" t="s">
        <v>3021</v>
      </c>
      <c r="G166" s="230" t="s">
        <v>646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84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389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3022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84</v>
      </c>
    </row>
    <row r="168" s="2" customFormat="1" ht="16.5" customHeight="1">
      <c r="A168" s="39"/>
      <c r="B168" s="40"/>
      <c r="C168" s="227" t="s">
        <v>294</v>
      </c>
      <c r="D168" s="227" t="s">
        <v>183</v>
      </c>
      <c r="E168" s="228" t="s">
        <v>3023</v>
      </c>
      <c r="F168" s="229" t="s">
        <v>3024</v>
      </c>
      <c r="G168" s="230" t="s">
        <v>646</v>
      </c>
      <c r="H168" s="231">
        <v>1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84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331</v>
      </c>
    </row>
    <row r="169" s="2" customFormat="1" ht="16.5" customHeight="1">
      <c r="A169" s="39"/>
      <c r="B169" s="40"/>
      <c r="C169" s="227" t="s">
        <v>301</v>
      </c>
      <c r="D169" s="227" t="s">
        <v>183</v>
      </c>
      <c r="E169" s="228" t="s">
        <v>3025</v>
      </c>
      <c r="F169" s="229" t="s">
        <v>3026</v>
      </c>
      <c r="G169" s="230" t="s">
        <v>646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183</v>
      </c>
      <c r="AU169" s="238" t="s">
        <v>84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188</v>
      </c>
      <c r="BM169" s="238" t="s">
        <v>442</v>
      </c>
    </row>
    <row r="170" s="12" customFormat="1" ht="22.8" customHeight="1">
      <c r="A170" s="12"/>
      <c r="B170" s="211"/>
      <c r="C170" s="212"/>
      <c r="D170" s="213" t="s">
        <v>73</v>
      </c>
      <c r="E170" s="225" t="s">
        <v>3027</v>
      </c>
      <c r="F170" s="225" t="s">
        <v>3028</v>
      </c>
      <c r="G170" s="212"/>
      <c r="H170" s="212"/>
      <c r="I170" s="215"/>
      <c r="J170" s="226">
        <f>BK170</f>
        <v>0</v>
      </c>
      <c r="K170" s="212"/>
      <c r="L170" s="217"/>
      <c r="M170" s="218"/>
      <c r="N170" s="219"/>
      <c r="O170" s="219"/>
      <c r="P170" s="220">
        <f>P171</f>
        <v>0</v>
      </c>
      <c r="Q170" s="219"/>
      <c r="R170" s="220">
        <f>R171</f>
        <v>0</v>
      </c>
      <c r="S170" s="219"/>
      <c r="T170" s="221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2" t="s">
        <v>221</v>
      </c>
      <c r="AT170" s="223" t="s">
        <v>73</v>
      </c>
      <c r="AU170" s="223" t="s">
        <v>82</v>
      </c>
      <c r="AY170" s="222" t="s">
        <v>180</v>
      </c>
      <c r="BK170" s="224">
        <f>BK171</f>
        <v>0</v>
      </c>
    </row>
    <row r="171" s="2" customFormat="1" ht="16.5" customHeight="1">
      <c r="A171" s="39"/>
      <c r="B171" s="40"/>
      <c r="C171" s="227" t="s">
        <v>305</v>
      </c>
      <c r="D171" s="227" t="s">
        <v>183</v>
      </c>
      <c r="E171" s="228" t="s">
        <v>3029</v>
      </c>
      <c r="F171" s="229" t="s">
        <v>3028</v>
      </c>
      <c r="G171" s="230" t="s">
        <v>646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84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456</v>
      </c>
    </row>
    <row r="172" s="12" customFormat="1" ht="22.8" customHeight="1">
      <c r="A172" s="12"/>
      <c r="B172" s="211"/>
      <c r="C172" s="212"/>
      <c r="D172" s="213" t="s">
        <v>73</v>
      </c>
      <c r="E172" s="225" t="s">
        <v>3030</v>
      </c>
      <c r="F172" s="225" t="s">
        <v>3031</v>
      </c>
      <c r="G172" s="212"/>
      <c r="H172" s="212"/>
      <c r="I172" s="215"/>
      <c r="J172" s="226">
        <f>BK172</f>
        <v>0</v>
      </c>
      <c r="K172" s="212"/>
      <c r="L172" s="217"/>
      <c r="M172" s="218"/>
      <c r="N172" s="219"/>
      <c r="O172" s="219"/>
      <c r="P172" s="220">
        <f>SUM(P173:P175)</f>
        <v>0</v>
      </c>
      <c r="Q172" s="219"/>
      <c r="R172" s="220">
        <f>SUM(R173:R175)</f>
        <v>0</v>
      </c>
      <c r="S172" s="219"/>
      <c r="T172" s="221">
        <f>SUM(T173:T175)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2" t="s">
        <v>221</v>
      </c>
      <c r="AT172" s="223" t="s">
        <v>73</v>
      </c>
      <c r="AU172" s="223" t="s">
        <v>82</v>
      </c>
      <c r="AY172" s="222" t="s">
        <v>180</v>
      </c>
      <c r="BK172" s="224">
        <f>SUM(BK173:BK175)</f>
        <v>0</v>
      </c>
    </row>
    <row r="173" s="2" customFormat="1" ht="16.5" customHeight="1">
      <c r="A173" s="39"/>
      <c r="B173" s="40"/>
      <c r="C173" s="227" t="s">
        <v>312</v>
      </c>
      <c r="D173" s="227" t="s">
        <v>183</v>
      </c>
      <c r="E173" s="228" t="s">
        <v>3032</v>
      </c>
      <c r="F173" s="229" t="s">
        <v>3031</v>
      </c>
      <c r="G173" s="230" t="s">
        <v>646</v>
      </c>
      <c r="H173" s="231">
        <v>1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183</v>
      </c>
      <c r="AU173" s="238" t="s">
        <v>84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188</v>
      </c>
      <c r="BM173" s="238" t="s">
        <v>467</v>
      </c>
    </row>
    <row r="174" s="2" customFormat="1" ht="16.5" customHeight="1">
      <c r="A174" s="39"/>
      <c r="B174" s="40"/>
      <c r="C174" s="227" t="s">
        <v>320</v>
      </c>
      <c r="D174" s="227" t="s">
        <v>183</v>
      </c>
      <c r="E174" s="228" t="s">
        <v>3033</v>
      </c>
      <c r="F174" s="229" t="s">
        <v>3034</v>
      </c>
      <c r="G174" s="230" t="s">
        <v>646</v>
      </c>
      <c r="H174" s="231">
        <v>1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84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477</v>
      </c>
    </row>
    <row r="175" s="2" customFormat="1">
      <c r="A175" s="39"/>
      <c r="B175" s="40"/>
      <c r="C175" s="41"/>
      <c r="D175" s="242" t="s">
        <v>556</v>
      </c>
      <c r="E175" s="41"/>
      <c r="F175" s="295" t="s">
        <v>3035</v>
      </c>
      <c r="G175" s="41"/>
      <c r="H175" s="41"/>
      <c r="I175" s="296"/>
      <c r="J175" s="41"/>
      <c r="K175" s="41"/>
      <c r="L175" s="45"/>
      <c r="M175" s="297"/>
      <c r="N175" s="298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556</v>
      </c>
      <c r="AU175" s="18" t="s">
        <v>84</v>
      </c>
    </row>
    <row r="176" s="12" customFormat="1" ht="22.8" customHeight="1">
      <c r="A176" s="12"/>
      <c r="B176" s="211"/>
      <c r="C176" s="212"/>
      <c r="D176" s="213" t="s">
        <v>73</v>
      </c>
      <c r="E176" s="225" t="s">
        <v>3036</v>
      </c>
      <c r="F176" s="225" t="s">
        <v>3037</v>
      </c>
      <c r="G176" s="212"/>
      <c r="H176" s="212"/>
      <c r="I176" s="215"/>
      <c r="J176" s="226">
        <f>BK176</f>
        <v>0</v>
      </c>
      <c r="K176" s="212"/>
      <c r="L176" s="217"/>
      <c r="M176" s="218"/>
      <c r="N176" s="219"/>
      <c r="O176" s="219"/>
      <c r="P176" s="220">
        <f>SUM(P177:P189)</f>
        <v>0</v>
      </c>
      <c r="Q176" s="219"/>
      <c r="R176" s="220">
        <f>SUM(R177:R189)</f>
        <v>0</v>
      </c>
      <c r="S176" s="219"/>
      <c r="T176" s="221">
        <f>SUM(T177:T189)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2" t="s">
        <v>221</v>
      </c>
      <c r="AT176" s="223" t="s">
        <v>73</v>
      </c>
      <c r="AU176" s="223" t="s">
        <v>82</v>
      </c>
      <c r="AY176" s="222" t="s">
        <v>180</v>
      </c>
      <c r="BK176" s="224">
        <f>SUM(BK177:BK189)</f>
        <v>0</v>
      </c>
    </row>
    <row r="177" s="2" customFormat="1" ht="16.5" customHeight="1">
      <c r="A177" s="39"/>
      <c r="B177" s="40"/>
      <c r="C177" s="227" t="s">
        <v>7</v>
      </c>
      <c r="D177" s="227" t="s">
        <v>183</v>
      </c>
      <c r="E177" s="228" t="s">
        <v>3038</v>
      </c>
      <c r="F177" s="229" t="s">
        <v>3039</v>
      </c>
      <c r="G177" s="230" t="s">
        <v>646</v>
      </c>
      <c r="H177" s="231">
        <v>1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84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496</v>
      </c>
    </row>
    <row r="178" s="2" customFormat="1" ht="16.5" customHeight="1">
      <c r="A178" s="39"/>
      <c r="B178" s="40"/>
      <c r="C178" s="227" t="s">
        <v>340</v>
      </c>
      <c r="D178" s="227" t="s">
        <v>183</v>
      </c>
      <c r="E178" s="228" t="s">
        <v>3040</v>
      </c>
      <c r="F178" s="229" t="s">
        <v>3041</v>
      </c>
      <c r="G178" s="230" t="s">
        <v>646</v>
      </c>
      <c r="H178" s="231">
        <v>1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183</v>
      </c>
      <c r="AU178" s="238" t="s">
        <v>84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188</v>
      </c>
      <c r="BM178" s="238" t="s">
        <v>540</v>
      </c>
    </row>
    <row r="179" s="13" customFormat="1">
      <c r="A179" s="13"/>
      <c r="B179" s="240"/>
      <c r="C179" s="241"/>
      <c r="D179" s="242" t="s">
        <v>190</v>
      </c>
      <c r="E179" s="243" t="s">
        <v>1</v>
      </c>
      <c r="F179" s="244" t="s">
        <v>3042</v>
      </c>
      <c r="G179" s="241"/>
      <c r="H179" s="243" t="s">
        <v>1</v>
      </c>
      <c r="I179" s="245"/>
      <c r="J179" s="241"/>
      <c r="K179" s="241"/>
      <c r="L179" s="246"/>
      <c r="M179" s="247"/>
      <c r="N179" s="248"/>
      <c r="O179" s="248"/>
      <c r="P179" s="248"/>
      <c r="Q179" s="248"/>
      <c r="R179" s="248"/>
      <c r="S179" s="248"/>
      <c r="T179" s="249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0" t="s">
        <v>190</v>
      </c>
      <c r="AU179" s="250" t="s">
        <v>84</v>
      </c>
      <c r="AV179" s="13" t="s">
        <v>82</v>
      </c>
      <c r="AW179" s="13" t="s">
        <v>30</v>
      </c>
      <c r="AX179" s="13" t="s">
        <v>74</v>
      </c>
      <c r="AY179" s="250" t="s">
        <v>180</v>
      </c>
    </row>
    <row r="180" s="14" customFormat="1">
      <c r="A180" s="14"/>
      <c r="B180" s="251"/>
      <c r="C180" s="252"/>
      <c r="D180" s="242" t="s">
        <v>190</v>
      </c>
      <c r="E180" s="253" t="s">
        <v>1</v>
      </c>
      <c r="F180" s="254" t="s">
        <v>2979</v>
      </c>
      <c r="G180" s="252"/>
      <c r="H180" s="255">
        <v>1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1" t="s">
        <v>190</v>
      </c>
      <c r="AU180" s="261" t="s">
        <v>84</v>
      </c>
      <c r="AV180" s="14" t="s">
        <v>84</v>
      </c>
      <c r="AW180" s="14" t="s">
        <v>30</v>
      </c>
      <c r="AX180" s="14" t="s">
        <v>74</v>
      </c>
      <c r="AY180" s="261" t="s">
        <v>180</v>
      </c>
    </row>
    <row r="181" s="15" customFormat="1">
      <c r="A181" s="15"/>
      <c r="B181" s="262"/>
      <c r="C181" s="263"/>
      <c r="D181" s="242" t="s">
        <v>190</v>
      </c>
      <c r="E181" s="264" t="s">
        <v>1</v>
      </c>
      <c r="F181" s="265" t="s">
        <v>194</v>
      </c>
      <c r="G181" s="263"/>
      <c r="H181" s="266">
        <v>1</v>
      </c>
      <c r="I181" s="267"/>
      <c r="J181" s="263"/>
      <c r="K181" s="263"/>
      <c r="L181" s="268"/>
      <c r="M181" s="269"/>
      <c r="N181" s="270"/>
      <c r="O181" s="270"/>
      <c r="P181" s="270"/>
      <c r="Q181" s="270"/>
      <c r="R181" s="270"/>
      <c r="S181" s="270"/>
      <c r="T181" s="271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72" t="s">
        <v>190</v>
      </c>
      <c r="AU181" s="272" t="s">
        <v>84</v>
      </c>
      <c r="AV181" s="15" t="s">
        <v>188</v>
      </c>
      <c r="AW181" s="15" t="s">
        <v>30</v>
      </c>
      <c r="AX181" s="15" t="s">
        <v>82</v>
      </c>
      <c r="AY181" s="272" t="s">
        <v>180</v>
      </c>
    </row>
    <row r="182" s="2" customFormat="1" ht="16.5" customHeight="1">
      <c r="A182" s="39"/>
      <c r="B182" s="40"/>
      <c r="C182" s="227" t="s">
        <v>370</v>
      </c>
      <c r="D182" s="227" t="s">
        <v>183</v>
      </c>
      <c r="E182" s="228" t="s">
        <v>3043</v>
      </c>
      <c r="F182" s="229" t="s">
        <v>3044</v>
      </c>
      <c r="G182" s="230" t="s">
        <v>646</v>
      </c>
      <c r="H182" s="231">
        <v>1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84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3045</v>
      </c>
    </row>
    <row r="183" s="13" customFormat="1">
      <c r="A183" s="13"/>
      <c r="B183" s="240"/>
      <c r="C183" s="241"/>
      <c r="D183" s="242" t="s">
        <v>190</v>
      </c>
      <c r="E183" s="243" t="s">
        <v>1</v>
      </c>
      <c r="F183" s="244" t="s">
        <v>3046</v>
      </c>
      <c r="G183" s="241"/>
      <c r="H183" s="243" t="s">
        <v>1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0" t="s">
        <v>190</v>
      </c>
      <c r="AU183" s="250" t="s">
        <v>84</v>
      </c>
      <c r="AV183" s="13" t="s">
        <v>82</v>
      </c>
      <c r="AW183" s="13" t="s">
        <v>30</v>
      </c>
      <c r="AX183" s="13" t="s">
        <v>74</v>
      </c>
      <c r="AY183" s="250" t="s">
        <v>180</v>
      </c>
    </row>
    <row r="184" s="13" customFormat="1">
      <c r="A184" s="13"/>
      <c r="B184" s="240"/>
      <c r="C184" s="241"/>
      <c r="D184" s="242" t="s">
        <v>190</v>
      </c>
      <c r="E184" s="243" t="s">
        <v>1</v>
      </c>
      <c r="F184" s="244" t="s">
        <v>3047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190</v>
      </c>
      <c r="AU184" s="250" t="s">
        <v>84</v>
      </c>
      <c r="AV184" s="13" t="s">
        <v>82</v>
      </c>
      <c r="AW184" s="13" t="s">
        <v>30</v>
      </c>
      <c r="AX184" s="13" t="s">
        <v>74</v>
      </c>
      <c r="AY184" s="250" t="s">
        <v>180</v>
      </c>
    </row>
    <row r="185" s="13" customFormat="1">
      <c r="A185" s="13"/>
      <c r="B185" s="240"/>
      <c r="C185" s="241"/>
      <c r="D185" s="242" t="s">
        <v>190</v>
      </c>
      <c r="E185" s="243" t="s">
        <v>1</v>
      </c>
      <c r="F185" s="244" t="s">
        <v>3048</v>
      </c>
      <c r="G185" s="241"/>
      <c r="H185" s="243" t="s">
        <v>1</v>
      </c>
      <c r="I185" s="245"/>
      <c r="J185" s="241"/>
      <c r="K185" s="241"/>
      <c r="L185" s="246"/>
      <c r="M185" s="247"/>
      <c r="N185" s="248"/>
      <c r="O185" s="248"/>
      <c r="P185" s="248"/>
      <c r="Q185" s="248"/>
      <c r="R185" s="248"/>
      <c r="S185" s="248"/>
      <c r="T185" s="249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0" t="s">
        <v>190</v>
      </c>
      <c r="AU185" s="250" t="s">
        <v>84</v>
      </c>
      <c r="AV185" s="13" t="s">
        <v>82</v>
      </c>
      <c r="AW185" s="13" t="s">
        <v>30</v>
      </c>
      <c r="AX185" s="13" t="s">
        <v>74</v>
      </c>
      <c r="AY185" s="250" t="s">
        <v>180</v>
      </c>
    </row>
    <row r="186" s="13" customFormat="1">
      <c r="A186" s="13"/>
      <c r="B186" s="240"/>
      <c r="C186" s="241"/>
      <c r="D186" s="242" t="s">
        <v>190</v>
      </c>
      <c r="E186" s="243" t="s">
        <v>1</v>
      </c>
      <c r="F186" s="244" t="s">
        <v>3049</v>
      </c>
      <c r="G186" s="241"/>
      <c r="H186" s="243" t="s">
        <v>1</v>
      </c>
      <c r="I186" s="245"/>
      <c r="J186" s="241"/>
      <c r="K186" s="241"/>
      <c r="L186" s="246"/>
      <c r="M186" s="247"/>
      <c r="N186" s="248"/>
      <c r="O186" s="248"/>
      <c r="P186" s="248"/>
      <c r="Q186" s="248"/>
      <c r="R186" s="248"/>
      <c r="S186" s="248"/>
      <c r="T186" s="249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0" t="s">
        <v>190</v>
      </c>
      <c r="AU186" s="250" t="s">
        <v>84</v>
      </c>
      <c r="AV186" s="13" t="s">
        <v>82</v>
      </c>
      <c r="AW186" s="13" t="s">
        <v>30</v>
      </c>
      <c r="AX186" s="13" t="s">
        <v>74</v>
      </c>
      <c r="AY186" s="250" t="s">
        <v>180</v>
      </c>
    </row>
    <row r="187" s="14" customFormat="1">
      <c r="A187" s="14"/>
      <c r="B187" s="251"/>
      <c r="C187" s="252"/>
      <c r="D187" s="242" t="s">
        <v>190</v>
      </c>
      <c r="E187" s="253" t="s">
        <v>1</v>
      </c>
      <c r="F187" s="254" t="s">
        <v>82</v>
      </c>
      <c r="G187" s="252"/>
      <c r="H187" s="255">
        <v>1</v>
      </c>
      <c r="I187" s="256"/>
      <c r="J187" s="252"/>
      <c r="K187" s="252"/>
      <c r="L187" s="257"/>
      <c r="M187" s="258"/>
      <c r="N187" s="259"/>
      <c r="O187" s="259"/>
      <c r="P187" s="259"/>
      <c r="Q187" s="259"/>
      <c r="R187" s="259"/>
      <c r="S187" s="259"/>
      <c r="T187" s="26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1" t="s">
        <v>190</v>
      </c>
      <c r="AU187" s="261" t="s">
        <v>84</v>
      </c>
      <c r="AV187" s="14" t="s">
        <v>84</v>
      </c>
      <c r="AW187" s="14" t="s">
        <v>30</v>
      </c>
      <c r="AX187" s="14" t="s">
        <v>74</v>
      </c>
      <c r="AY187" s="261" t="s">
        <v>180</v>
      </c>
    </row>
    <row r="188" s="15" customFormat="1">
      <c r="A188" s="15"/>
      <c r="B188" s="262"/>
      <c r="C188" s="263"/>
      <c r="D188" s="242" t="s">
        <v>190</v>
      </c>
      <c r="E188" s="264" t="s">
        <v>1</v>
      </c>
      <c r="F188" s="265" t="s">
        <v>194</v>
      </c>
      <c r="G188" s="263"/>
      <c r="H188" s="266">
        <v>1</v>
      </c>
      <c r="I188" s="267"/>
      <c r="J188" s="263"/>
      <c r="K188" s="263"/>
      <c r="L188" s="268"/>
      <c r="M188" s="269"/>
      <c r="N188" s="270"/>
      <c r="O188" s="270"/>
      <c r="P188" s="270"/>
      <c r="Q188" s="270"/>
      <c r="R188" s="270"/>
      <c r="S188" s="270"/>
      <c r="T188" s="271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72" t="s">
        <v>190</v>
      </c>
      <c r="AU188" s="272" t="s">
        <v>84</v>
      </c>
      <c r="AV188" s="15" t="s">
        <v>188</v>
      </c>
      <c r="AW188" s="15" t="s">
        <v>30</v>
      </c>
      <c r="AX188" s="15" t="s">
        <v>82</v>
      </c>
      <c r="AY188" s="272" t="s">
        <v>180</v>
      </c>
    </row>
    <row r="189" s="2" customFormat="1" ht="16.5" customHeight="1">
      <c r="A189" s="39"/>
      <c r="B189" s="40"/>
      <c r="C189" s="227" t="s">
        <v>376</v>
      </c>
      <c r="D189" s="227" t="s">
        <v>183</v>
      </c>
      <c r="E189" s="228" t="s">
        <v>3050</v>
      </c>
      <c r="F189" s="229" t="s">
        <v>3051</v>
      </c>
      <c r="G189" s="230" t="s">
        <v>646</v>
      </c>
      <c r="H189" s="231">
        <v>1</v>
      </c>
      <c r="I189" s="232"/>
      <c r="J189" s="233">
        <f>ROUND(I189*H189,2)</f>
        <v>0</v>
      </c>
      <c r="K189" s="229" t="s">
        <v>1</v>
      </c>
      <c r="L189" s="45"/>
      <c r="M189" s="299" t="s">
        <v>1</v>
      </c>
      <c r="N189" s="300" t="s">
        <v>39</v>
      </c>
      <c r="O189" s="301"/>
      <c r="P189" s="302">
        <f>O189*H189</f>
        <v>0</v>
      </c>
      <c r="Q189" s="302">
        <v>0</v>
      </c>
      <c r="R189" s="302">
        <f>Q189*H189</f>
        <v>0</v>
      </c>
      <c r="S189" s="302">
        <v>0</v>
      </c>
      <c r="T189" s="303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183</v>
      </c>
      <c r="AU189" s="238" t="s">
        <v>84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188</v>
      </c>
      <c r="BM189" s="238" t="s">
        <v>3052</v>
      </c>
    </row>
    <row r="190" s="2" customFormat="1" ht="6.96" customHeight="1">
      <c r="A190" s="39"/>
      <c r="B190" s="67"/>
      <c r="C190" s="68"/>
      <c r="D190" s="68"/>
      <c r="E190" s="68"/>
      <c r="F190" s="68"/>
      <c r="G190" s="68"/>
      <c r="H190" s="68"/>
      <c r="I190" s="68"/>
      <c r="J190" s="68"/>
      <c r="K190" s="68"/>
      <c r="L190" s="45"/>
      <c r="M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</row>
  </sheetData>
  <sheetProtection sheet="1" autoFilter="0" formatColumns="0" formatRows="0" objects="1" scenarios="1" spinCount="100000" saltValue="yj3HuQ7gwqqt4/i55Sh2QXTx1ecCSGLo1E8uF7iztcrnIXEITXFwTvHNP6r4PeDEMpegMC42aLIQe6572HKBag==" hashValue="jtjZ0Zux+b62kLxEpYNcokhsew7N+kHKiFiuxms+jRoShdPASgUhnHNVMKk9cU3MAtcrZMFeGi1C96VJv6rLMw==" algorithmName="SHA-512" password="FF79"/>
  <autoFilter ref="C122:K189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2" customFormat="1" ht="12" customHeight="1">
      <c r="A8" s="39"/>
      <c r="B8" s="45"/>
      <c r="C8" s="39"/>
      <c r="D8" s="151" t="s">
        <v>141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5" customHeight="1">
      <c r="A9" s="39"/>
      <c r="B9" s="45"/>
      <c r="C9" s="39"/>
      <c r="D9" s="39"/>
      <c r="E9" s="153" t="s">
        <v>142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1" t="s">
        <v>18</v>
      </c>
      <c r="E11" s="39"/>
      <c r="F11" s="142" t="s">
        <v>1</v>
      </c>
      <c r="G11" s="39"/>
      <c r="H11" s="39"/>
      <c r="I11" s="151" t="s">
        <v>19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1" t="s">
        <v>20</v>
      </c>
      <c r="E12" s="39"/>
      <c r="F12" s="142" t="s">
        <v>21</v>
      </c>
      <c r="G12" s="39"/>
      <c r="H12" s="39"/>
      <c r="I12" s="151" t="s">
        <v>22</v>
      </c>
      <c r="J12" s="154" t="str">
        <f>'Rekapitulace stavby'!AN8</f>
        <v>24. 5. 2023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24</v>
      </c>
      <c r="E14" s="39"/>
      <c r="F14" s="39"/>
      <c r="G14" s="39"/>
      <c r="H14" s="39"/>
      <c r="I14" s="151" t="s">
        <v>25</v>
      </c>
      <c r="J14" s="142" t="str">
        <f>IF('Rekapitulace stavby'!AN10="","",'Rekapitulace stavby'!AN10)</f>
        <v/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tr">
        <f>IF('Rekapitulace stavby'!E11="","",'Rekapitulace stavby'!E11)</f>
        <v xml:space="preserve"> </v>
      </c>
      <c r="F15" s="39"/>
      <c r="G15" s="39"/>
      <c r="H15" s="39"/>
      <c r="I15" s="151" t="s">
        <v>26</v>
      </c>
      <c r="J15" s="142" t="str">
        <f>IF('Rekapitulace stavby'!AN11="","",'Rekapitulace stavby'!AN11)</f>
        <v/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1" t="s">
        <v>27</v>
      </c>
      <c r="E17" s="39"/>
      <c r="F17" s="39"/>
      <c r="G17" s="39"/>
      <c r="H17" s="39"/>
      <c r="I17" s="151" t="s">
        <v>25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1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1" t="s">
        <v>29</v>
      </c>
      <c r="E20" s="39"/>
      <c r="F20" s="39"/>
      <c r="G20" s="39"/>
      <c r="H20" s="39"/>
      <c r="I20" s="151" t="s">
        <v>25</v>
      </c>
      <c r="J20" s="142" t="str">
        <f>IF('Rekapitulace stavby'!AN16="","",'Rekapitulace stavby'!AN16)</f>
        <v/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tr">
        <f>IF('Rekapitulace stavby'!E17="","",'Rekapitulace stavby'!E17)</f>
        <v xml:space="preserve"> </v>
      </c>
      <c r="F21" s="39"/>
      <c r="G21" s="39"/>
      <c r="H21" s="39"/>
      <c r="I21" s="151" t="s">
        <v>26</v>
      </c>
      <c r="J21" s="142" t="str">
        <f>IF('Rekapitulace stavby'!AN17="","",'Rekapitulace stavby'!AN17)</f>
        <v/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1" t="s">
        <v>31</v>
      </c>
      <c r="E23" s="39"/>
      <c r="F23" s="39"/>
      <c r="G23" s="39"/>
      <c r="H23" s="39"/>
      <c r="I23" s="151" t="s">
        <v>25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32</v>
      </c>
      <c r="F24" s="39"/>
      <c r="G24" s="39"/>
      <c r="H24" s="39"/>
      <c r="I24" s="151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1" t="s">
        <v>33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5" customHeight="1">
      <c r="A27" s="155"/>
      <c r="B27" s="156"/>
      <c r="C27" s="155"/>
      <c r="D27" s="155"/>
      <c r="E27" s="157" t="s">
        <v>1</v>
      </c>
      <c r="F27" s="157"/>
      <c r="G27" s="157"/>
      <c r="H27" s="157"/>
      <c r="I27" s="155"/>
      <c r="J27" s="155"/>
      <c r="K27" s="155"/>
      <c r="L27" s="158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59"/>
      <c r="E29" s="159"/>
      <c r="F29" s="159"/>
      <c r="G29" s="159"/>
      <c r="H29" s="159"/>
      <c r="I29" s="159"/>
      <c r="J29" s="159"/>
      <c r="K29" s="15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0" t="s">
        <v>34</v>
      </c>
      <c r="E30" s="39"/>
      <c r="F30" s="39"/>
      <c r="G30" s="39"/>
      <c r="H30" s="39"/>
      <c r="I30" s="39"/>
      <c r="J30" s="161">
        <f>ROUND(J133,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2" t="s">
        <v>36</v>
      </c>
      <c r="G32" s="39"/>
      <c r="H32" s="39"/>
      <c r="I32" s="162" t="s">
        <v>35</v>
      </c>
      <c r="J32" s="162" t="s">
        <v>37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3" t="s">
        <v>38</v>
      </c>
      <c r="E33" s="151" t="s">
        <v>39</v>
      </c>
      <c r="F33" s="164">
        <f>ROUND((SUM(BE133:BE869)),  2)</f>
        <v>0</v>
      </c>
      <c r="G33" s="39"/>
      <c r="H33" s="39"/>
      <c r="I33" s="165">
        <v>0.20999999999999999</v>
      </c>
      <c r="J33" s="164">
        <f>ROUND(((SUM(BE133:BE869))*I33),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1" t="s">
        <v>40</v>
      </c>
      <c r="F34" s="164">
        <f>ROUND((SUM(BF133:BF869)),  2)</f>
        <v>0</v>
      </c>
      <c r="G34" s="39"/>
      <c r="H34" s="39"/>
      <c r="I34" s="165">
        <v>0.14999999999999999</v>
      </c>
      <c r="J34" s="164">
        <f>ROUND(((SUM(BF133:BF869))*I34),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1" t="s">
        <v>41</v>
      </c>
      <c r="F35" s="164">
        <f>ROUND((SUM(BG133:BG869)),  2)</f>
        <v>0</v>
      </c>
      <c r="G35" s="39"/>
      <c r="H35" s="39"/>
      <c r="I35" s="165">
        <v>0.20999999999999999</v>
      </c>
      <c r="J35" s="164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1" t="s">
        <v>42</v>
      </c>
      <c r="F36" s="164">
        <f>ROUND((SUM(BH133:BH869)),  2)</f>
        <v>0</v>
      </c>
      <c r="G36" s="39"/>
      <c r="H36" s="39"/>
      <c r="I36" s="165">
        <v>0.14999999999999999</v>
      </c>
      <c r="J36" s="164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43</v>
      </c>
      <c r="F37" s="164">
        <f>ROUND((SUM(BI133:BI869)),  2)</f>
        <v>0</v>
      </c>
      <c r="G37" s="39"/>
      <c r="H37" s="39"/>
      <c r="I37" s="165">
        <v>0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6"/>
      <c r="D39" s="167" t="s">
        <v>44</v>
      </c>
      <c r="E39" s="168"/>
      <c r="F39" s="168"/>
      <c r="G39" s="169" t="s">
        <v>45</v>
      </c>
      <c r="H39" s="170" t="s">
        <v>46</v>
      </c>
      <c r="I39" s="168"/>
      <c r="J39" s="171">
        <f>SUM(J30:J37)</f>
        <v>0</v>
      </c>
      <c r="K39" s="172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141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6.5" customHeight="1">
      <c r="A87" s="39"/>
      <c r="B87" s="40"/>
      <c r="C87" s="41"/>
      <c r="D87" s="41"/>
      <c r="E87" s="77" t="str">
        <f>E9</f>
        <v>2022-01050199.01 - Rekonstrukce podkroví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20</v>
      </c>
      <c r="D89" s="41"/>
      <c r="E89" s="41"/>
      <c r="F89" s="28" t="str">
        <f>F12</f>
        <v xml:space="preserve"> </v>
      </c>
      <c r="G89" s="41"/>
      <c r="H89" s="41"/>
      <c r="I89" s="33" t="s">
        <v>22</v>
      </c>
      <c r="J89" s="80" t="str">
        <f>IF(J12="","",J12)</f>
        <v>24. 5. 2023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15" customHeight="1">
      <c r="A91" s="39"/>
      <c r="B91" s="40"/>
      <c r="C91" s="33" t="s">
        <v>24</v>
      </c>
      <c r="D91" s="41"/>
      <c r="E91" s="41"/>
      <c r="F91" s="28" t="str">
        <f>E15</f>
        <v xml:space="preserve"> </v>
      </c>
      <c r="G91" s="41"/>
      <c r="H91" s="41"/>
      <c r="I91" s="33" t="s">
        <v>29</v>
      </c>
      <c r="J91" s="37" t="str">
        <f>E21</f>
        <v xml:space="preserve">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25.65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31</v>
      </c>
      <c r="J92" s="37" t="str">
        <f>E24</f>
        <v>KAVRO - Ing. Veronika Kloudová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5" t="s">
        <v>144</v>
      </c>
      <c r="D94" s="186"/>
      <c r="E94" s="186"/>
      <c r="F94" s="186"/>
      <c r="G94" s="186"/>
      <c r="H94" s="186"/>
      <c r="I94" s="186"/>
      <c r="J94" s="187" t="s">
        <v>145</v>
      </c>
      <c r="K94" s="186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8" t="s">
        <v>146</v>
      </c>
      <c r="D96" s="41"/>
      <c r="E96" s="41"/>
      <c r="F96" s="41"/>
      <c r="G96" s="41"/>
      <c r="H96" s="41"/>
      <c r="I96" s="41"/>
      <c r="J96" s="111">
        <f>J133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147</v>
      </c>
    </row>
    <row r="97" s="9" customFormat="1" ht="24.96" customHeight="1">
      <c r="A97" s="9"/>
      <c r="B97" s="189"/>
      <c r="C97" s="190"/>
      <c r="D97" s="191" t="s">
        <v>148</v>
      </c>
      <c r="E97" s="192"/>
      <c r="F97" s="192"/>
      <c r="G97" s="192"/>
      <c r="H97" s="192"/>
      <c r="I97" s="192"/>
      <c r="J97" s="193">
        <f>J134</f>
        <v>0</v>
      </c>
      <c r="K97" s="190"/>
      <c r="L97" s="194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5"/>
      <c r="C98" s="134"/>
      <c r="D98" s="196" t="s">
        <v>149</v>
      </c>
      <c r="E98" s="197"/>
      <c r="F98" s="197"/>
      <c r="G98" s="197"/>
      <c r="H98" s="197"/>
      <c r="I98" s="197"/>
      <c r="J98" s="198">
        <f>J135</f>
        <v>0</v>
      </c>
      <c r="K98" s="134"/>
      <c r="L98" s="199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5"/>
      <c r="C99" s="134"/>
      <c r="D99" s="196" t="s">
        <v>150</v>
      </c>
      <c r="E99" s="197"/>
      <c r="F99" s="197"/>
      <c r="G99" s="197"/>
      <c r="H99" s="197"/>
      <c r="I99" s="197"/>
      <c r="J99" s="198">
        <f>J141</f>
        <v>0</v>
      </c>
      <c r="K99" s="134"/>
      <c r="L99" s="199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5"/>
      <c r="C100" s="134"/>
      <c r="D100" s="196" t="s">
        <v>151</v>
      </c>
      <c r="E100" s="197"/>
      <c r="F100" s="197"/>
      <c r="G100" s="197"/>
      <c r="H100" s="197"/>
      <c r="I100" s="197"/>
      <c r="J100" s="198">
        <f>J157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152</v>
      </c>
      <c r="E101" s="197"/>
      <c r="F101" s="197"/>
      <c r="G101" s="197"/>
      <c r="H101" s="197"/>
      <c r="I101" s="197"/>
      <c r="J101" s="198">
        <f>J213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153</v>
      </c>
      <c r="E102" s="197"/>
      <c r="F102" s="197"/>
      <c r="G102" s="197"/>
      <c r="H102" s="197"/>
      <c r="I102" s="197"/>
      <c r="J102" s="198">
        <f>J224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9"/>
      <c r="C103" s="190"/>
      <c r="D103" s="191" t="s">
        <v>154</v>
      </c>
      <c r="E103" s="192"/>
      <c r="F103" s="192"/>
      <c r="G103" s="192"/>
      <c r="H103" s="192"/>
      <c r="I103" s="192"/>
      <c r="J103" s="193">
        <f>J226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5"/>
      <c r="C104" s="134"/>
      <c r="D104" s="196" t="s">
        <v>155</v>
      </c>
      <c r="E104" s="197"/>
      <c r="F104" s="197"/>
      <c r="G104" s="197"/>
      <c r="H104" s="197"/>
      <c r="I104" s="197"/>
      <c r="J104" s="198">
        <f>J227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156</v>
      </c>
      <c r="E105" s="197"/>
      <c r="F105" s="197"/>
      <c r="G105" s="197"/>
      <c r="H105" s="197"/>
      <c r="I105" s="197"/>
      <c r="J105" s="198">
        <f>J244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157</v>
      </c>
      <c r="E106" s="197"/>
      <c r="F106" s="197"/>
      <c r="G106" s="197"/>
      <c r="H106" s="197"/>
      <c r="I106" s="197"/>
      <c r="J106" s="198">
        <f>J265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158</v>
      </c>
      <c r="E107" s="197"/>
      <c r="F107" s="197"/>
      <c r="G107" s="197"/>
      <c r="H107" s="197"/>
      <c r="I107" s="197"/>
      <c r="J107" s="198">
        <f>J443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159</v>
      </c>
      <c r="E108" s="197"/>
      <c r="F108" s="197"/>
      <c r="G108" s="197"/>
      <c r="H108" s="197"/>
      <c r="I108" s="197"/>
      <c r="J108" s="198">
        <f>J487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160</v>
      </c>
      <c r="E109" s="197"/>
      <c r="F109" s="197"/>
      <c r="G109" s="197"/>
      <c r="H109" s="197"/>
      <c r="I109" s="197"/>
      <c r="J109" s="198">
        <f>J541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161</v>
      </c>
      <c r="E110" s="197"/>
      <c r="F110" s="197"/>
      <c r="G110" s="197"/>
      <c r="H110" s="197"/>
      <c r="I110" s="197"/>
      <c r="J110" s="198">
        <f>J593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162</v>
      </c>
      <c r="E111" s="197"/>
      <c r="F111" s="197"/>
      <c r="G111" s="197"/>
      <c r="H111" s="197"/>
      <c r="I111" s="197"/>
      <c r="J111" s="198">
        <f>J655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163</v>
      </c>
      <c r="E112" s="197"/>
      <c r="F112" s="197"/>
      <c r="G112" s="197"/>
      <c r="H112" s="197"/>
      <c r="I112" s="197"/>
      <c r="J112" s="198">
        <f>J783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164</v>
      </c>
      <c r="E113" s="197"/>
      <c r="F113" s="197"/>
      <c r="G113" s="197"/>
      <c r="H113" s="197"/>
      <c r="I113" s="197"/>
      <c r="J113" s="198">
        <f>J832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67"/>
      <c r="C115" s="68"/>
      <c r="D115" s="68"/>
      <c r="E115" s="68"/>
      <c r="F115" s="68"/>
      <c r="G115" s="68"/>
      <c r="H115" s="68"/>
      <c r="I115" s="68"/>
      <c r="J115" s="68"/>
      <c r="K115" s="68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9" s="2" customFormat="1" ht="6.96" customHeight="1">
      <c r="A119" s="39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4.96" customHeight="1">
      <c r="A120" s="39"/>
      <c r="B120" s="40"/>
      <c r="C120" s="24" t="s">
        <v>165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16</v>
      </c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5" customHeight="1">
      <c r="A123" s="39"/>
      <c r="B123" s="40"/>
      <c r="C123" s="41"/>
      <c r="D123" s="41"/>
      <c r="E123" s="184" t="str">
        <f>E7</f>
        <v>ZŠ NA SMETÁNCE - oprava střešního pláště a rekonstrukce podkroví</v>
      </c>
      <c r="F123" s="33"/>
      <c r="G123" s="33"/>
      <c r="H123" s="33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141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5" customHeight="1">
      <c r="A125" s="39"/>
      <c r="B125" s="40"/>
      <c r="C125" s="41"/>
      <c r="D125" s="41"/>
      <c r="E125" s="77" t="str">
        <f>E9</f>
        <v>2022-01050199.01 - Rekonstrukce podkroví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20</v>
      </c>
      <c r="D127" s="41"/>
      <c r="E127" s="41"/>
      <c r="F127" s="28" t="str">
        <f>F12</f>
        <v xml:space="preserve"> </v>
      </c>
      <c r="G127" s="41"/>
      <c r="H127" s="41"/>
      <c r="I127" s="33" t="s">
        <v>22</v>
      </c>
      <c r="J127" s="80" t="str">
        <f>IF(J12="","",J12)</f>
        <v>24. 5. 2023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24</v>
      </c>
      <c r="D129" s="41"/>
      <c r="E129" s="41"/>
      <c r="F129" s="28" t="str">
        <f>E15</f>
        <v xml:space="preserve"> </v>
      </c>
      <c r="G129" s="41"/>
      <c r="H129" s="41"/>
      <c r="I129" s="33" t="s">
        <v>29</v>
      </c>
      <c r="J129" s="37" t="str">
        <f>E21</f>
        <v xml:space="preserve">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5.65" customHeight="1">
      <c r="A130" s="39"/>
      <c r="B130" s="40"/>
      <c r="C130" s="33" t="s">
        <v>27</v>
      </c>
      <c r="D130" s="41"/>
      <c r="E130" s="41"/>
      <c r="F130" s="28" t="str">
        <f>IF(E18="","",E18)</f>
        <v>Vyplň údaj</v>
      </c>
      <c r="G130" s="41"/>
      <c r="H130" s="41"/>
      <c r="I130" s="33" t="s">
        <v>31</v>
      </c>
      <c r="J130" s="37" t="str">
        <f>E24</f>
        <v>KAVRO - Ing. Veronika Kloudová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00"/>
      <c r="B132" s="201"/>
      <c r="C132" s="202" t="s">
        <v>166</v>
      </c>
      <c r="D132" s="203" t="s">
        <v>59</v>
      </c>
      <c r="E132" s="203" t="s">
        <v>55</v>
      </c>
      <c r="F132" s="203" t="s">
        <v>56</v>
      </c>
      <c r="G132" s="203" t="s">
        <v>167</v>
      </c>
      <c r="H132" s="203" t="s">
        <v>168</v>
      </c>
      <c r="I132" s="203" t="s">
        <v>169</v>
      </c>
      <c r="J132" s="203" t="s">
        <v>145</v>
      </c>
      <c r="K132" s="204" t="s">
        <v>170</v>
      </c>
      <c r="L132" s="205"/>
      <c r="M132" s="101" t="s">
        <v>1</v>
      </c>
      <c r="N132" s="102" t="s">
        <v>38</v>
      </c>
      <c r="O132" s="102" t="s">
        <v>171</v>
      </c>
      <c r="P132" s="102" t="s">
        <v>172</v>
      </c>
      <c r="Q132" s="102" t="s">
        <v>173</v>
      </c>
      <c r="R132" s="102" t="s">
        <v>174</v>
      </c>
      <c r="S132" s="102" t="s">
        <v>175</v>
      </c>
      <c r="T132" s="103" t="s">
        <v>176</v>
      </c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</row>
    <row r="133" s="2" customFormat="1" ht="22.8" customHeight="1">
      <c r="A133" s="39"/>
      <c r="B133" s="40"/>
      <c r="C133" s="108" t="s">
        <v>177</v>
      </c>
      <c r="D133" s="41"/>
      <c r="E133" s="41"/>
      <c r="F133" s="41"/>
      <c r="G133" s="41"/>
      <c r="H133" s="41"/>
      <c r="I133" s="41"/>
      <c r="J133" s="206">
        <f>BK133</f>
        <v>0</v>
      </c>
      <c r="K133" s="41"/>
      <c r="L133" s="45"/>
      <c r="M133" s="104"/>
      <c r="N133" s="207"/>
      <c r="O133" s="105"/>
      <c r="P133" s="208">
        <f>P134+P226</f>
        <v>0</v>
      </c>
      <c r="Q133" s="105"/>
      <c r="R133" s="208">
        <f>R134+R226</f>
        <v>457.83049202999996</v>
      </c>
      <c r="S133" s="105"/>
      <c r="T133" s="209">
        <f>T134+T226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73</v>
      </c>
      <c r="AU133" s="18" t="s">
        <v>147</v>
      </c>
      <c r="BK133" s="210">
        <f>BK134+BK226</f>
        <v>0</v>
      </c>
    </row>
    <row r="134" s="12" customFormat="1" ht="25.92" customHeight="1">
      <c r="A134" s="12"/>
      <c r="B134" s="211"/>
      <c r="C134" s="212"/>
      <c r="D134" s="213" t="s">
        <v>73</v>
      </c>
      <c r="E134" s="214" t="s">
        <v>178</v>
      </c>
      <c r="F134" s="214" t="s">
        <v>179</v>
      </c>
      <c r="G134" s="212"/>
      <c r="H134" s="212"/>
      <c r="I134" s="215"/>
      <c r="J134" s="216">
        <f>BK134</f>
        <v>0</v>
      </c>
      <c r="K134" s="212"/>
      <c r="L134" s="217"/>
      <c r="M134" s="218"/>
      <c r="N134" s="219"/>
      <c r="O134" s="219"/>
      <c r="P134" s="220">
        <f>P135+P141+P157+P213+P224</f>
        <v>0</v>
      </c>
      <c r="Q134" s="219"/>
      <c r="R134" s="220">
        <f>R135+R141+R157+R213+R224</f>
        <v>261.57630484999993</v>
      </c>
      <c r="S134" s="219"/>
      <c r="T134" s="221">
        <f>T135+T141+T157+T213+T224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82</v>
      </c>
      <c r="AT134" s="223" t="s">
        <v>73</v>
      </c>
      <c r="AU134" s="223" t="s">
        <v>74</v>
      </c>
      <c r="AY134" s="222" t="s">
        <v>180</v>
      </c>
      <c r="BK134" s="224">
        <f>BK135+BK141+BK157+BK213+BK224</f>
        <v>0</v>
      </c>
    </row>
    <row r="135" s="12" customFormat="1" ht="22.8" customHeight="1">
      <c r="A135" s="12"/>
      <c r="B135" s="211"/>
      <c r="C135" s="212"/>
      <c r="D135" s="213" t="s">
        <v>73</v>
      </c>
      <c r="E135" s="225" t="s">
        <v>181</v>
      </c>
      <c r="F135" s="225" t="s">
        <v>182</v>
      </c>
      <c r="G135" s="212"/>
      <c r="H135" s="212"/>
      <c r="I135" s="215"/>
      <c r="J135" s="226">
        <f>BK135</f>
        <v>0</v>
      </c>
      <c r="K135" s="212"/>
      <c r="L135" s="217"/>
      <c r="M135" s="218"/>
      <c r="N135" s="219"/>
      <c r="O135" s="219"/>
      <c r="P135" s="220">
        <f>SUM(P136:P140)</f>
        <v>0</v>
      </c>
      <c r="Q135" s="219"/>
      <c r="R135" s="220">
        <f>SUM(R136:R140)</f>
        <v>4.1135159999999997</v>
      </c>
      <c r="S135" s="219"/>
      <c r="T135" s="221">
        <f>SUM(T136:T140)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2" t="s">
        <v>82</v>
      </c>
      <c r="AT135" s="223" t="s">
        <v>73</v>
      </c>
      <c r="AU135" s="223" t="s">
        <v>82</v>
      </c>
      <c r="AY135" s="222" t="s">
        <v>180</v>
      </c>
      <c r="BK135" s="224">
        <f>SUM(BK136:BK140)</f>
        <v>0</v>
      </c>
    </row>
    <row r="136" s="2" customFormat="1" ht="16.5" customHeight="1">
      <c r="A136" s="39"/>
      <c r="B136" s="40"/>
      <c r="C136" s="227" t="s">
        <v>82</v>
      </c>
      <c r="D136" s="227" t="s">
        <v>183</v>
      </c>
      <c r="E136" s="228" t="s">
        <v>184</v>
      </c>
      <c r="F136" s="229" t="s">
        <v>185</v>
      </c>
      <c r="G136" s="230" t="s">
        <v>186</v>
      </c>
      <c r="H136" s="231">
        <v>2.6400000000000001</v>
      </c>
      <c r="I136" s="232"/>
      <c r="J136" s="233">
        <f>ROUND(I136*H136,2)</f>
        <v>0</v>
      </c>
      <c r="K136" s="229" t="s">
        <v>187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1.5581499999999999</v>
      </c>
      <c r="R136" s="236">
        <f>Q136*H136</f>
        <v>4.1135159999999997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84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189</v>
      </c>
    </row>
    <row r="137" s="13" customFormat="1">
      <c r="A137" s="13"/>
      <c r="B137" s="240"/>
      <c r="C137" s="241"/>
      <c r="D137" s="242" t="s">
        <v>190</v>
      </c>
      <c r="E137" s="243" t="s">
        <v>1</v>
      </c>
      <c r="F137" s="244" t="s">
        <v>191</v>
      </c>
      <c r="G137" s="241"/>
      <c r="H137" s="243" t="s">
        <v>1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0" t="s">
        <v>190</v>
      </c>
      <c r="AU137" s="250" t="s">
        <v>84</v>
      </c>
      <c r="AV137" s="13" t="s">
        <v>82</v>
      </c>
      <c r="AW137" s="13" t="s">
        <v>30</v>
      </c>
      <c r="AX137" s="13" t="s">
        <v>74</v>
      </c>
      <c r="AY137" s="250" t="s">
        <v>180</v>
      </c>
    </row>
    <row r="138" s="13" customFormat="1">
      <c r="A138" s="13"/>
      <c r="B138" s="240"/>
      <c r="C138" s="241"/>
      <c r="D138" s="242" t="s">
        <v>190</v>
      </c>
      <c r="E138" s="243" t="s">
        <v>1</v>
      </c>
      <c r="F138" s="244" t="s">
        <v>192</v>
      </c>
      <c r="G138" s="241"/>
      <c r="H138" s="243" t="s">
        <v>1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0" t="s">
        <v>190</v>
      </c>
      <c r="AU138" s="250" t="s">
        <v>84</v>
      </c>
      <c r="AV138" s="13" t="s">
        <v>82</v>
      </c>
      <c r="AW138" s="13" t="s">
        <v>30</v>
      </c>
      <c r="AX138" s="13" t="s">
        <v>74</v>
      </c>
      <c r="AY138" s="250" t="s">
        <v>180</v>
      </c>
    </row>
    <row r="139" s="14" customFormat="1">
      <c r="A139" s="14"/>
      <c r="B139" s="251"/>
      <c r="C139" s="252"/>
      <c r="D139" s="242" t="s">
        <v>190</v>
      </c>
      <c r="E139" s="253" t="s">
        <v>1</v>
      </c>
      <c r="F139" s="254" t="s">
        <v>193</v>
      </c>
      <c r="G139" s="252"/>
      <c r="H139" s="255">
        <v>2.6400000000000001</v>
      </c>
      <c r="I139" s="256"/>
      <c r="J139" s="252"/>
      <c r="K139" s="252"/>
      <c r="L139" s="257"/>
      <c r="M139" s="258"/>
      <c r="N139" s="259"/>
      <c r="O139" s="259"/>
      <c r="P139" s="259"/>
      <c r="Q139" s="259"/>
      <c r="R139" s="259"/>
      <c r="S139" s="259"/>
      <c r="T139" s="26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1" t="s">
        <v>190</v>
      </c>
      <c r="AU139" s="261" t="s">
        <v>84</v>
      </c>
      <c r="AV139" s="14" t="s">
        <v>84</v>
      </c>
      <c r="AW139" s="14" t="s">
        <v>30</v>
      </c>
      <c r="AX139" s="14" t="s">
        <v>74</v>
      </c>
      <c r="AY139" s="261" t="s">
        <v>180</v>
      </c>
    </row>
    <row r="140" s="15" customFormat="1">
      <c r="A140" s="15"/>
      <c r="B140" s="262"/>
      <c r="C140" s="263"/>
      <c r="D140" s="242" t="s">
        <v>190</v>
      </c>
      <c r="E140" s="264" t="s">
        <v>1</v>
      </c>
      <c r="F140" s="265" t="s">
        <v>194</v>
      </c>
      <c r="G140" s="263"/>
      <c r="H140" s="266">
        <v>2.6400000000000001</v>
      </c>
      <c r="I140" s="267"/>
      <c r="J140" s="263"/>
      <c r="K140" s="263"/>
      <c r="L140" s="268"/>
      <c r="M140" s="269"/>
      <c r="N140" s="270"/>
      <c r="O140" s="270"/>
      <c r="P140" s="270"/>
      <c r="Q140" s="270"/>
      <c r="R140" s="270"/>
      <c r="S140" s="270"/>
      <c r="T140" s="271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2" t="s">
        <v>190</v>
      </c>
      <c r="AU140" s="272" t="s">
        <v>84</v>
      </c>
      <c r="AV140" s="15" t="s">
        <v>188</v>
      </c>
      <c r="AW140" s="15" t="s">
        <v>30</v>
      </c>
      <c r="AX140" s="15" t="s">
        <v>82</v>
      </c>
      <c r="AY140" s="272" t="s">
        <v>180</v>
      </c>
    </row>
    <row r="141" s="12" customFormat="1" ht="22.8" customHeight="1">
      <c r="A141" s="12"/>
      <c r="B141" s="211"/>
      <c r="C141" s="212"/>
      <c r="D141" s="213" t="s">
        <v>73</v>
      </c>
      <c r="E141" s="225" t="s">
        <v>188</v>
      </c>
      <c r="F141" s="225" t="s">
        <v>195</v>
      </c>
      <c r="G141" s="212"/>
      <c r="H141" s="212"/>
      <c r="I141" s="215"/>
      <c r="J141" s="226">
        <f>BK141</f>
        <v>0</v>
      </c>
      <c r="K141" s="212"/>
      <c r="L141" s="217"/>
      <c r="M141" s="218"/>
      <c r="N141" s="219"/>
      <c r="O141" s="219"/>
      <c r="P141" s="220">
        <f>SUM(P142:P156)</f>
        <v>0</v>
      </c>
      <c r="Q141" s="219"/>
      <c r="R141" s="220">
        <f>SUM(R142:R156)</f>
        <v>13.358015400000001</v>
      </c>
      <c r="S141" s="219"/>
      <c r="T141" s="221">
        <f>SUM(T142:T156)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2" t="s">
        <v>82</v>
      </c>
      <c r="AT141" s="223" t="s">
        <v>73</v>
      </c>
      <c r="AU141" s="223" t="s">
        <v>82</v>
      </c>
      <c r="AY141" s="222" t="s">
        <v>180</v>
      </c>
      <c r="BK141" s="224">
        <f>SUM(BK142:BK156)</f>
        <v>0</v>
      </c>
    </row>
    <row r="142" s="2" customFormat="1" ht="21.75" customHeight="1">
      <c r="A142" s="39"/>
      <c r="B142" s="40"/>
      <c r="C142" s="227" t="s">
        <v>84</v>
      </c>
      <c r="D142" s="227" t="s">
        <v>183</v>
      </c>
      <c r="E142" s="228" t="s">
        <v>196</v>
      </c>
      <c r="F142" s="229" t="s">
        <v>197</v>
      </c>
      <c r="G142" s="230" t="s">
        <v>198</v>
      </c>
      <c r="H142" s="231">
        <v>1178.6400000000001</v>
      </c>
      <c r="I142" s="232"/>
      <c r="J142" s="233">
        <f>ROUND(I142*H142,2)</f>
        <v>0</v>
      </c>
      <c r="K142" s="229" t="s">
        <v>199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0.01128</v>
      </c>
      <c r="R142" s="236">
        <f>Q142*H142</f>
        <v>13.295059200000001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84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200</v>
      </c>
    </row>
    <row r="143" s="13" customFormat="1">
      <c r="A143" s="13"/>
      <c r="B143" s="240"/>
      <c r="C143" s="241"/>
      <c r="D143" s="242" t="s">
        <v>190</v>
      </c>
      <c r="E143" s="243" t="s">
        <v>1</v>
      </c>
      <c r="F143" s="244" t="s">
        <v>201</v>
      </c>
      <c r="G143" s="241"/>
      <c r="H143" s="243" t="s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0" t="s">
        <v>190</v>
      </c>
      <c r="AU143" s="250" t="s">
        <v>84</v>
      </c>
      <c r="AV143" s="13" t="s">
        <v>82</v>
      </c>
      <c r="AW143" s="13" t="s">
        <v>30</v>
      </c>
      <c r="AX143" s="13" t="s">
        <v>74</v>
      </c>
      <c r="AY143" s="250" t="s">
        <v>180</v>
      </c>
    </row>
    <row r="144" s="13" customFormat="1">
      <c r="A144" s="13"/>
      <c r="B144" s="240"/>
      <c r="C144" s="241"/>
      <c r="D144" s="242" t="s">
        <v>190</v>
      </c>
      <c r="E144" s="243" t="s">
        <v>1</v>
      </c>
      <c r="F144" s="244" t="s">
        <v>202</v>
      </c>
      <c r="G144" s="241"/>
      <c r="H144" s="243" t="s">
        <v>1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0" t="s">
        <v>190</v>
      </c>
      <c r="AU144" s="250" t="s">
        <v>84</v>
      </c>
      <c r="AV144" s="13" t="s">
        <v>82</v>
      </c>
      <c r="AW144" s="13" t="s">
        <v>30</v>
      </c>
      <c r="AX144" s="13" t="s">
        <v>74</v>
      </c>
      <c r="AY144" s="250" t="s">
        <v>180</v>
      </c>
    </row>
    <row r="145" s="13" customFormat="1">
      <c r="A145" s="13"/>
      <c r="B145" s="240"/>
      <c r="C145" s="241"/>
      <c r="D145" s="242" t="s">
        <v>190</v>
      </c>
      <c r="E145" s="243" t="s">
        <v>1</v>
      </c>
      <c r="F145" s="244" t="s">
        <v>203</v>
      </c>
      <c r="G145" s="241"/>
      <c r="H145" s="243" t="s">
        <v>1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0" t="s">
        <v>190</v>
      </c>
      <c r="AU145" s="250" t="s">
        <v>84</v>
      </c>
      <c r="AV145" s="13" t="s">
        <v>82</v>
      </c>
      <c r="AW145" s="13" t="s">
        <v>30</v>
      </c>
      <c r="AX145" s="13" t="s">
        <v>74</v>
      </c>
      <c r="AY145" s="250" t="s">
        <v>180</v>
      </c>
    </row>
    <row r="146" s="13" customFormat="1">
      <c r="A146" s="13"/>
      <c r="B146" s="240"/>
      <c r="C146" s="241"/>
      <c r="D146" s="242" t="s">
        <v>190</v>
      </c>
      <c r="E146" s="243" t="s">
        <v>1</v>
      </c>
      <c r="F146" s="244" t="s">
        <v>204</v>
      </c>
      <c r="G146" s="241"/>
      <c r="H146" s="243" t="s">
        <v>1</v>
      </c>
      <c r="I146" s="245"/>
      <c r="J146" s="241"/>
      <c r="K146" s="241"/>
      <c r="L146" s="246"/>
      <c r="M146" s="247"/>
      <c r="N146" s="248"/>
      <c r="O146" s="248"/>
      <c r="P146" s="248"/>
      <c r="Q146" s="248"/>
      <c r="R146" s="248"/>
      <c r="S146" s="248"/>
      <c r="T146" s="24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0" t="s">
        <v>190</v>
      </c>
      <c r="AU146" s="250" t="s">
        <v>84</v>
      </c>
      <c r="AV146" s="13" t="s">
        <v>82</v>
      </c>
      <c r="AW146" s="13" t="s">
        <v>30</v>
      </c>
      <c r="AX146" s="13" t="s">
        <v>74</v>
      </c>
      <c r="AY146" s="250" t="s">
        <v>180</v>
      </c>
    </row>
    <row r="147" s="14" customFormat="1">
      <c r="A147" s="14"/>
      <c r="B147" s="251"/>
      <c r="C147" s="252"/>
      <c r="D147" s="242" t="s">
        <v>190</v>
      </c>
      <c r="E147" s="253" t="s">
        <v>1</v>
      </c>
      <c r="F147" s="254" t="s">
        <v>205</v>
      </c>
      <c r="G147" s="252"/>
      <c r="H147" s="255">
        <v>1178.6400000000001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190</v>
      </c>
      <c r="AU147" s="261" t="s">
        <v>84</v>
      </c>
      <c r="AV147" s="14" t="s">
        <v>84</v>
      </c>
      <c r="AW147" s="14" t="s">
        <v>30</v>
      </c>
      <c r="AX147" s="14" t="s">
        <v>74</v>
      </c>
      <c r="AY147" s="261" t="s">
        <v>180</v>
      </c>
    </row>
    <row r="148" s="15" customFormat="1">
      <c r="A148" s="15"/>
      <c r="B148" s="262"/>
      <c r="C148" s="263"/>
      <c r="D148" s="242" t="s">
        <v>190</v>
      </c>
      <c r="E148" s="264" t="s">
        <v>1</v>
      </c>
      <c r="F148" s="265" t="s">
        <v>194</v>
      </c>
      <c r="G148" s="263"/>
      <c r="H148" s="266">
        <v>1178.6400000000001</v>
      </c>
      <c r="I148" s="267"/>
      <c r="J148" s="263"/>
      <c r="K148" s="263"/>
      <c r="L148" s="268"/>
      <c r="M148" s="269"/>
      <c r="N148" s="270"/>
      <c r="O148" s="270"/>
      <c r="P148" s="270"/>
      <c r="Q148" s="270"/>
      <c r="R148" s="270"/>
      <c r="S148" s="270"/>
      <c r="T148" s="271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72" t="s">
        <v>190</v>
      </c>
      <c r="AU148" s="272" t="s">
        <v>84</v>
      </c>
      <c r="AV148" s="15" t="s">
        <v>188</v>
      </c>
      <c r="AW148" s="15" t="s">
        <v>30</v>
      </c>
      <c r="AX148" s="15" t="s">
        <v>82</v>
      </c>
      <c r="AY148" s="272" t="s">
        <v>180</v>
      </c>
    </row>
    <row r="149" s="2" customFormat="1" ht="16.5" customHeight="1">
      <c r="A149" s="39"/>
      <c r="B149" s="40"/>
      <c r="C149" s="227" t="s">
        <v>181</v>
      </c>
      <c r="D149" s="227" t="s">
        <v>183</v>
      </c>
      <c r="E149" s="228" t="s">
        <v>206</v>
      </c>
      <c r="F149" s="229" t="s">
        <v>207</v>
      </c>
      <c r="G149" s="230" t="s">
        <v>208</v>
      </c>
      <c r="H149" s="231">
        <v>0.059999999999999998</v>
      </c>
      <c r="I149" s="232"/>
      <c r="J149" s="233">
        <f>ROUND(I149*H149,2)</f>
        <v>0</v>
      </c>
      <c r="K149" s="229" t="s">
        <v>187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1.0492699999999999</v>
      </c>
      <c r="R149" s="236">
        <f>Q149*H149</f>
        <v>0.06295619999999999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84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209</v>
      </c>
    </row>
    <row r="150" s="13" customFormat="1">
      <c r="A150" s="13"/>
      <c r="B150" s="240"/>
      <c r="C150" s="241"/>
      <c r="D150" s="242" t="s">
        <v>190</v>
      </c>
      <c r="E150" s="243" t="s">
        <v>1</v>
      </c>
      <c r="F150" s="244" t="s">
        <v>210</v>
      </c>
      <c r="G150" s="241"/>
      <c r="H150" s="243" t="s">
        <v>1</v>
      </c>
      <c r="I150" s="245"/>
      <c r="J150" s="241"/>
      <c r="K150" s="241"/>
      <c r="L150" s="246"/>
      <c r="M150" s="247"/>
      <c r="N150" s="248"/>
      <c r="O150" s="248"/>
      <c r="P150" s="248"/>
      <c r="Q150" s="248"/>
      <c r="R150" s="248"/>
      <c r="S150" s="248"/>
      <c r="T150" s="249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0" t="s">
        <v>190</v>
      </c>
      <c r="AU150" s="250" t="s">
        <v>84</v>
      </c>
      <c r="AV150" s="13" t="s">
        <v>82</v>
      </c>
      <c r="AW150" s="13" t="s">
        <v>30</v>
      </c>
      <c r="AX150" s="13" t="s">
        <v>74</v>
      </c>
      <c r="AY150" s="250" t="s">
        <v>180</v>
      </c>
    </row>
    <row r="151" s="13" customFormat="1">
      <c r="A151" s="13"/>
      <c r="B151" s="240"/>
      <c r="C151" s="241"/>
      <c r="D151" s="242" t="s">
        <v>190</v>
      </c>
      <c r="E151" s="243" t="s">
        <v>1</v>
      </c>
      <c r="F151" s="244" t="s">
        <v>211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190</v>
      </c>
      <c r="AU151" s="250" t="s">
        <v>84</v>
      </c>
      <c r="AV151" s="13" t="s">
        <v>82</v>
      </c>
      <c r="AW151" s="13" t="s">
        <v>30</v>
      </c>
      <c r="AX151" s="13" t="s">
        <v>74</v>
      </c>
      <c r="AY151" s="250" t="s">
        <v>180</v>
      </c>
    </row>
    <row r="152" s="13" customFormat="1">
      <c r="A152" s="13"/>
      <c r="B152" s="240"/>
      <c r="C152" s="241"/>
      <c r="D152" s="242" t="s">
        <v>190</v>
      </c>
      <c r="E152" s="243" t="s">
        <v>1</v>
      </c>
      <c r="F152" s="244" t="s">
        <v>212</v>
      </c>
      <c r="G152" s="241"/>
      <c r="H152" s="243" t="s">
        <v>1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0" t="s">
        <v>190</v>
      </c>
      <c r="AU152" s="250" t="s">
        <v>84</v>
      </c>
      <c r="AV152" s="13" t="s">
        <v>82</v>
      </c>
      <c r="AW152" s="13" t="s">
        <v>30</v>
      </c>
      <c r="AX152" s="13" t="s">
        <v>74</v>
      </c>
      <c r="AY152" s="250" t="s">
        <v>180</v>
      </c>
    </row>
    <row r="153" s="13" customFormat="1">
      <c r="A153" s="13"/>
      <c r="B153" s="240"/>
      <c r="C153" s="241"/>
      <c r="D153" s="242" t="s">
        <v>190</v>
      </c>
      <c r="E153" s="243" t="s">
        <v>1</v>
      </c>
      <c r="F153" s="244" t="s">
        <v>213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190</v>
      </c>
      <c r="AU153" s="250" t="s">
        <v>84</v>
      </c>
      <c r="AV153" s="13" t="s">
        <v>82</v>
      </c>
      <c r="AW153" s="13" t="s">
        <v>30</v>
      </c>
      <c r="AX153" s="13" t="s">
        <v>74</v>
      </c>
      <c r="AY153" s="250" t="s">
        <v>180</v>
      </c>
    </row>
    <row r="154" s="13" customFormat="1">
      <c r="A154" s="13"/>
      <c r="B154" s="240"/>
      <c r="C154" s="241"/>
      <c r="D154" s="242" t="s">
        <v>190</v>
      </c>
      <c r="E154" s="243" t="s">
        <v>1</v>
      </c>
      <c r="F154" s="244" t="s">
        <v>214</v>
      </c>
      <c r="G154" s="241"/>
      <c r="H154" s="243" t="s">
        <v>1</v>
      </c>
      <c r="I154" s="245"/>
      <c r="J154" s="241"/>
      <c r="K154" s="241"/>
      <c r="L154" s="246"/>
      <c r="M154" s="247"/>
      <c r="N154" s="248"/>
      <c r="O154" s="248"/>
      <c r="P154" s="248"/>
      <c r="Q154" s="248"/>
      <c r="R154" s="248"/>
      <c r="S154" s="248"/>
      <c r="T154" s="249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0" t="s">
        <v>190</v>
      </c>
      <c r="AU154" s="250" t="s">
        <v>84</v>
      </c>
      <c r="AV154" s="13" t="s">
        <v>82</v>
      </c>
      <c r="AW154" s="13" t="s">
        <v>30</v>
      </c>
      <c r="AX154" s="13" t="s">
        <v>74</v>
      </c>
      <c r="AY154" s="250" t="s">
        <v>180</v>
      </c>
    </row>
    <row r="155" s="14" customFormat="1">
      <c r="A155" s="14"/>
      <c r="B155" s="251"/>
      <c r="C155" s="252"/>
      <c r="D155" s="242" t="s">
        <v>190</v>
      </c>
      <c r="E155" s="253" t="s">
        <v>1</v>
      </c>
      <c r="F155" s="254" t="s">
        <v>215</v>
      </c>
      <c r="G155" s="252"/>
      <c r="H155" s="255">
        <v>0.059999999999999998</v>
      </c>
      <c r="I155" s="256"/>
      <c r="J155" s="252"/>
      <c r="K155" s="252"/>
      <c r="L155" s="257"/>
      <c r="M155" s="258"/>
      <c r="N155" s="259"/>
      <c r="O155" s="259"/>
      <c r="P155" s="259"/>
      <c r="Q155" s="259"/>
      <c r="R155" s="259"/>
      <c r="S155" s="259"/>
      <c r="T155" s="26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61" t="s">
        <v>190</v>
      </c>
      <c r="AU155" s="261" t="s">
        <v>84</v>
      </c>
      <c r="AV155" s="14" t="s">
        <v>84</v>
      </c>
      <c r="AW155" s="14" t="s">
        <v>30</v>
      </c>
      <c r="AX155" s="14" t="s">
        <v>74</v>
      </c>
      <c r="AY155" s="261" t="s">
        <v>180</v>
      </c>
    </row>
    <row r="156" s="15" customFormat="1">
      <c r="A156" s="15"/>
      <c r="B156" s="262"/>
      <c r="C156" s="263"/>
      <c r="D156" s="242" t="s">
        <v>190</v>
      </c>
      <c r="E156" s="264" t="s">
        <v>1</v>
      </c>
      <c r="F156" s="265" t="s">
        <v>194</v>
      </c>
      <c r="G156" s="263"/>
      <c r="H156" s="266">
        <v>0.059999999999999998</v>
      </c>
      <c r="I156" s="267"/>
      <c r="J156" s="263"/>
      <c r="K156" s="263"/>
      <c r="L156" s="268"/>
      <c r="M156" s="269"/>
      <c r="N156" s="270"/>
      <c r="O156" s="270"/>
      <c r="P156" s="270"/>
      <c r="Q156" s="270"/>
      <c r="R156" s="270"/>
      <c r="S156" s="270"/>
      <c r="T156" s="271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72" t="s">
        <v>190</v>
      </c>
      <c r="AU156" s="272" t="s">
        <v>84</v>
      </c>
      <c r="AV156" s="15" t="s">
        <v>188</v>
      </c>
      <c r="AW156" s="15" t="s">
        <v>30</v>
      </c>
      <c r="AX156" s="15" t="s">
        <v>82</v>
      </c>
      <c r="AY156" s="272" t="s">
        <v>180</v>
      </c>
    </row>
    <row r="157" s="12" customFormat="1" ht="22.8" customHeight="1">
      <c r="A157" s="12"/>
      <c r="B157" s="211"/>
      <c r="C157" s="212"/>
      <c r="D157" s="213" t="s">
        <v>73</v>
      </c>
      <c r="E157" s="225" t="s">
        <v>216</v>
      </c>
      <c r="F157" s="225" t="s">
        <v>217</v>
      </c>
      <c r="G157" s="212"/>
      <c r="H157" s="212"/>
      <c r="I157" s="215"/>
      <c r="J157" s="226">
        <f>BK157</f>
        <v>0</v>
      </c>
      <c r="K157" s="212"/>
      <c r="L157" s="217"/>
      <c r="M157" s="218"/>
      <c r="N157" s="219"/>
      <c r="O157" s="219"/>
      <c r="P157" s="220">
        <f>SUM(P158:P212)</f>
        <v>0</v>
      </c>
      <c r="Q157" s="219"/>
      <c r="R157" s="220">
        <f>SUM(R158:R212)</f>
        <v>243.87025334999996</v>
      </c>
      <c r="S157" s="219"/>
      <c r="T157" s="221">
        <f>SUM(T158:T212)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2" t="s">
        <v>82</v>
      </c>
      <c r="AT157" s="223" t="s">
        <v>73</v>
      </c>
      <c r="AU157" s="223" t="s">
        <v>82</v>
      </c>
      <c r="AY157" s="222" t="s">
        <v>180</v>
      </c>
      <c r="BK157" s="224">
        <f>SUM(BK158:BK212)</f>
        <v>0</v>
      </c>
    </row>
    <row r="158" s="2" customFormat="1" ht="16.5" customHeight="1">
      <c r="A158" s="39"/>
      <c r="B158" s="40"/>
      <c r="C158" s="227" t="s">
        <v>188</v>
      </c>
      <c r="D158" s="227" t="s">
        <v>183</v>
      </c>
      <c r="E158" s="228" t="s">
        <v>218</v>
      </c>
      <c r="F158" s="229" t="s">
        <v>219</v>
      </c>
      <c r="G158" s="230" t="s">
        <v>198</v>
      </c>
      <c r="H158" s="231">
        <v>167.68000000000001</v>
      </c>
      <c r="I158" s="232"/>
      <c r="J158" s="233">
        <f>ROUND(I158*H158,2)</f>
        <v>0</v>
      </c>
      <c r="K158" s="229" t="s">
        <v>187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0.00025999999999999998</v>
      </c>
      <c r="R158" s="236">
        <f>Q158*H158</f>
        <v>0.043596799999999998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84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220</v>
      </c>
    </row>
    <row r="159" s="2" customFormat="1" ht="16.5" customHeight="1">
      <c r="A159" s="39"/>
      <c r="B159" s="40"/>
      <c r="C159" s="227" t="s">
        <v>221</v>
      </c>
      <c r="D159" s="227" t="s">
        <v>183</v>
      </c>
      <c r="E159" s="228" t="s">
        <v>222</v>
      </c>
      <c r="F159" s="229" t="s">
        <v>223</v>
      </c>
      <c r="G159" s="230" t="s">
        <v>198</v>
      </c>
      <c r="H159" s="231">
        <v>167.68000000000001</v>
      </c>
      <c r="I159" s="232"/>
      <c r="J159" s="233">
        <f>ROUND(I159*H159,2)</f>
        <v>0</v>
      </c>
      <c r="K159" s="229" t="s">
        <v>187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0.018380000000000001</v>
      </c>
      <c r="R159" s="236">
        <f>Q159*H159</f>
        <v>3.0819584000000004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183</v>
      </c>
      <c r="AU159" s="238" t="s">
        <v>84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188</v>
      </c>
      <c r="BM159" s="238" t="s">
        <v>224</v>
      </c>
    </row>
    <row r="160" s="13" customFormat="1">
      <c r="A160" s="13"/>
      <c r="B160" s="240"/>
      <c r="C160" s="241"/>
      <c r="D160" s="242" t="s">
        <v>190</v>
      </c>
      <c r="E160" s="243" t="s">
        <v>1</v>
      </c>
      <c r="F160" s="244" t="s">
        <v>225</v>
      </c>
      <c r="G160" s="241"/>
      <c r="H160" s="243" t="s">
        <v>1</v>
      </c>
      <c r="I160" s="245"/>
      <c r="J160" s="241"/>
      <c r="K160" s="241"/>
      <c r="L160" s="246"/>
      <c r="M160" s="247"/>
      <c r="N160" s="248"/>
      <c r="O160" s="248"/>
      <c r="P160" s="248"/>
      <c r="Q160" s="248"/>
      <c r="R160" s="248"/>
      <c r="S160" s="248"/>
      <c r="T160" s="249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0" t="s">
        <v>190</v>
      </c>
      <c r="AU160" s="250" t="s">
        <v>84</v>
      </c>
      <c r="AV160" s="13" t="s">
        <v>82</v>
      </c>
      <c r="AW160" s="13" t="s">
        <v>30</v>
      </c>
      <c r="AX160" s="13" t="s">
        <v>74</v>
      </c>
      <c r="AY160" s="250" t="s">
        <v>180</v>
      </c>
    </row>
    <row r="161" s="13" customFormat="1">
      <c r="A161" s="13"/>
      <c r="B161" s="240"/>
      <c r="C161" s="241"/>
      <c r="D161" s="242" t="s">
        <v>190</v>
      </c>
      <c r="E161" s="243" t="s">
        <v>1</v>
      </c>
      <c r="F161" s="244" t="s">
        <v>226</v>
      </c>
      <c r="G161" s="241"/>
      <c r="H161" s="243" t="s">
        <v>1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0" t="s">
        <v>190</v>
      </c>
      <c r="AU161" s="250" t="s">
        <v>84</v>
      </c>
      <c r="AV161" s="13" t="s">
        <v>82</v>
      </c>
      <c r="AW161" s="13" t="s">
        <v>30</v>
      </c>
      <c r="AX161" s="13" t="s">
        <v>74</v>
      </c>
      <c r="AY161" s="250" t="s">
        <v>180</v>
      </c>
    </row>
    <row r="162" s="14" customFormat="1">
      <c r="A162" s="14"/>
      <c r="B162" s="251"/>
      <c r="C162" s="252"/>
      <c r="D162" s="242" t="s">
        <v>190</v>
      </c>
      <c r="E162" s="253" t="s">
        <v>1</v>
      </c>
      <c r="F162" s="254" t="s">
        <v>227</v>
      </c>
      <c r="G162" s="252"/>
      <c r="H162" s="255">
        <v>167.68000000000001</v>
      </c>
      <c r="I162" s="256"/>
      <c r="J162" s="252"/>
      <c r="K162" s="252"/>
      <c r="L162" s="257"/>
      <c r="M162" s="258"/>
      <c r="N162" s="259"/>
      <c r="O162" s="259"/>
      <c r="P162" s="259"/>
      <c r="Q162" s="259"/>
      <c r="R162" s="259"/>
      <c r="S162" s="259"/>
      <c r="T162" s="26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1" t="s">
        <v>190</v>
      </c>
      <c r="AU162" s="261" t="s">
        <v>84</v>
      </c>
      <c r="AV162" s="14" t="s">
        <v>84</v>
      </c>
      <c r="AW162" s="14" t="s">
        <v>30</v>
      </c>
      <c r="AX162" s="14" t="s">
        <v>74</v>
      </c>
      <c r="AY162" s="261" t="s">
        <v>180</v>
      </c>
    </row>
    <row r="163" s="15" customFormat="1">
      <c r="A163" s="15"/>
      <c r="B163" s="262"/>
      <c r="C163" s="263"/>
      <c r="D163" s="242" t="s">
        <v>190</v>
      </c>
      <c r="E163" s="264" t="s">
        <v>1</v>
      </c>
      <c r="F163" s="265" t="s">
        <v>194</v>
      </c>
      <c r="G163" s="263"/>
      <c r="H163" s="266">
        <v>167.68000000000001</v>
      </c>
      <c r="I163" s="267"/>
      <c r="J163" s="263"/>
      <c r="K163" s="263"/>
      <c r="L163" s="268"/>
      <c r="M163" s="269"/>
      <c r="N163" s="270"/>
      <c r="O163" s="270"/>
      <c r="P163" s="270"/>
      <c r="Q163" s="270"/>
      <c r="R163" s="270"/>
      <c r="S163" s="270"/>
      <c r="T163" s="271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72" t="s">
        <v>190</v>
      </c>
      <c r="AU163" s="272" t="s">
        <v>84</v>
      </c>
      <c r="AV163" s="15" t="s">
        <v>188</v>
      </c>
      <c r="AW163" s="15" t="s">
        <v>30</v>
      </c>
      <c r="AX163" s="15" t="s">
        <v>82</v>
      </c>
      <c r="AY163" s="272" t="s">
        <v>180</v>
      </c>
    </row>
    <row r="164" s="2" customFormat="1" ht="16.5" customHeight="1">
      <c r="A164" s="39"/>
      <c r="B164" s="40"/>
      <c r="C164" s="227" t="s">
        <v>216</v>
      </c>
      <c r="D164" s="227" t="s">
        <v>183</v>
      </c>
      <c r="E164" s="228" t="s">
        <v>228</v>
      </c>
      <c r="F164" s="229" t="s">
        <v>229</v>
      </c>
      <c r="G164" s="230" t="s">
        <v>198</v>
      </c>
      <c r="H164" s="231">
        <v>938.41999999999996</v>
      </c>
      <c r="I164" s="232"/>
      <c r="J164" s="233">
        <f>ROUND(I164*H164,2)</f>
        <v>0</v>
      </c>
      <c r="K164" s="229" t="s">
        <v>187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0.00025999999999999998</v>
      </c>
      <c r="R164" s="236">
        <f>Q164*H164</f>
        <v>0.24398919999999996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84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230</v>
      </c>
    </row>
    <row r="165" s="14" customFormat="1">
      <c r="A165" s="14"/>
      <c r="B165" s="251"/>
      <c r="C165" s="252"/>
      <c r="D165" s="242" t="s">
        <v>190</v>
      </c>
      <c r="E165" s="253" t="s">
        <v>1</v>
      </c>
      <c r="F165" s="254" t="s">
        <v>231</v>
      </c>
      <c r="G165" s="252"/>
      <c r="H165" s="255">
        <v>938.41999999999996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190</v>
      </c>
      <c r="AU165" s="261" t="s">
        <v>84</v>
      </c>
      <c r="AV165" s="14" t="s">
        <v>84</v>
      </c>
      <c r="AW165" s="14" t="s">
        <v>30</v>
      </c>
      <c r="AX165" s="14" t="s">
        <v>74</v>
      </c>
      <c r="AY165" s="261" t="s">
        <v>180</v>
      </c>
    </row>
    <row r="166" s="15" customFormat="1">
      <c r="A166" s="15"/>
      <c r="B166" s="262"/>
      <c r="C166" s="263"/>
      <c r="D166" s="242" t="s">
        <v>190</v>
      </c>
      <c r="E166" s="264" t="s">
        <v>1</v>
      </c>
      <c r="F166" s="265" t="s">
        <v>194</v>
      </c>
      <c r="G166" s="263"/>
      <c r="H166" s="266">
        <v>938.41999999999996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190</v>
      </c>
      <c r="AU166" s="272" t="s">
        <v>84</v>
      </c>
      <c r="AV166" s="15" t="s">
        <v>188</v>
      </c>
      <c r="AW166" s="15" t="s">
        <v>30</v>
      </c>
      <c r="AX166" s="15" t="s">
        <v>82</v>
      </c>
      <c r="AY166" s="272" t="s">
        <v>180</v>
      </c>
    </row>
    <row r="167" s="2" customFormat="1" ht="16.5" customHeight="1">
      <c r="A167" s="39"/>
      <c r="B167" s="40"/>
      <c r="C167" s="227" t="s">
        <v>232</v>
      </c>
      <c r="D167" s="227" t="s">
        <v>183</v>
      </c>
      <c r="E167" s="228" t="s">
        <v>233</v>
      </c>
      <c r="F167" s="229" t="s">
        <v>234</v>
      </c>
      <c r="G167" s="230" t="s">
        <v>198</v>
      </c>
      <c r="H167" s="231">
        <v>938.41999999999996</v>
      </c>
      <c r="I167" s="232"/>
      <c r="J167" s="233">
        <f>ROUND(I167*H167,2)</f>
        <v>0</v>
      </c>
      <c r="K167" s="229" t="s">
        <v>187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0.015400000000000001</v>
      </c>
      <c r="R167" s="236">
        <f>Q167*H167</f>
        <v>14.451668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183</v>
      </c>
      <c r="AU167" s="238" t="s">
        <v>84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188</v>
      </c>
      <c r="BM167" s="238" t="s">
        <v>235</v>
      </c>
    </row>
    <row r="168" s="13" customFormat="1">
      <c r="A168" s="13"/>
      <c r="B168" s="240"/>
      <c r="C168" s="241"/>
      <c r="D168" s="242" t="s">
        <v>190</v>
      </c>
      <c r="E168" s="243" t="s">
        <v>1</v>
      </c>
      <c r="F168" s="244" t="s">
        <v>236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190</v>
      </c>
      <c r="AU168" s="250" t="s">
        <v>84</v>
      </c>
      <c r="AV168" s="13" t="s">
        <v>82</v>
      </c>
      <c r="AW168" s="13" t="s">
        <v>30</v>
      </c>
      <c r="AX168" s="13" t="s">
        <v>74</v>
      </c>
      <c r="AY168" s="250" t="s">
        <v>180</v>
      </c>
    </row>
    <row r="169" s="13" customFormat="1">
      <c r="A169" s="13"/>
      <c r="B169" s="240"/>
      <c r="C169" s="241"/>
      <c r="D169" s="242" t="s">
        <v>190</v>
      </c>
      <c r="E169" s="243" t="s">
        <v>1</v>
      </c>
      <c r="F169" s="244" t="s">
        <v>237</v>
      </c>
      <c r="G169" s="241"/>
      <c r="H169" s="243" t="s">
        <v>1</v>
      </c>
      <c r="I169" s="245"/>
      <c r="J169" s="241"/>
      <c r="K169" s="241"/>
      <c r="L169" s="246"/>
      <c r="M169" s="247"/>
      <c r="N169" s="248"/>
      <c r="O169" s="248"/>
      <c r="P169" s="248"/>
      <c r="Q169" s="248"/>
      <c r="R169" s="248"/>
      <c r="S169" s="248"/>
      <c r="T169" s="249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0" t="s">
        <v>190</v>
      </c>
      <c r="AU169" s="250" t="s">
        <v>84</v>
      </c>
      <c r="AV169" s="13" t="s">
        <v>82</v>
      </c>
      <c r="AW169" s="13" t="s">
        <v>30</v>
      </c>
      <c r="AX169" s="13" t="s">
        <v>74</v>
      </c>
      <c r="AY169" s="250" t="s">
        <v>180</v>
      </c>
    </row>
    <row r="170" s="14" customFormat="1">
      <c r="A170" s="14"/>
      <c r="B170" s="251"/>
      <c r="C170" s="252"/>
      <c r="D170" s="242" t="s">
        <v>190</v>
      </c>
      <c r="E170" s="253" t="s">
        <v>1</v>
      </c>
      <c r="F170" s="254" t="s">
        <v>238</v>
      </c>
      <c r="G170" s="252"/>
      <c r="H170" s="255">
        <v>147.21000000000001</v>
      </c>
      <c r="I170" s="256"/>
      <c r="J170" s="252"/>
      <c r="K170" s="252"/>
      <c r="L170" s="257"/>
      <c r="M170" s="258"/>
      <c r="N170" s="259"/>
      <c r="O170" s="259"/>
      <c r="P170" s="259"/>
      <c r="Q170" s="259"/>
      <c r="R170" s="259"/>
      <c r="S170" s="259"/>
      <c r="T170" s="26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1" t="s">
        <v>190</v>
      </c>
      <c r="AU170" s="261" t="s">
        <v>84</v>
      </c>
      <c r="AV170" s="14" t="s">
        <v>84</v>
      </c>
      <c r="AW170" s="14" t="s">
        <v>30</v>
      </c>
      <c r="AX170" s="14" t="s">
        <v>74</v>
      </c>
      <c r="AY170" s="261" t="s">
        <v>180</v>
      </c>
    </row>
    <row r="171" s="14" customFormat="1">
      <c r="A171" s="14"/>
      <c r="B171" s="251"/>
      <c r="C171" s="252"/>
      <c r="D171" s="242" t="s">
        <v>190</v>
      </c>
      <c r="E171" s="253" t="s">
        <v>1</v>
      </c>
      <c r="F171" s="254" t="s">
        <v>239</v>
      </c>
      <c r="G171" s="252"/>
      <c r="H171" s="255">
        <v>128.69</v>
      </c>
      <c r="I171" s="256"/>
      <c r="J171" s="252"/>
      <c r="K171" s="252"/>
      <c r="L171" s="257"/>
      <c r="M171" s="258"/>
      <c r="N171" s="259"/>
      <c r="O171" s="259"/>
      <c r="P171" s="259"/>
      <c r="Q171" s="259"/>
      <c r="R171" s="259"/>
      <c r="S171" s="259"/>
      <c r="T171" s="26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1" t="s">
        <v>190</v>
      </c>
      <c r="AU171" s="261" t="s">
        <v>84</v>
      </c>
      <c r="AV171" s="14" t="s">
        <v>84</v>
      </c>
      <c r="AW171" s="14" t="s">
        <v>30</v>
      </c>
      <c r="AX171" s="14" t="s">
        <v>74</v>
      </c>
      <c r="AY171" s="261" t="s">
        <v>180</v>
      </c>
    </row>
    <row r="172" s="13" customFormat="1">
      <c r="A172" s="13"/>
      <c r="B172" s="240"/>
      <c r="C172" s="241"/>
      <c r="D172" s="242" t="s">
        <v>190</v>
      </c>
      <c r="E172" s="243" t="s">
        <v>1</v>
      </c>
      <c r="F172" s="244" t="s">
        <v>240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190</v>
      </c>
      <c r="AU172" s="250" t="s">
        <v>84</v>
      </c>
      <c r="AV172" s="13" t="s">
        <v>82</v>
      </c>
      <c r="AW172" s="13" t="s">
        <v>30</v>
      </c>
      <c r="AX172" s="13" t="s">
        <v>74</v>
      </c>
      <c r="AY172" s="250" t="s">
        <v>180</v>
      </c>
    </row>
    <row r="173" s="14" customFormat="1">
      <c r="A173" s="14"/>
      <c r="B173" s="251"/>
      <c r="C173" s="252"/>
      <c r="D173" s="242" t="s">
        <v>190</v>
      </c>
      <c r="E173" s="253" t="s">
        <v>1</v>
      </c>
      <c r="F173" s="254" t="s">
        <v>241</v>
      </c>
      <c r="G173" s="252"/>
      <c r="H173" s="255">
        <v>662.51999999999998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190</v>
      </c>
      <c r="AU173" s="261" t="s">
        <v>84</v>
      </c>
      <c r="AV173" s="14" t="s">
        <v>84</v>
      </c>
      <c r="AW173" s="14" t="s">
        <v>30</v>
      </c>
      <c r="AX173" s="14" t="s">
        <v>74</v>
      </c>
      <c r="AY173" s="261" t="s">
        <v>180</v>
      </c>
    </row>
    <row r="174" s="15" customFormat="1">
      <c r="A174" s="15"/>
      <c r="B174" s="262"/>
      <c r="C174" s="263"/>
      <c r="D174" s="242" t="s">
        <v>190</v>
      </c>
      <c r="E174" s="264" t="s">
        <v>1</v>
      </c>
      <c r="F174" s="265" t="s">
        <v>194</v>
      </c>
      <c r="G174" s="263"/>
      <c r="H174" s="266">
        <v>938.41999999999996</v>
      </c>
      <c r="I174" s="267"/>
      <c r="J174" s="263"/>
      <c r="K174" s="263"/>
      <c r="L174" s="268"/>
      <c r="M174" s="269"/>
      <c r="N174" s="270"/>
      <c r="O174" s="270"/>
      <c r="P174" s="270"/>
      <c r="Q174" s="270"/>
      <c r="R174" s="270"/>
      <c r="S174" s="270"/>
      <c r="T174" s="271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72" t="s">
        <v>190</v>
      </c>
      <c r="AU174" s="272" t="s">
        <v>84</v>
      </c>
      <c r="AV174" s="15" t="s">
        <v>188</v>
      </c>
      <c r="AW174" s="15" t="s">
        <v>30</v>
      </c>
      <c r="AX174" s="15" t="s">
        <v>82</v>
      </c>
      <c r="AY174" s="272" t="s">
        <v>180</v>
      </c>
    </row>
    <row r="175" s="2" customFormat="1" ht="16.5" customHeight="1">
      <c r="A175" s="39"/>
      <c r="B175" s="40"/>
      <c r="C175" s="227" t="s">
        <v>242</v>
      </c>
      <c r="D175" s="227" t="s">
        <v>183</v>
      </c>
      <c r="E175" s="228" t="s">
        <v>243</v>
      </c>
      <c r="F175" s="229" t="s">
        <v>244</v>
      </c>
      <c r="G175" s="230" t="s">
        <v>186</v>
      </c>
      <c r="H175" s="231">
        <v>85.707999999999998</v>
      </c>
      <c r="I175" s="232"/>
      <c r="J175" s="233">
        <f>ROUND(I175*H175,2)</f>
        <v>0</v>
      </c>
      <c r="K175" s="229" t="s">
        <v>187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2.5018699999999998</v>
      </c>
      <c r="R175" s="236">
        <f>Q175*H175</f>
        <v>214.43027395999999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183</v>
      </c>
      <c r="AU175" s="238" t="s">
        <v>84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188</v>
      </c>
      <c r="BM175" s="238" t="s">
        <v>245</v>
      </c>
    </row>
    <row r="176" s="13" customFormat="1">
      <c r="A176" s="13"/>
      <c r="B176" s="240"/>
      <c r="C176" s="241"/>
      <c r="D176" s="242" t="s">
        <v>190</v>
      </c>
      <c r="E176" s="243" t="s">
        <v>1</v>
      </c>
      <c r="F176" s="244" t="s">
        <v>246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190</v>
      </c>
      <c r="AU176" s="250" t="s">
        <v>84</v>
      </c>
      <c r="AV176" s="13" t="s">
        <v>82</v>
      </c>
      <c r="AW176" s="13" t="s">
        <v>30</v>
      </c>
      <c r="AX176" s="13" t="s">
        <v>74</v>
      </c>
      <c r="AY176" s="250" t="s">
        <v>180</v>
      </c>
    </row>
    <row r="177" s="13" customFormat="1">
      <c r="A177" s="13"/>
      <c r="B177" s="240"/>
      <c r="C177" s="241"/>
      <c r="D177" s="242" t="s">
        <v>190</v>
      </c>
      <c r="E177" s="243" t="s">
        <v>1</v>
      </c>
      <c r="F177" s="244" t="s">
        <v>247</v>
      </c>
      <c r="G177" s="241"/>
      <c r="H177" s="243" t="s">
        <v>1</v>
      </c>
      <c r="I177" s="245"/>
      <c r="J177" s="241"/>
      <c r="K177" s="241"/>
      <c r="L177" s="246"/>
      <c r="M177" s="247"/>
      <c r="N177" s="248"/>
      <c r="O177" s="248"/>
      <c r="P177" s="248"/>
      <c r="Q177" s="248"/>
      <c r="R177" s="248"/>
      <c r="S177" s="248"/>
      <c r="T177" s="249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0" t="s">
        <v>190</v>
      </c>
      <c r="AU177" s="250" t="s">
        <v>84</v>
      </c>
      <c r="AV177" s="13" t="s">
        <v>82</v>
      </c>
      <c r="AW177" s="13" t="s">
        <v>30</v>
      </c>
      <c r="AX177" s="13" t="s">
        <v>74</v>
      </c>
      <c r="AY177" s="250" t="s">
        <v>180</v>
      </c>
    </row>
    <row r="178" s="14" customFormat="1">
      <c r="A178" s="14"/>
      <c r="B178" s="251"/>
      <c r="C178" s="252"/>
      <c r="D178" s="242" t="s">
        <v>190</v>
      </c>
      <c r="E178" s="253" t="s">
        <v>1</v>
      </c>
      <c r="F178" s="254" t="s">
        <v>248</v>
      </c>
      <c r="G178" s="252"/>
      <c r="H178" s="255">
        <v>4.6760000000000002</v>
      </c>
      <c r="I178" s="256"/>
      <c r="J178" s="252"/>
      <c r="K178" s="252"/>
      <c r="L178" s="257"/>
      <c r="M178" s="258"/>
      <c r="N178" s="259"/>
      <c r="O178" s="259"/>
      <c r="P178" s="259"/>
      <c r="Q178" s="259"/>
      <c r="R178" s="259"/>
      <c r="S178" s="259"/>
      <c r="T178" s="26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1" t="s">
        <v>190</v>
      </c>
      <c r="AU178" s="261" t="s">
        <v>84</v>
      </c>
      <c r="AV178" s="14" t="s">
        <v>84</v>
      </c>
      <c r="AW178" s="14" t="s">
        <v>30</v>
      </c>
      <c r="AX178" s="14" t="s">
        <v>74</v>
      </c>
      <c r="AY178" s="261" t="s">
        <v>180</v>
      </c>
    </row>
    <row r="179" s="16" customFormat="1">
      <c r="A179" s="16"/>
      <c r="B179" s="273"/>
      <c r="C179" s="274"/>
      <c r="D179" s="242" t="s">
        <v>190</v>
      </c>
      <c r="E179" s="275" t="s">
        <v>1</v>
      </c>
      <c r="F179" s="276" t="s">
        <v>249</v>
      </c>
      <c r="G179" s="274"/>
      <c r="H179" s="277">
        <v>4.6760000000000002</v>
      </c>
      <c r="I179" s="278"/>
      <c r="J179" s="274"/>
      <c r="K179" s="274"/>
      <c r="L179" s="279"/>
      <c r="M179" s="280"/>
      <c r="N179" s="281"/>
      <c r="O179" s="281"/>
      <c r="P179" s="281"/>
      <c r="Q179" s="281"/>
      <c r="R179" s="281"/>
      <c r="S179" s="281"/>
      <c r="T179" s="282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T179" s="283" t="s">
        <v>190</v>
      </c>
      <c r="AU179" s="283" t="s">
        <v>84</v>
      </c>
      <c r="AV179" s="16" t="s">
        <v>181</v>
      </c>
      <c r="AW179" s="16" t="s">
        <v>30</v>
      </c>
      <c r="AX179" s="16" t="s">
        <v>74</v>
      </c>
      <c r="AY179" s="283" t="s">
        <v>180</v>
      </c>
    </row>
    <row r="180" s="13" customFormat="1">
      <c r="A180" s="13"/>
      <c r="B180" s="240"/>
      <c r="C180" s="241"/>
      <c r="D180" s="242" t="s">
        <v>190</v>
      </c>
      <c r="E180" s="243" t="s">
        <v>1</v>
      </c>
      <c r="F180" s="244" t="s">
        <v>246</v>
      </c>
      <c r="G180" s="241"/>
      <c r="H180" s="243" t="s">
        <v>1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0" t="s">
        <v>190</v>
      </c>
      <c r="AU180" s="250" t="s">
        <v>84</v>
      </c>
      <c r="AV180" s="13" t="s">
        <v>82</v>
      </c>
      <c r="AW180" s="13" t="s">
        <v>30</v>
      </c>
      <c r="AX180" s="13" t="s">
        <v>74</v>
      </c>
      <c r="AY180" s="250" t="s">
        <v>180</v>
      </c>
    </row>
    <row r="181" s="13" customFormat="1">
      <c r="A181" s="13"/>
      <c r="B181" s="240"/>
      <c r="C181" s="241"/>
      <c r="D181" s="242" t="s">
        <v>190</v>
      </c>
      <c r="E181" s="243" t="s">
        <v>1</v>
      </c>
      <c r="F181" s="244" t="s">
        <v>204</v>
      </c>
      <c r="G181" s="241"/>
      <c r="H181" s="243" t="s">
        <v>1</v>
      </c>
      <c r="I181" s="245"/>
      <c r="J181" s="241"/>
      <c r="K181" s="241"/>
      <c r="L181" s="246"/>
      <c r="M181" s="247"/>
      <c r="N181" s="248"/>
      <c r="O181" s="248"/>
      <c r="P181" s="248"/>
      <c r="Q181" s="248"/>
      <c r="R181" s="248"/>
      <c r="S181" s="248"/>
      <c r="T181" s="24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0" t="s">
        <v>190</v>
      </c>
      <c r="AU181" s="250" t="s">
        <v>84</v>
      </c>
      <c r="AV181" s="13" t="s">
        <v>82</v>
      </c>
      <c r="AW181" s="13" t="s">
        <v>30</v>
      </c>
      <c r="AX181" s="13" t="s">
        <v>74</v>
      </c>
      <c r="AY181" s="250" t="s">
        <v>180</v>
      </c>
    </row>
    <row r="182" s="14" customFormat="1">
      <c r="A182" s="14"/>
      <c r="B182" s="251"/>
      <c r="C182" s="252"/>
      <c r="D182" s="242" t="s">
        <v>190</v>
      </c>
      <c r="E182" s="253" t="s">
        <v>1</v>
      </c>
      <c r="F182" s="254" t="s">
        <v>250</v>
      </c>
      <c r="G182" s="252"/>
      <c r="H182" s="255">
        <v>49.109999999999999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190</v>
      </c>
      <c r="AU182" s="261" t="s">
        <v>84</v>
      </c>
      <c r="AV182" s="14" t="s">
        <v>84</v>
      </c>
      <c r="AW182" s="14" t="s">
        <v>30</v>
      </c>
      <c r="AX182" s="14" t="s">
        <v>74</v>
      </c>
      <c r="AY182" s="261" t="s">
        <v>180</v>
      </c>
    </row>
    <row r="183" s="14" customFormat="1">
      <c r="A183" s="14"/>
      <c r="B183" s="251"/>
      <c r="C183" s="252"/>
      <c r="D183" s="242" t="s">
        <v>190</v>
      </c>
      <c r="E183" s="253" t="s">
        <v>1</v>
      </c>
      <c r="F183" s="254" t="s">
        <v>251</v>
      </c>
      <c r="G183" s="252"/>
      <c r="H183" s="255">
        <v>31.922000000000001</v>
      </c>
      <c r="I183" s="256"/>
      <c r="J183" s="252"/>
      <c r="K183" s="252"/>
      <c r="L183" s="257"/>
      <c r="M183" s="258"/>
      <c r="N183" s="259"/>
      <c r="O183" s="259"/>
      <c r="P183" s="259"/>
      <c r="Q183" s="259"/>
      <c r="R183" s="259"/>
      <c r="S183" s="259"/>
      <c r="T183" s="26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1" t="s">
        <v>190</v>
      </c>
      <c r="AU183" s="261" t="s">
        <v>84</v>
      </c>
      <c r="AV183" s="14" t="s">
        <v>84</v>
      </c>
      <c r="AW183" s="14" t="s">
        <v>30</v>
      </c>
      <c r="AX183" s="14" t="s">
        <v>74</v>
      </c>
      <c r="AY183" s="261" t="s">
        <v>180</v>
      </c>
    </row>
    <row r="184" s="16" customFormat="1">
      <c r="A184" s="16"/>
      <c r="B184" s="273"/>
      <c r="C184" s="274"/>
      <c r="D184" s="242" t="s">
        <v>190</v>
      </c>
      <c r="E184" s="275" t="s">
        <v>1</v>
      </c>
      <c r="F184" s="276" t="s">
        <v>249</v>
      </c>
      <c r="G184" s="274"/>
      <c r="H184" s="277">
        <v>81.031999999999996</v>
      </c>
      <c r="I184" s="278"/>
      <c r="J184" s="274"/>
      <c r="K184" s="274"/>
      <c r="L184" s="279"/>
      <c r="M184" s="280"/>
      <c r="N184" s="281"/>
      <c r="O184" s="281"/>
      <c r="P184" s="281"/>
      <c r="Q184" s="281"/>
      <c r="R184" s="281"/>
      <c r="S184" s="281"/>
      <c r="T184" s="282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83" t="s">
        <v>190</v>
      </c>
      <c r="AU184" s="283" t="s">
        <v>84</v>
      </c>
      <c r="AV184" s="16" t="s">
        <v>181</v>
      </c>
      <c r="AW184" s="16" t="s">
        <v>30</v>
      </c>
      <c r="AX184" s="16" t="s">
        <v>74</v>
      </c>
      <c r="AY184" s="283" t="s">
        <v>180</v>
      </c>
    </row>
    <row r="185" s="15" customFormat="1">
      <c r="A185" s="15"/>
      <c r="B185" s="262"/>
      <c r="C185" s="263"/>
      <c r="D185" s="242" t="s">
        <v>190</v>
      </c>
      <c r="E185" s="264" t="s">
        <v>1</v>
      </c>
      <c r="F185" s="265" t="s">
        <v>194</v>
      </c>
      <c r="G185" s="263"/>
      <c r="H185" s="266">
        <v>85.707999999999998</v>
      </c>
      <c r="I185" s="267"/>
      <c r="J185" s="263"/>
      <c r="K185" s="263"/>
      <c r="L185" s="268"/>
      <c r="M185" s="269"/>
      <c r="N185" s="270"/>
      <c r="O185" s="270"/>
      <c r="P185" s="270"/>
      <c r="Q185" s="270"/>
      <c r="R185" s="270"/>
      <c r="S185" s="270"/>
      <c r="T185" s="271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2" t="s">
        <v>190</v>
      </c>
      <c r="AU185" s="272" t="s">
        <v>84</v>
      </c>
      <c r="AV185" s="15" t="s">
        <v>188</v>
      </c>
      <c r="AW185" s="15" t="s">
        <v>30</v>
      </c>
      <c r="AX185" s="15" t="s">
        <v>82</v>
      </c>
      <c r="AY185" s="272" t="s">
        <v>180</v>
      </c>
    </row>
    <row r="186" s="2" customFormat="1" ht="16.5" customHeight="1">
      <c r="A186" s="39"/>
      <c r="B186" s="40"/>
      <c r="C186" s="227" t="s">
        <v>252</v>
      </c>
      <c r="D186" s="227" t="s">
        <v>183</v>
      </c>
      <c r="E186" s="228" t="s">
        <v>253</v>
      </c>
      <c r="F186" s="229" t="s">
        <v>254</v>
      </c>
      <c r="G186" s="230" t="s">
        <v>186</v>
      </c>
      <c r="H186" s="231">
        <v>85.707999999999998</v>
      </c>
      <c r="I186" s="232"/>
      <c r="J186" s="233">
        <f>ROUND(I186*H186,2)</f>
        <v>0</v>
      </c>
      <c r="K186" s="229" t="s">
        <v>187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183</v>
      </c>
      <c r="AU186" s="238" t="s">
        <v>84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188</v>
      </c>
      <c r="BM186" s="238" t="s">
        <v>255</v>
      </c>
    </row>
    <row r="187" s="2" customFormat="1" ht="16.5" customHeight="1">
      <c r="A187" s="39"/>
      <c r="B187" s="40"/>
      <c r="C187" s="227" t="s">
        <v>256</v>
      </c>
      <c r="D187" s="227" t="s">
        <v>183</v>
      </c>
      <c r="E187" s="228" t="s">
        <v>257</v>
      </c>
      <c r="F187" s="229" t="s">
        <v>258</v>
      </c>
      <c r="G187" s="230" t="s">
        <v>208</v>
      </c>
      <c r="H187" s="231">
        <v>10.196999999999999</v>
      </c>
      <c r="I187" s="232"/>
      <c r="J187" s="233">
        <f>ROUND(I187*H187,2)</f>
        <v>0</v>
      </c>
      <c r="K187" s="229" t="s">
        <v>187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1.06277</v>
      </c>
      <c r="R187" s="236">
        <f>Q187*H187</f>
        <v>10.837065689999999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84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259</v>
      </c>
    </row>
    <row r="188" s="13" customFormat="1">
      <c r="A188" s="13"/>
      <c r="B188" s="240"/>
      <c r="C188" s="241"/>
      <c r="D188" s="242" t="s">
        <v>190</v>
      </c>
      <c r="E188" s="243" t="s">
        <v>1</v>
      </c>
      <c r="F188" s="244" t="s">
        <v>260</v>
      </c>
      <c r="G188" s="241"/>
      <c r="H188" s="243" t="s">
        <v>1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0" t="s">
        <v>190</v>
      </c>
      <c r="AU188" s="250" t="s">
        <v>84</v>
      </c>
      <c r="AV188" s="13" t="s">
        <v>82</v>
      </c>
      <c r="AW188" s="13" t="s">
        <v>30</v>
      </c>
      <c r="AX188" s="13" t="s">
        <v>74</v>
      </c>
      <c r="AY188" s="250" t="s">
        <v>180</v>
      </c>
    </row>
    <row r="189" s="13" customFormat="1">
      <c r="A189" s="13"/>
      <c r="B189" s="240"/>
      <c r="C189" s="241"/>
      <c r="D189" s="242" t="s">
        <v>190</v>
      </c>
      <c r="E189" s="243" t="s">
        <v>1</v>
      </c>
      <c r="F189" s="244" t="s">
        <v>247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190</v>
      </c>
      <c r="AU189" s="250" t="s">
        <v>84</v>
      </c>
      <c r="AV189" s="13" t="s">
        <v>82</v>
      </c>
      <c r="AW189" s="13" t="s">
        <v>30</v>
      </c>
      <c r="AX189" s="13" t="s">
        <v>74</v>
      </c>
      <c r="AY189" s="250" t="s">
        <v>180</v>
      </c>
    </row>
    <row r="190" s="14" customFormat="1">
      <c r="A190" s="14"/>
      <c r="B190" s="251"/>
      <c r="C190" s="252"/>
      <c r="D190" s="242" t="s">
        <v>190</v>
      </c>
      <c r="E190" s="253" t="s">
        <v>1</v>
      </c>
      <c r="F190" s="254" t="s">
        <v>261</v>
      </c>
      <c r="G190" s="252"/>
      <c r="H190" s="255">
        <v>0.88600000000000001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190</v>
      </c>
      <c r="AU190" s="261" t="s">
        <v>84</v>
      </c>
      <c r="AV190" s="14" t="s">
        <v>84</v>
      </c>
      <c r="AW190" s="14" t="s">
        <v>30</v>
      </c>
      <c r="AX190" s="14" t="s">
        <v>74</v>
      </c>
      <c r="AY190" s="261" t="s">
        <v>180</v>
      </c>
    </row>
    <row r="191" s="16" customFormat="1">
      <c r="A191" s="16"/>
      <c r="B191" s="273"/>
      <c r="C191" s="274"/>
      <c r="D191" s="242" t="s">
        <v>190</v>
      </c>
      <c r="E191" s="275" t="s">
        <v>1</v>
      </c>
      <c r="F191" s="276" t="s">
        <v>249</v>
      </c>
      <c r="G191" s="274"/>
      <c r="H191" s="277">
        <v>0.88600000000000001</v>
      </c>
      <c r="I191" s="278"/>
      <c r="J191" s="274"/>
      <c r="K191" s="274"/>
      <c r="L191" s="279"/>
      <c r="M191" s="280"/>
      <c r="N191" s="281"/>
      <c r="O191" s="281"/>
      <c r="P191" s="281"/>
      <c r="Q191" s="281"/>
      <c r="R191" s="281"/>
      <c r="S191" s="281"/>
      <c r="T191" s="282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T191" s="283" t="s">
        <v>190</v>
      </c>
      <c r="AU191" s="283" t="s">
        <v>84</v>
      </c>
      <c r="AV191" s="16" t="s">
        <v>181</v>
      </c>
      <c r="AW191" s="16" t="s">
        <v>30</v>
      </c>
      <c r="AX191" s="16" t="s">
        <v>74</v>
      </c>
      <c r="AY191" s="283" t="s">
        <v>180</v>
      </c>
    </row>
    <row r="192" s="13" customFormat="1">
      <c r="A192" s="13"/>
      <c r="B192" s="240"/>
      <c r="C192" s="241"/>
      <c r="D192" s="242" t="s">
        <v>190</v>
      </c>
      <c r="E192" s="243" t="s">
        <v>1</v>
      </c>
      <c r="F192" s="244" t="s">
        <v>262</v>
      </c>
      <c r="G192" s="241"/>
      <c r="H192" s="243" t="s">
        <v>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0" t="s">
        <v>190</v>
      </c>
      <c r="AU192" s="250" t="s">
        <v>84</v>
      </c>
      <c r="AV192" s="13" t="s">
        <v>82</v>
      </c>
      <c r="AW192" s="13" t="s">
        <v>30</v>
      </c>
      <c r="AX192" s="13" t="s">
        <v>74</v>
      </c>
      <c r="AY192" s="250" t="s">
        <v>180</v>
      </c>
    </row>
    <row r="193" s="13" customFormat="1">
      <c r="A193" s="13"/>
      <c r="B193" s="240"/>
      <c r="C193" s="241"/>
      <c r="D193" s="242" t="s">
        <v>190</v>
      </c>
      <c r="E193" s="243" t="s">
        <v>1</v>
      </c>
      <c r="F193" s="244" t="s">
        <v>204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190</v>
      </c>
      <c r="AU193" s="250" t="s">
        <v>84</v>
      </c>
      <c r="AV193" s="13" t="s">
        <v>82</v>
      </c>
      <c r="AW193" s="13" t="s">
        <v>30</v>
      </c>
      <c r="AX193" s="13" t="s">
        <v>74</v>
      </c>
      <c r="AY193" s="250" t="s">
        <v>180</v>
      </c>
    </row>
    <row r="194" s="14" customFormat="1">
      <c r="A194" s="14"/>
      <c r="B194" s="251"/>
      <c r="C194" s="252"/>
      <c r="D194" s="242" t="s">
        <v>190</v>
      </c>
      <c r="E194" s="253" t="s">
        <v>1</v>
      </c>
      <c r="F194" s="254" t="s">
        <v>263</v>
      </c>
      <c r="G194" s="252"/>
      <c r="H194" s="255">
        <v>9.3109999999999999</v>
      </c>
      <c r="I194" s="256"/>
      <c r="J194" s="252"/>
      <c r="K194" s="252"/>
      <c r="L194" s="257"/>
      <c r="M194" s="258"/>
      <c r="N194" s="259"/>
      <c r="O194" s="259"/>
      <c r="P194" s="259"/>
      <c r="Q194" s="259"/>
      <c r="R194" s="259"/>
      <c r="S194" s="259"/>
      <c r="T194" s="26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1" t="s">
        <v>190</v>
      </c>
      <c r="AU194" s="261" t="s">
        <v>84</v>
      </c>
      <c r="AV194" s="14" t="s">
        <v>84</v>
      </c>
      <c r="AW194" s="14" t="s">
        <v>30</v>
      </c>
      <c r="AX194" s="14" t="s">
        <v>74</v>
      </c>
      <c r="AY194" s="261" t="s">
        <v>180</v>
      </c>
    </row>
    <row r="195" s="16" customFormat="1">
      <c r="A195" s="16"/>
      <c r="B195" s="273"/>
      <c r="C195" s="274"/>
      <c r="D195" s="242" t="s">
        <v>190</v>
      </c>
      <c r="E195" s="275" t="s">
        <v>1</v>
      </c>
      <c r="F195" s="276" t="s">
        <v>249</v>
      </c>
      <c r="G195" s="274"/>
      <c r="H195" s="277">
        <v>9.3109999999999999</v>
      </c>
      <c r="I195" s="278"/>
      <c r="J195" s="274"/>
      <c r="K195" s="274"/>
      <c r="L195" s="279"/>
      <c r="M195" s="280"/>
      <c r="N195" s="281"/>
      <c r="O195" s="281"/>
      <c r="P195" s="281"/>
      <c r="Q195" s="281"/>
      <c r="R195" s="281"/>
      <c r="S195" s="281"/>
      <c r="T195" s="282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T195" s="283" t="s">
        <v>190</v>
      </c>
      <c r="AU195" s="283" t="s">
        <v>84</v>
      </c>
      <c r="AV195" s="16" t="s">
        <v>181</v>
      </c>
      <c r="AW195" s="16" t="s">
        <v>30</v>
      </c>
      <c r="AX195" s="16" t="s">
        <v>74</v>
      </c>
      <c r="AY195" s="283" t="s">
        <v>180</v>
      </c>
    </row>
    <row r="196" s="15" customFormat="1">
      <c r="A196" s="15"/>
      <c r="B196" s="262"/>
      <c r="C196" s="263"/>
      <c r="D196" s="242" t="s">
        <v>190</v>
      </c>
      <c r="E196" s="264" t="s">
        <v>1</v>
      </c>
      <c r="F196" s="265" t="s">
        <v>194</v>
      </c>
      <c r="G196" s="263"/>
      <c r="H196" s="266">
        <v>10.196999999999999</v>
      </c>
      <c r="I196" s="267"/>
      <c r="J196" s="263"/>
      <c r="K196" s="263"/>
      <c r="L196" s="268"/>
      <c r="M196" s="269"/>
      <c r="N196" s="270"/>
      <c r="O196" s="270"/>
      <c r="P196" s="270"/>
      <c r="Q196" s="270"/>
      <c r="R196" s="270"/>
      <c r="S196" s="270"/>
      <c r="T196" s="271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2" t="s">
        <v>190</v>
      </c>
      <c r="AU196" s="272" t="s">
        <v>84</v>
      </c>
      <c r="AV196" s="15" t="s">
        <v>188</v>
      </c>
      <c r="AW196" s="15" t="s">
        <v>30</v>
      </c>
      <c r="AX196" s="15" t="s">
        <v>82</v>
      </c>
      <c r="AY196" s="272" t="s">
        <v>180</v>
      </c>
    </row>
    <row r="197" s="2" customFormat="1" ht="16.5" customHeight="1">
      <c r="A197" s="39"/>
      <c r="B197" s="40"/>
      <c r="C197" s="227" t="s">
        <v>264</v>
      </c>
      <c r="D197" s="227" t="s">
        <v>183</v>
      </c>
      <c r="E197" s="228" t="s">
        <v>265</v>
      </c>
      <c r="F197" s="229" t="s">
        <v>266</v>
      </c>
      <c r="G197" s="230" t="s">
        <v>198</v>
      </c>
      <c r="H197" s="231">
        <v>93.510000000000005</v>
      </c>
      <c r="I197" s="232"/>
      <c r="J197" s="233">
        <f>ROUND(I197*H197,2)</f>
        <v>0</v>
      </c>
      <c r="K197" s="229" t="s">
        <v>187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0.00012999999999999999</v>
      </c>
      <c r="R197" s="236">
        <f>Q197*H197</f>
        <v>0.0121563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267</v>
      </c>
    </row>
    <row r="198" s="13" customFormat="1">
      <c r="A198" s="13"/>
      <c r="B198" s="240"/>
      <c r="C198" s="241"/>
      <c r="D198" s="242" t="s">
        <v>190</v>
      </c>
      <c r="E198" s="243" t="s">
        <v>1</v>
      </c>
      <c r="F198" s="244" t="s">
        <v>268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190</v>
      </c>
      <c r="AU198" s="250" t="s">
        <v>84</v>
      </c>
      <c r="AV198" s="13" t="s">
        <v>82</v>
      </c>
      <c r="AW198" s="13" t="s">
        <v>30</v>
      </c>
      <c r="AX198" s="13" t="s">
        <v>74</v>
      </c>
      <c r="AY198" s="250" t="s">
        <v>180</v>
      </c>
    </row>
    <row r="199" s="13" customFormat="1">
      <c r="A199" s="13"/>
      <c r="B199" s="240"/>
      <c r="C199" s="241"/>
      <c r="D199" s="242" t="s">
        <v>190</v>
      </c>
      <c r="E199" s="243" t="s">
        <v>1</v>
      </c>
      <c r="F199" s="244" t="s">
        <v>247</v>
      </c>
      <c r="G199" s="241"/>
      <c r="H199" s="243" t="s">
        <v>1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0" t="s">
        <v>190</v>
      </c>
      <c r="AU199" s="250" t="s">
        <v>84</v>
      </c>
      <c r="AV199" s="13" t="s">
        <v>82</v>
      </c>
      <c r="AW199" s="13" t="s">
        <v>30</v>
      </c>
      <c r="AX199" s="13" t="s">
        <v>74</v>
      </c>
      <c r="AY199" s="250" t="s">
        <v>180</v>
      </c>
    </row>
    <row r="200" s="14" customFormat="1">
      <c r="A200" s="14"/>
      <c r="B200" s="251"/>
      <c r="C200" s="252"/>
      <c r="D200" s="242" t="s">
        <v>190</v>
      </c>
      <c r="E200" s="253" t="s">
        <v>1</v>
      </c>
      <c r="F200" s="254" t="s">
        <v>269</v>
      </c>
      <c r="G200" s="252"/>
      <c r="H200" s="255">
        <v>93.510000000000005</v>
      </c>
      <c r="I200" s="256"/>
      <c r="J200" s="252"/>
      <c r="K200" s="252"/>
      <c r="L200" s="257"/>
      <c r="M200" s="258"/>
      <c r="N200" s="259"/>
      <c r="O200" s="259"/>
      <c r="P200" s="259"/>
      <c r="Q200" s="259"/>
      <c r="R200" s="259"/>
      <c r="S200" s="259"/>
      <c r="T200" s="26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1" t="s">
        <v>190</v>
      </c>
      <c r="AU200" s="261" t="s">
        <v>84</v>
      </c>
      <c r="AV200" s="14" t="s">
        <v>84</v>
      </c>
      <c r="AW200" s="14" t="s">
        <v>30</v>
      </c>
      <c r="AX200" s="14" t="s">
        <v>74</v>
      </c>
      <c r="AY200" s="261" t="s">
        <v>180</v>
      </c>
    </row>
    <row r="201" s="15" customFormat="1">
      <c r="A201" s="15"/>
      <c r="B201" s="262"/>
      <c r="C201" s="263"/>
      <c r="D201" s="242" t="s">
        <v>190</v>
      </c>
      <c r="E201" s="264" t="s">
        <v>1</v>
      </c>
      <c r="F201" s="265" t="s">
        <v>194</v>
      </c>
      <c r="G201" s="263"/>
      <c r="H201" s="266">
        <v>93.510000000000005</v>
      </c>
      <c r="I201" s="267"/>
      <c r="J201" s="263"/>
      <c r="K201" s="263"/>
      <c r="L201" s="268"/>
      <c r="M201" s="269"/>
      <c r="N201" s="270"/>
      <c r="O201" s="270"/>
      <c r="P201" s="270"/>
      <c r="Q201" s="270"/>
      <c r="R201" s="270"/>
      <c r="S201" s="270"/>
      <c r="T201" s="271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2" t="s">
        <v>190</v>
      </c>
      <c r="AU201" s="272" t="s">
        <v>84</v>
      </c>
      <c r="AV201" s="15" t="s">
        <v>188</v>
      </c>
      <c r="AW201" s="15" t="s">
        <v>30</v>
      </c>
      <c r="AX201" s="15" t="s">
        <v>82</v>
      </c>
      <c r="AY201" s="272" t="s">
        <v>180</v>
      </c>
    </row>
    <row r="202" s="2" customFormat="1" ht="16.5" customHeight="1">
      <c r="A202" s="39"/>
      <c r="B202" s="40"/>
      <c r="C202" s="227" t="s">
        <v>270</v>
      </c>
      <c r="D202" s="227" t="s">
        <v>183</v>
      </c>
      <c r="E202" s="228" t="s">
        <v>271</v>
      </c>
      <c r="F202" s="229" t="s">
        <v>272</v>
      </c>
      <c r="G202" s="230" t="s">
        <v>198</v>
      </c>
      <c r="H202" s="231">
        <v>32</v>
      </c>
      <c r="I202" s="232"/>
      <c r="J202" s="233">
        <f>ROUND(I202*H202,2)</f>
        <v>0</v>
      </c>
      <c r="K202" s="229" t="s">
        <v>187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0.023460000000000002</v>
      </c>
      <c r="R202" s="236">
        <f>Q202*H202</f>
        <v>0.75072000000000005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183</v>
      </c>
      <c r="AU202" s="238" t="s">
        <v>84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188</v>
      </c>
      <c r="BM202" s="238" t="s">
        <v>273</v>
      </c>
    </row>
    <row r="203" s="13" customFormat="1">
      <c r="A203" s="13"/>
      <c r="B203" s="240"/>
      <c r="C203" s="241"/>
      <c r="D203" s="242" t="s">
        <v>190</v>
      </c>
      <c r="E203" s="243" t="s">
        <v>1</v>
      </c>
      <c r="F203" s="244" t="s">
        <v>274</v>
      </c>
      <c r="G203" s="241"/>
      <c r="H203" s="243" t="s">
        <v>1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0" t="s">
        <v>190</v>
      </c>
      <c r="AU203" s="250" t="s">
        <v>84</v>
      </c>
      <c r="AV203" s="13" t="s">
        <v>82</v>
      </c>
      <c r="AW203" s="13" t="s">
        <v>30</v>
      </c>
      <c r="AX203" s="13" t="s">
        <v>74</v>
      </c>
      <c r="AY203" s="250" t="s">
        <v>180</v>
      </c>
    </row>
    <row r="204" s="14" customFormat="1">
      <c r="A204" s="14"/>
      <c r="B204" s="251"/>
      <c r="C204" s="252"/>
      <c r="D204" s="242" t="s">
        <v>190</v>
      </c>
      <c r="E204" s="253" t="s">
        <v>1</v>
      </c>
      <c r="F204" s="254" t="s">
        <v>275</v>
      </c>
      <c r="G204" s="252"/>
      <c r="H204" s="255">
        <v>32</v>
      </c>
      <c r="I204" s="256"/>
      <c r="J204" s="252"/>
      <c r="K204" s="252"/>
      <c r="L204" s="257"/>
      <c r="M204" s="258"/>
      <c r="N204" s="259"/>
      <c r="O204" s="259"/>
      <c r="P204" s="259"/>
      <c r="Q204" s="259"/>
      <c r="R204" s="259"/>
      <c r="S204" s="259"/>
      <c r="T204" s="26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1" t="s">
        <v>190</v>
      </c>
      <c r="AU204" s="261" t="s">
        <v>84</v>
      </c>
      <c r="AV204" s="14" t="s">
        <v>84</v>
      </c>
      <c r="AW204" s="14" t="s">
        <v>30</v>
      </c>
      <c r="AX204" s="14" t="s">
        <v>74</v>
      </c>
      <c r="AY204" s="261" t="s">
        <v>180</v>
      </c>
    </row>
    <row r="205" s="15" customFormat="1">
      <c r="A205" s="15"/>
      <c r="B205" s="262"/>
      <c r="C205" s="263"/>
      <c r="D205" s="242" t="s">
        <v>190</v>
      </c>
      <c r="E205" s="264" t="s">
        <v>1</v>
      </c>
      <c r="F205" s="265" t="s">
        <v>194</v>
      </c>
      <c r="G205" s="263"/>
      <c r="H205" s="266">
        <v>32</v>
      </c>
      <c r="I205" s="267"/>
      <c r="J205" s="263"/>
      <c r="K205" s="263"/>
      <c r="L205" s="268"/>
      <c r="M205" s="269"/>
      <c r="N205" s="270"/>
      <c r="O205" s="270"/>
      <c r="P205" s="270"/>
      <c r="Q205" s="270"/>
      <c r="R205" s="270"/>
      <c r="S205" s="270"/>
      <c r="T205" s="271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72" t="s">
        <v>190</v>
      </c>
      <c r="AU205" s="272" t="s">
        <v>84</v>
      </c>
      <c r="AV205" s="15" t="s">
        <v>188</v>
      </c>
      <c r="AW205" s="15" t="s">
        <v>30</v>
      </c>
      <c r="AX205" s="15" t="s">
        <v>82</v>
      </c>
      <c r="AY205" s="272" t="s">
        <v>180</v>
      </c>
    </row>
    <row r="206" s="2" customFormat="1" ht="24.15" customHeight="1">
      <c r="A206" s="39"/>
      <c r="B206" s="40"/>
      <c r="C206" s="227" t="s">
        <v>276</v>
      </c>
      <c r="D206" s="227" t="s">
        <v>183</v>
      </c>
      <c r="E206" s="228" t="s">
        <v>277</v>
      </c>
      <c r="F206" s="229" t="s">
        <v>278</v>
      </c>
      <c r="G206" s="230" t="s">
        <v>279</v>
      </c>
      <c r="H206" s="231">
        <v>313.75</v>
      </c>
      <c r="I206" s="232"/>
      <c r="J206" s="233">
        <f>ROUND(I206*H206,2)</f>
        <v>0</v>
      </c>
      <c r="K206" s="229" t="s">
        <v>199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6.0000000000000002E-05</v>
      </c>
      <c r="R206" s="236">
        <f>Q206*H206</f>
        <v>0.018825000000000001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84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280</v>
      </c>
    </row>
    <row r="207" s="13" customFormat="1">
      <c r="A207" s="13"/>
      <c r="B207" s="240"/>
      <c r="C207" s="241"/>
      <c r="D207" s="242" t="s">
        <v>190</v>
      </c>
      <c r="E207" s="243" t="s">
        <v>1</v>
      </c>
      <c r="F207" s="244" t="s">
        <v>281</v>
      </c>
      <c r="G207" s="241"/>
      <c r="H207" s="243" t="s">
        <v>1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0" t="s">
        <v>190</v>
      </c>
      <c r="AU207" s="250" t="s">
        <v>84</v>
      </c>
      <c r="AV207" s="13" t="s">
        <v>82</v>
      </c>
      <c r="AW207" s="13" t="s">
        <v>30</v>
      </c>
      <c r="AX207" s="13" t="s">
        <v>74</v>
      </c>
      <c r="AY207" s="250" t="s">
        <v>180</v>
      </c>
    </row>
    <row r="208" s="14" customFormat="1">
      <c r="A208" s="14"/>
      <c r="B208" s="251"/>
      <c r="C208" s="252"/>
      <c r="D208" s="242" t="s">
        <v>190</v>
      </c>
      <c r="E208" s="253" t="s">
        <v>1</v>
      </c>
      <c r="F208" s="254" t="s">
        <v>282</v>
      </c>
      <c r="G208" s="252"/>
      <c r="H208" s="255">
        <v>313.75</v>
      </c>
      <c r="I208" s="256"/>
      <c r="J208" s="252"/>
      <c r="K208" s="252"/>
      <c r="L208" s="257"/>
      <c r="M208" s="258"/>
      <c r="N208" s="259"/>
      <c r="O208" s="259"/>
      <c r="P208" s="259"/>
      <c r="Q208" s="259"/>
      <c r="R208" s="259"/>
      <c r="S208" s="259"/>
      <c r="T208" s="26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1" t="s">
        <v>190</v>
      </c>
      <c r="AU208" s="261" t="s">
        <v>84</v>
      </c>
      <c r="AV208" s="14" t="s">
        <v>84</v>
      </c>
      <c r="AW208" s="14" t="s">
        <v>30</v>
      </c>
      <c r="AX208" s="14" t="s">
        <v>74</v>
      </c>
      <c r="AY208" s="261" t="s">
        <v>180</v>
      </c>
    </row>
    <row r="209" s="15" customFormat="1">
      <c r="A209" s="15"/>
      <c r="B209" s="262"/>
      <c r="C209" s="263"/>
      <c r="D209" s="242" t="s">
        <v>190</v>
      </c>
      <c r="E209" s="264" t="s">
        <v>1</v>
      </c>
      <c r="F209" s="265" t="s">
        <v>194</v>
      </c>
      <c r="G209" s="263"/>
      <c r="H209" s="266">
        <v>313.75</v>
      </c>
      <c r="I209" s="267"/>
      <c r="J209" s="263"/>
      <c r="K209" s="263"/>
      <c r="L209" s="268"/>
      <c r="M209" s="269"/>
      <c r="N209" s="270"/>
      <c r="O209" s="270"/>
      <c r="P209" s="270"/>
      <c r="Q209" s="270"/>
      <c r="R209" s="270"/>
      <c r="S209" s="270"/>
      <c r="T209" s="271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72" t="s">
        <v>190</v>
      </c>
      <c r="AU209" s="272" t="s">
        <v>84</v>
      </c>
      <c r="AV209" s="15" t="s">
        <v>188</v>
      </c>
      <c r="AW209" s="15" t="s">
        <v>30</v>
      </c>
      <c r="AX209" s="15" t="s">
        <v>82</v>
      </c>
      <c r="AY209" s="272" t="s">
        <v>180</v>
      </c>
    </row>
    <row r="210" s="2" customFormat="1" ht="16.5" customHeight="1">
      <c r="A210" s="39"/>
      <c r="B210" s="40"/>
      <c r="C210" s="227" t="s">
        <v>283</v>
      </c>
      <c r="D210" s="227" t="s">
        <v>284</v>
      </c>
      <c r="E210" s="228" t="s">
        <v>285</v>
      </c>
      <c r="F210" s="229" t="s">
        <v>286</v>
      </c>
      <c r="G210" s="230" t="s">
        <v>287</v>
      </c>
      <c r="H210" s="231">
        <v>46</v>
      </c>
      <c r="I210" s="232"/>
      <c r="J210" s="233">
        <f>ROUND(I210*H210,2)</f>
        <v>0</v>
      </c>
      <c r="K210" s="229" t="s">
        <v>199</v>
      </c>
      <c r="L210" s="45"/>
      <c r="M210" s="234" t="s">
        <v>1</v>
      </c>
      <c r="N210" s="235" t="s">
        <v>39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188</v>
      </c>
      <c r="AT210" s="238" t="s">
        <v>183</v>
      </c>
      <c r="AU210" s="238" t="s">
        <v>84</v>
      </c>
      <c r="AY210" s="18" t="s">
        <v>180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82</v>
      </c>
      <c r="BK210" s="239">
        <f>ROUND(I210*H210,2)</f>
        <v>0</v>
      </c>
      <c r="BL210" s="18" t="s">
        <v>188</v>
      </c>
      <c r="BM210" s="238" t="s">
        <v>288</v>
      </c>
    </row>
    <row r="211" s="14" customFormat="1">
      <c r="A211" s="14"/>
      <c r="B211" s="251"/>
      <c r="C211" s="252"/>
      <c r="D211" s="242" t="s">
        <v>190</v>
      </c>
      <c r="E211" s="253" t="s">
        <v>1</v>
      </c>
      <c r="F211" s="254" t="s">
        <v>289</v>
      </c>
      <c r="G211" s="252"/>
      <c r="H211" s="255">
        <v>46</v>
      </c>
      <c r="I211" s="256"/>
      <c r="J211" s="252"/>
      <c r="K211" s="252"/>
      <c r="L211" s="257"/>
      <c r="M211" s="258"/>
      <c r="N211" s="259"/>
      <c r="O211" s="259"/>
      <c r="P211" s="259"/>
      <c r="Q211" s="259"/>
      <c r="R211" s="259"/>
      <c r="S211" s="259"/>
      <c r="T211" s="26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1" t="s">
        <v>190</v>
      </c>
      <c r="AU211" s="261" t="s">
        <v>84</v>
      </c>
      <c r="AV211" s="14" t="s">
        <v>84</v>
      </c>
      <c r="AW211" s="14" t="s">
        <v>30</v>
      </c>
      <c r="AX211" s="14" t="s">
        <v>82</v>
      </c>
      <c r="AY211" s="261" t="s">
        <v>180</v>
      </c>
    </row>
    <row r="212" s="2" customFormat="1" ht="16.5" customHeight="1">
      <c r="A212" s="39"/>
      <c r="B212" s="40"/>
      <c r="C212" s="227" t="s">
        <v>8</v>
      </c>
      <c r="D212" s="227" t="s">
        <v>284</v>
      </c>
      <c r="E212" s="228" t="s">
        <v>290</v>
      </c>
      <c r="F212" s="229" t="s">
        <v>291</v>
      </c>
      <c r="G212" s="230" t="s">
        <v>287</v>
      </c>
      <c r="H212" s="231">
        <v>1</v>
      </c>
      <c r="I212" s="232"/>
      <c r="J212" s="233">
        <f>ROUND(I212*H212,2)</f>
        <v>0</v>
      </c>
      <c r="K212" s="229" t="s">
        <v>199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292</v>
      </c>
    </row>
    <row r="213" s="12" customFormat="1" ht="22.8" customHeight="1">
      <c r="A213" s="12"/>
      <c r="B213" s="211"/>
      <c r="C213" s="212"/>
      <c r="D213" s="213" t="s">
        <v>73</v>
      </c>
      <c r="E213" s="225" t="s">
        <v>252</v>
      </c>
      <c r="F213" s="225" t="s">
        <v>293</v>
      </c>
      <c r="G213" s="212"/>
      <c r="H213" s="212"/>
      <c r="I213" s="215"/>
      <c r="J213" s="226">
        <f>BK213</f>
        <v>0</v>
      </c>
      <c r="K213" s="212"/>
      <c r="L213" s="217"/>
      <c r="M213" s="218"/>
      <c r="N213" s="219"/>
      <c r="O213" s="219"/>
      <c r="P213" s="220">
        <f>SUM(P214:P223)</f>
        <v>0</v>
      </c>
      <c r="Q213" s="219"/>
      <c r="R213" s="220">
        <f>SUM(R214:R223)</f>
        <v>0.23452009999999998</v>
      </c>
      <c r="S213" s="219"/>
      <c r="T213" s="221">
        <f>SUM(T214:T223)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22" t="s">
        <v>82</v>
      </c>
      <c r="AT213" s="223" t="s">
        <v>73</v>
      </c>
      <c r="AU213" s="223" t="s">
        <v>82</v>
      </c>
      <c r="AY213" s="222" t="s">
        <v>180</v>
      </c>
      <c r="BK213" s="224">
        <f>SUM(BK214:BK223)</f>
        <v>0</v>
      </c>
    </row>
    <row r="214" s="2" customFormat="1" ht="21.75" customHeight="1">
      <c r="A214" s="39"/>
      <c r="B214" s="40"/>
      <c r="C214" s="227" t="s">
        <v>294</v>
      </c>
      <c r="D214" s="227" t="s">
        <v>183</v>
      </c>
      <c r="E214" s="228" t="s">
        <v>295</v>
      </c>
      <c r="F214" s="229" t="s">
        <v>296</v>
      </c>
      <c r="G214" s="230" t="s">
        <v>198</v>
      </c>
      <c r="H214" s="231">
        <v>1379.53</v>
      </c>
      <c r="I214" s="232"/>
      <c r="J214" s="233">
        <f>ROUND(I214*H214,2)</f>
        <v>0</v>
      </c>
      <c r="K214" s="229" t="s">
        <v>187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0.00012999999999999999</v>
      </c>
      <c r="R214" s="236">
        <f>Q214*H214</f>
        <v>0.17933889999999997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84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297</v>
      </c>
    </row>
    <row r="215" s="13" customFormat="1">
      <c r="A215" s="13"/>
      <c r="B215" s="240"/>
      <c r="C215" s="241"/>
      <c r="D215" s="242" t="s">
        <v>190</v>
      </c>
      <c r="E215" s="243" t="s">
        <v>1</v>
      </c>
      <c r="F215" s="244" t="s">
        <v>298</v>
      </c>
      <c r="G215" s="241"/>
      <c r="H215" s="243" t="s">
        <v>1</v>
      </c>
      <c r="I215" s="245"/>
      <c r="J215" s="241"/>
      <c r="K215" s="241"/>
      <c r="L215" s="246"/>
      <c r="M215" s="247"/>
      <c r="N215" s="248"/>
      <c r="O215" s="248"/>
      <c r="P215" s="248"/>
      <c r="Q215" s="248"/>
      <c r="R215" s="248"/>
      <c r="S215" s="248"/>
      <c r="T215" s="249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0" t="s">
        <v>190</v>
      </c>
      <c r="AU215" s="250" t="s">
        <v>84</v>
      </c>
      <c r="AV215" s="13" t="s">
        <v>82</v>
      </c>
      <c r="AW215" s="13" t="s">
        <v>30</v>
      </c>
      <c r="AX215" s="13" t="s">
        <v>74</v>
      </c>
      <c r="AY215" s="250" t="s">
        <v>180</v>
      </c>
    </row>
    <row r="216" s="14" customFormat="1">
      <c r="A216" s="14"/>
      <c r="B216" s="251"/>
      <c r="C216" s="252"/>
      <c r="D216" s="242" t="s">
        <v>190</v>
      </c>
      <c r="E216" s="253" t="s">
        <v>1</v>
      </c>
      <c r="F216" s="254" t="s">
        <v>299</v>
      </c>
      <c r="G216" s="252"/>
      <c r="H216" s="255">
        <v>1131.1900000000001</v>
      </c>
      <c r="I216" s="256"/>
      <c r="J216" s="252"/>
      <c r="K216" s="252"/>
      <c r="L216" s="257"/>
      <c r="M216" s="258"/>
      <c r="N216" s="259"/>
      <c r="O216" s="259"/>
      <c r="P216" s="259"/>
      <c r="Q216" s="259"/>
      <c r="R216" s="259"/>
      <c r="S216" s="259"/>
      <c r="T216" s="26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1" t="s">
        <v>190</v>
      </c>
      <c r="AU216" s="261" t="s">
        <v>84</v>
      </c>
      <c r="AV216" s="14" t="s">
        <v>84</v>
      </c>
      <c r="AW216" s="14" t="s">
        <v>30</v>
      </c>
      <c r="AX216" s="14" t="s">
        <v>74</v>
      </c>
      <c r="AY216" s="261" t="s">
        <v>180</v>
      </c>
    </row>
    <row r="217" s="14" customFormat="1">
      <c r="A217" s="14"/>
      <c r="B217" s="251"/>
      <c r="C217" s="252"/>
      <c r="D217" s="242" t="s">
        <v>190</v>
      </c>
      <c r="E217" s="253" t="s">
        <v>1</v>
      </c>
      <c r="F217" s="254" t="s">
        <v>300</v>
      </c>
      <c r="G217" s="252"/>
      <c r="H217" s="255">
        <v>248.34</v>
      </c>
      <c r="I217" s="256"/>
      <c r="J217" s="252"/>
      <c r="K217" s="252"/>
      <c r="L217" s="257"/>
      <c r="M217" s="258"/>
      <c r="N217" s="259"/>
      <c r="O217" s="259"/>
      <c r="P217" s="259"/>
      <c r="Q217" s="259"/>
      <c r="R217" s="259"/>
      <c r="S217" s="259"/>
      <c r="T217" s="26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1" t="s">
        <v>190</v>
      </c>
      <c r="AU217" s="261" t="s">
        <v>84</v>
      </c>
      <c r="AV217" s="14" t="s">
        <v>84</v>
      </c>
      <c r="AW217" s="14" t="s">
        <v>30</v>
      </c>
      <c r="AX217" s="14" t="s">
        <v>74</v>
      </c>
      <c r="AY217" s="261" t="s">
        <v>180</v>
      </c>
    </row>
    <row r="218" s="15" customFormat="1">
      <c r="A218" s="15"/>
      <c r="B218" s="262"/>
      <c r="C218" s="263"/>
      <c r="D218" s="242" t="s">
        <v>190</v>
      </c>
      <c r="E218" s="264" t="s">
        <v>1</v>
      </c>
      <c r="F218" s="265" t="s">
        <v>194</v>
      </c>
      <c r="G218" s="263"/>
      <c r="H218" s="266">
        <v>1379.53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2" t="s">
        <v>190</v>
      </c>
      <c r="AU218" s="272" t="s">
        <v>84</v>
      </c>
      <c r="AV218" s="15" t="s">
        <v>188</v>
      </c>
      <c r="AW218" s="15" t="s">
        <v>30</v>
      </c>
      <c r="AX218" s="15" t="s">
        <v>82</v>
      </c>
      <c r="AY218" s="272" t="s">
        <v>180</v>
      </c>
    </row>
    <row r="219" s="2" customFormat="1" ht="16.5" customHeight="1">
      <c r="A219" s="39"/>
      <c r="B219" s="40"/>
      <c r="C219" s="227" t="s">
        <v>301</v>
      </c>
      <c r="D219" s="227" t="s">
        <v>183</v>
      </c>
      <c r="E219" s="228" t="s">
        <v>302</v>
      </c>
      <c r="F219" s="229" t="s">
        <v>303</v>
      </c>
      <c r="G219" s="230" t="s">
        <v>198</v>
      </c>
      <c r="H219" s="231">
        <v>1379.53</v>
      </c>
      <c r="I219" s="232"/>
      <c r="J219" s="233">
        <f>ROUND(I219*H219,2)</f>
        <v>0</v>
      </c>
      <c r="K219" s="229" t="s">
        <v>187</v>
      </c>
      <c r="L219" s="45"/>
      <c r="M219" s="234" t="s">
        <v>1</v>
      </c>
      <c r="N219" s="235" t="s">
        <v>39</v>
      </c>
      <c r="O219" s="92"/>
      <c r="P219" s="236">
        <f>O219*H219</f>
        <v>0</v>
      </c>
      <c r="Q219" s="236">
        <v>4.0000000000000003E-05</v>
      </c>
      <c r="R219" s="236">
        <f>Q219*H219</f>
        <v>0.055181200000000007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183</v>
      </c>
      <c r="AU219" s="238" t="s">
        <v>84</v>
      </c>
      <c r="AY219" s="18" t="s">
        <v>180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82</v>
      </c>
      <c r="BK219" s="239">
        <f>ROUND(I219*H219,2)</f>
        <v>0</v>
      </c>
      <c r="BL219" s="18" t="s">
        <v>188</v>
      </c>
      <c r="BM219" s="238" t="s">
        <v>304</v>
      </c>
    </row>
    <row r="220" s="2" customFormat="1" ht="24.15" customHeight="1">
      <c r="A220" s="39"/>
      <c r="B220" s="40"/>
      <c r="C220" s="227" t="s">
        <v>305</v>
      </c>
      <c r="D220" s="227" t="s">
        <v>183</v>
      </c>
      <c r="E220" s="228" t="s">
        <v>306</v>
      </c>
      <c r="F220" s="229" t="s">
        <v>307</v>
      </c>
      <c r="G220" s="230" t="s">
        <v>287</v>
      </c>
      <c r="H220" s="231">
        <v>2</v>
      </c>
      <c r="I220" s="232"/>
      <c r="J220" s="233">
        <f>ROUND(I220*H220,2)</f>
        <v>0</v>
      </c>
      <c r="K220" s="229" t="s">
        <v>199</v>
      </c>
      <c r="L220" s="45"/>
      <c r="M220" s="234" t="s">
        <v>1</v>
      </c>
      <c r="N220" s="235" t="s">
        <v>39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188</v>
      </c>
      <c r="AT220" s="238" t="s">
        <v>183</v>
      </c>
      <c r="AU220" s="238" t="s">
        <v>84</v>
      </c>
      <c r="AY220" s="18" t="s">
        <v>180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82</v>
      </c>
      <c r="BK220" s="239">
        <f>ROUND(I220*H220,2)</f>
        <v>0</v>
      </c>
      <c r="BL220" s="18" t="s">
        <v>188</v>
      </c>
      <c r="BM220" s="238" t="s">
        <v>308</v>
      </c>
    </row>
    <row r="221" s="13" customFormat="1">
      <c r="A221" s="13"/>
      <c r="B221" s="240"/>
      <c r="C221" s="241"/>
      <c r="D221" s="242" t="s">
        <v>190</v>
      </c>
      <c r="E221" s="243" t="s">
        <v>1</v>
      </c>
      <c r="F221" s="244" t="s">
        <v>309</v>
      </c>
      <c r="G221" s="241"/>
      <c r="H221" s="243" t="s">
        <v>1</v>
      </c>
      <c r="I221" s="245"/>
      <c r="J221" s="241"/>
      <c r="K221" s="241"/>
      <c r="L221" s="246"/>
      <c r="M221" s="247"/>
      <c r="N221" s="248"/>
      <c r="O221" s="248"/>
      <c r="P221" s="248"/>
      <c r="Q221" s="248"/>
      <c r="R221" s="248"/>
      <c r="S221" s="248"/>
      <c r="T221" s="24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0" t="s">
        <v>190</v>
      </c>
      <c r="AU221" s="250" t="s">
        <v>84</v>
      </c>
      <c r="AV221" s="13" t="s">
        <v>82</v>
      </c>
      <c r="AW221" s="13" t="s">
        <v>30</v>
      </c>
      <c r="AX221" s="13" t="s">
        <v>74</v>
      </c>
      <c r="AY221" s="250" t="s">
        <v>180</v>
      </c>
    </row>
    <row r="222" s="14" customFormat="1">
      <c r="A222" s="14"/>
      <c r="B222" s="251"/>
      <c r="C222" s="252"/>
      <c r="D222" s="242" t="s">
        <v>190</v>
      </c>
      <c r="E222" s="253" t="s">
        <v>1</v>
      </c>
      <c r="F222" s="254" t="s">
        <v>84</v>
      </c>
      <c r="G222" s="252"/>
      <c r="H222" s="255">
        <v>2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190</v>
      </c>
      <c r="AU222" s="261" t="s">
        <v>84</v>
      </c>
      <c r="AV222" s="14" t="s">
        <v>84</v>
      </c>
      <c r="AW222" s="14" t="s">
        <v>30</v>
      </c>
      <c r="AX222" s="14" t="s">
        <v>74</v>
      </c>
      <c r="AY222" s="261" t="s">
        <v>180</v>
      </c>
    </row>
    <row r="223" s="15" customFormat="1">
      <c r="A223" s="15"/>
      <c r="B223" s="262"/>
      <c r="C223" s="263"/>
      <c r="D223" s="242" t="s">
        <v>190</v>
      </c>
      <c r="E223" s="264" t="s">
        <v>1</v>
      </c>
      <c r="F223" s="265" t="s">
        <v>194</v>
      </c>
      <c r="G223" s="263"/>
      <c r="H223" s="266">
        <v>2</v>
      </c>
      <c r="I223" s="267"/>
      <c r="J223" s="263"/>
      <c r="K223" s="263"/>
      <c r="L223" s="268"/>
      <c r="M223" s="269"/>
      <c r="N223" s="270"/>
      <c r="O223" s="270"/>
      <c r="P223" s="270"/>
      <c r="Q223" s="270"/>
      <c r="R223" s="270"/>
      <c r="S223" s="270"/>
      <c r="T223" s="271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72" t="s">
        <v>190</v>
      </c>
      <c r="AU223" s="272" t="s">
        <v>84</v>
      </c>
      <c r="AV223" s="15" t="s">
        <v>188</v>
      </c>
      <c r="AW223" s="15" t="s">
        <v>30</v>
      </c>
      <c r="AX223" s="15" t="s">
        <v>82</v>
      </c>
      <c r="AY223" s="272" t="s">
        <v>180</v>
      </c>
    </row>
    <row r="224" s="12" customFormat="1" ht="22.8" customHeight="1">
      <c r="A224" s="12"/>
      <c r="B224" s="211"/>
      <c r="C224" s="212"/>
      <c r="D224" s="213" t="s">
        <v>73</v>
      </c>
      <c r="E224" s="225" t="s">
        <v>310</v>
      </c>
      <c r="F224" s="225" t="s">
        <v>311</v>
      </c>
      <c r="G224" s="212"/>
      <c r="H224" s="212"/>
      <c r="I224" s="215"/>
      <c r="J224" s="226">
        <f>BK224</f>
        <v>0</v>
      </c>
      <c r="K224" s="212"/>
      <c r="L224" s="217"/>
      <c r="M224" s="218"/>
      <c r="N224" s="219"/>
      <c r="O224" s="219"/>
      <c r="P224" s="220">
        <f>P225</f>
        <v>0</v>
      </c>
      <c r="Q224" s="219"/>
      <c r="R224" s="220">
        <f>R225</f>
        <v>0</v>
      </c>
      <c r="S224" s="219"/>
      <c r="T224" s="221">
        <f>T225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22" t="s">
        <v>82</v>
      </c>
      <c r="AT224" s="223" t="s">
        <v>73</v>
      </c>
      <c r="AU224" s="223" t="s">
        <v>82</v>
      </c>
      <c r="AY224" s="222" t="s">
        <v>180</v>
      </c>
      <c r="BK224" s="224">
        <f>BK225</f>
        <v>0</v>
      </c>
    </row>
    <row r="225" s="2" customFormat="1" ht="16.5" customHeight="1">
      <c r="A225" s="39"/>
      <c r="B225" s="40"/>
      <c r="C225" s="227" t="s">
        <v>312</v>
      </c>
      <c r="D225" s="227" t="s">
        <v>183</v>
      </c>
      <c r="E225" s="228" t="s">
        <v>313</v>
      </c>
      <c r="F225" s="229" t="s">
        <v>314</v>
      </c>
      <c r="G225" s="230" t="s">
        <v>208</v>
      </c>
      <c r="H225" s="231">
        <v>261.58999999999997</v>
      </c>
      <c r="I225" s="232"/>
      <c r="J225" s="233">
        <f>ROUND(I225*H225,2)</f>
        <v>0</v>
      </c>
      <c r="K225" s="229" t="s">
        <v>187</v>
      </c>
      <c r="L225" s="45"/>
      <c r="M225" s="234" t="s">
        <v>1</v>
      </c>
      <c r="N225" s="235" t="s">
        <v>39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188</v>
      </c>
      <c r="AT225" s="238" t="s">
        <v>183</v>
      </c>
      <c r="AU225" s="238" t="s">
        <v>84</v>
      </c>
      <c r="AY225" s="18" t="s">
        <v>180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82</v>
      </c>
      <c r="BK225" s="239">
        <f>ROUND(I225*H225,2)</f>
        <v>0</v>
      </c>
      <c r="BL225" s="18" t="s">
        <v>188</v>
      </c>
      <c r="BM225" s="238" t="s">
        <v>315</v>
      </c>
    </row>
    <row r="226" s="12" customFormat="1" ht="25.92" customHeight="1">
      <c r="A226" s="12"/>
      <c r="B226" s="211"/>
      <c r="C226" s="212"/>
      <c r="D226" s="213" t="s">
        <v>73</v>
      </c>
      <c r="E226" s="214" t="s">
        <v>316</v>
      </c>
      <c r="F226" s="214" t="s">
        <v>317</v>
      </c>
      <c r="G226" s="212"/>
      <c r="H226" s="212"/>
      <c r="I226" s="215"/>
      <c r="J226" s="216">
        <f>BK226</f>
        <v>0</v>
      </c>
      <c r="K226" s="212"/>
      <c r="L226" s="217"/>
      <c r="M226" s="218"/>
      <c r="N226" s="219"/>
      <c r="O226" s="219"/>
      <c r="P226" s="220">
        <f>P227+P244+P265+P443+P487+P541+P593+P655+P783+P832</f>
        <v>0</v>
      </c>
      <c r="Q226" s="219"/>
      <c r="R226" s="220">
        <f>R227+R244+R265+R443+R487+R541+R593+R655+R783+R832</f>
        <v>196.25418718</v>
      </c>
      <c r="S226" s="219"/>
      <c r="T226" s="221">
        <f>T227+T244+T265+T443+T487+T541+T593+T655+T783+T832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22" t="s">
        <v>84</v>
      </c>
      <c r="AT226" s="223" t="s">
        <v>73</v>
      </c>
      <c r="AU226" s="223" t="s">
        <v>74</v>
      </c>
      <c r="AY226" s="222" t="s">
        <v>180</v>
      </c>
      <c r="BK226" s="224">
        <f>BK227+BK244+BK265+BK443+BK487+BK541+BK593+BK655+BK783+BK832</f>
        <v>0</v>
      </c>
    </row>
    <row r="227" s="12" customFormat="1" ht="22.8" customHeight="1">
      <c r="A227" s="12"/>
      <c r="B227" s="211"/>
      <c r="C227" s="212"/>
      <c r="D227" s="213" t="s">
        <v>73</v>
      </c>
      <c r="E227" s="225" t="s">
        <v>318</v>
      </c>
      <c r="F227" s="225" t="s">
        <v>319</v>
      </c>
      <c r="G227" s="212"/>
      <c r="H227" s="212"/>
      <c r="I227" s="215"/>
      <c r="J227" s="226">
        <f>BK227</f>
        <v>0</v>
      </c>
      <c r="K227" s="212"/>
      <c r="L227" s="217"/>
      <c r="M227" s="218"/>
      <c r="N227" s="219"/>
      <c r="O227" s="219"/>
      <c r="P227" s="220">
        <f>SUM(P228:P243)</f>
        <v>0</v>
      </c>
      <c r="Q227" s="219"/>
      <c r="R227" s="220">
        <f>SUM(R228:R243)</f>
        <v>2.2834224599999997</v>
      </c>
      <c r="S227" s="219"/>
      <c r="T227" s="221">
        <f>SUM(T228:T243)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2" t="s">
        <v>84</v>
      </c>
      <c r="AT227" s="223" t="s">
        <v>73</v>
      </c>
      <c r="AU227" s="223" t="s">
        <v>82</v>
      </c>
      <c r="AY227" s="222" t="s">
        <v>180</v>
      </c>
      <c r="BK227" s="224">
        <f>SUM(BK228:BK243)</f>
        <v>0</v>
      </c>
    </row>
    <row r="228" s="2" customFormat="1" ht="16.5" customHeight="1">
      <c r="A228" s="39"/>
      <c r="B228" s="40"/>
      <c r="C228" s="227" t="s">
        <v>320</v>
      </c>
      <c r="D228" s="227" t="s">
        <v>183</v>
      </c>
      <c r="E228" s="228" t="s">
        <v>321</v>
      </c>
      <c r="F228" s="229" t="s">
        <v>322</v>
      </c>
      <c r="G228" s="230" t="s">
        <v>198</v>
      </c>
      <c r="H228" s="231">
        <v>747.41999999999996</v>
      </c>
      <c r="I228" s="232"/>
      <c r="J228" s="233">
        <f>ROUND(I228*H228,2)</f>
        <v>0</v>
      </c>
      <c r="K228" s="229" t="s">
        <v>187</v>
      </c>
      <c r="L228" s="45"/>
      <c r="M228" s="234" t="s">
        <v>1</v>
      </c>
      <c r="N228" s="235" t="s">
        <v>39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294</v>
      </c>
      <c r="AT228" s="238" t="s">
        <v>183</v>
      </c>
      <c r="AU228" s="238" t="s">
        <v>84</v>
      </c>
      <c r="AY228" s="18" t="s">
        <v>180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82</v>
      </c>
      <c r="BK228" s="239">
        <f>ROUND(I228*H228,2)</f>
        <v>0</v>
      </c>
      <c r="BL228" s="18" t="s">
        <v>294</v>
      </c>
      <c r="BM228" s="238" t="s">
        <v>323</v>
      </c>
    </row>
    <row r="229" s="13" customFormat="1">
      <c r="A229" s="13"/>
      <c r="B229" s="240"/>
      <c r="C229" s="241"/>
      <c r="D229" s="242" t="s">
        <v>190</v>
      </c>
      <c r="E229" s="243" t="s">
        <v>1</v>
      </c>
      <c r="F229" s="244" t="s">
        <v>324</v>
      </c>
      <c r="G229" s="241"/>
      <c r="H229" s="243" t="s">
        <v>1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0" t="s">
        <v>190</v>
      </c>
      <c r="AU229" s="250" t="s">
        <v>84</v>
      </c>
      <c r="AV229" s="13" t="s">
        <v>82</v>
      </c>
      <c r="AW229" s="13" t="s">
        <v>30</v>
      </c>
      <c r="AX229" s="13" t="s">
        <v>74</v>
      </c>
      <c r="AY229" s="250" t="s">
        <v>180</v>
      </c>
    </row>
    <row r="230" s="13" customFormat="1">
      <c r="A230" s="13"/>
      <c r="B230" s="240"/>
      <c r="C230" s="241"/>
      <c r="D230" s="242" t="s">
        <v>190</v>
      </c>
      <c r="E230" s="243" t="s">
        <v>1</v>
      </c>
      <c r="F230" s="244" t="s">
        <v>325</v>
      </c>
      <c r="G230" s="241"/>
      <c r="H230" s="243" t="s">
        <v>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0" t="s">
        <v>190</v>
      </c>
      <c r="AU230" s="250" t="s">
        <v>84</v>
      </c>
      <c r="AV230" s="13" t="s">
        <v>82</v>
      </c>
      <c r="AW230" s="13" t="s">
        <v>30</v>
      </c>
      <c r="AX230" s="13" t="s">
        <v>74</v>
      </c>
      <c r="AY230" s="250" t="s">
        <v>180</v>
      </c>
    </row>
    <row r="231" s="14" customFormat="1">
      <c r="A231" s="14"/>
      <c r="B231" s="251"/>
      <c r="C231" s="252"/>
      <c r="D231" s="242" t="s">
        <v>190</v>
      </c>
      <c r="E231" s="253" t="s">
        <v>1</v>
      </c>
      <c r="F231" s="254" t="s">
        <v>326</v>
      </c>
      <c r="G231" s="252"/>
      <c r="H231" s="255">
        <v>653.90999999999997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1" t="s">
        <v>190</v>
      </c>
      <c r="AU231" s="261" t="s">
        <v>84</v>
      </c>
      <c r="AV231" s="14" t="s">
        <v>84</v>
      </c>
      <c r="AW231" s="14" t="s">
        <v>30</v>
      </c>
      <c r="AX231" s="14" t="s">
        <v>74</v>
      </c>
      <c r="AY231" s="261" t="s">
        <v>180</v>
      </c>
    </row>
    <row r="232" s="16" customFormat="1">
      <c r="A232" s="16"/>
      <c r="B232" s="273"/>
      <c r="C232" s="274"/>
      <c r="D232" s="242" t="s">
        <v>190</v>
      </c>
      <c r="E232" s="275" t="s">
        <v>1</v>
      </c>
      <c r="F232" s="276" t="s">
        <v>249</v>
      </c>
      <c r="G232" s="274"/>
      <c r="H232" s="277">
        <v>653.90999999999997</v>
      </c>
      <c r="I232" s="278"/>
      <c r="J232" s="274"/>
      <c r="K232" s="274"/>
      <c r="L232" s="279"/>
      <c r="M232" s="280"/>
      <c r="N232" s="281"/>
      <c r="O232" s="281"/>
      <c r="P232" s="281"/>
      <c r="Q232" s="281"/>
      <c r="R232" s="281"/>
      <c r="S232" s="281"/>
      <c r="T232" s="282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T232" s="283" t="s">
        <v>190</v>
      </c>
      <c r="AU232" s="283" t="s">
        <v>84</v>
      </c>
      <c r="AV232" s="16" t="s">
        <v>181</v>
      </c>
      <c r="AW232" s="16" t="s">
        <v>30</v>
      </c>
      <c r="AX232" s="16" t="s">
        <v>74</v>
      </c>
      <c r="AY232" s="283" t="s">
        <v>180</v>
      </c>
    </row>
    <row r="233" s="13" customFormat="1">
      <c r="A233" s="13"/>
      <c r="B233" s="240"/>
      <c r="C233" s="241"/>
      <c r="D233" s="242" t="s">
        <v>190</v>
      </c>
      <c r="E233" s="243" t="s">
        <v>1</v>
      </c>
      <c r="F233" s="244" t="s">
        <v>327</v>
      </c>
      <c r="G233" s="241"/>
      <c r="H233" s="243" t="s">
        <v>1</v>
      </c>
      <c r="I233" s="245"/>
      <c r="J233" s="241"/>
      <c r="K233" s="241"/>
      <c r="L233" s="246"/>
      <c r="M233" s="247"/>
      <c r="N233" s="248"/>
      <c r="O233" s="248"/>
      <c r="P233" s="248"/>
      <c r="Q233" s="248"/>
      <c r="R233" s="248"/>
      <c r="S233" s="248"/>
      <c r="T233" s="249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0" t="s">
        <v>190</v>
      </c>
      <c r="AU233" s="250" t="s">
        <v>84</v>
      </c>
      <c r="AV233" s="13" t="s">
        <v>82</v>
      </c>
      <c r="AW233" s="13" t="s">
        <v>30</v>
      </c>
      <c r="AX233" s="13" t="s">
        <v>74</v>
      </c>
      <c r="AY233" s="250" t="s">
        <v>180</v>
      </c>
    </row>
    <row r="234" s="13" customFormat="1">
      <c r="A234" s="13"/>
      <c r="B234" s="240"/>
      <c r="C234" s="241"/>
      <c r="D234" s="242" t="s">
        <v>190</v>
      </c>
      <c r="E234" s="243" t="s">
        <v>1</v>
      </c>
      <c r="F234" s="244" t="s">
        <v>247</v>
      </c>
      <c r="G234" s="241"/>
      <c r="H234" s="243" t="s">
        <v>1</v>
      </c>
      <c r="I234" s="245"/>
      <c r="J234" s="241"/>
      <c r="K234" s="241"/>
      <c r="L234" s="246"/>
      <c r="M234" s="247"/>
      <c r="N234" s="248"/>
      <c r="O234" s="248"/>
      <c r="P234" s="248"/>
      <c r="Q234" s="248"/>
      <c r="R234" s="248"/>
      <c r="S234" s="248"/>
      <c r="T234" s="249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0" t="s">
        <v>190</v>
      </c>
      <c r="AU234" s="250" t="s">
        <v>84</v>
      </c>
      <c r="AV234" s="13" t="s">
        <v>82</v>
      </c>
      <c r="AW234" s="13" t="s">
        <v>30</v>
      </c>
      <c r="AX234" s="13" t="s">
        <v>74</v>
      </c>
      <c r="AY234" s="250" t="s">
        <v>180</v>
      </c>
    </row>
    <row r="235" s="14" customFormat="1">
      <c r="A235" s="14"/>
      <c r="B235" s="251"/>
      <c r="C235" s="252"/>
      <c r="D235" s="242" t="s">
        <v>190</v>
      </c>
      <c r="E235" s="253" t="s">
        <v>1</v>
      </c>
      <c r="F235" s="254" t="s">
        <v>269</v>
      </c>
      <c r="G235" s="252"/>
      <c r="H235" s="255">
        <v>93.510000000000005</v>
      </c>
      <c r="I235" s="256"/>
      <c r="J235" s="252"/>
      <c r="K235" s="252"/>
      <c r="L235" s="257"/>
      <c r="M235" s="258"/>
      <c r="N235" s="259"/>
      <c r="O235" s="259"/>
      <c r="P235" s="259"/>
      <c r="Q235" s="259"/>
      <c r="R235" s="259"/>
      <c r="S235" s="259"/>
      <c r="T235" s="260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1" t="s">
        <v>190</v>
      </c>
      <c r="AU235" s="261" t="s">
        <v>84</v>
      </c>
      <c r="AV235" s="14" t="s">
        <v>84</v>
      </c>
      <c r="AW235" s="14" t="s">
        <v>30</v>
      </c>
      <c r="AX235" s="14" t="s">
        <v>74</v>
      </c>
      <c r="AY235" s="261" t="s">
        <v>180</v>
      </c>
    </row>
    <row r="236" s="16" customFormat="1">
      <c r="A236" s="16"/>
      <c r="B236" s="273"/>
      <c r="C236" s="274"/>
      <c r="D236" s="242" t="s">
        <v>190</v>
      </c>
      <c r="E236" s="275" t="s">
        <v>1</v>
      </c>
      <c r="F236" s="276" t="s">
        <v>249</v>
      </c>
      <c r="G236" s="274"/>
      <c r="H236" s="277">
        <v>93.510000000000005</v>
      </c>
      <c r="I236" s="278"/>
      <c r="J236" s="274"/>
      <c r="K236" s="274"/>
      <c r="L236" s="279"/>
      <c r="M236" s="280"/>
      <c r="N236" s="281"/>
      <c r="O236" s="281"/>
      <c r="P236" s="281"/>
      <c r="Q236" s="281"/>
      <c r="R236" s="281"/>
      <c r="S236" s="281"/>
      <c r="T236" s="282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T236" s="283" t="s">
        <v>190</v>
      </c>
      <c r="AU236" s="283" t="s">
        <v>84</v>
      </c>
      <c r="AV236" s="16" t="s">
        <v>181</v>
      </c>
      <c r="AW236" s="16" t="s">
        <v>30</v>
      </c>
      <c r="AX236" s="16" t="s">
        <v>74</v>
      </c>
      <c r="AY236" s="283" t="s">
        <v>180</v>
      </c>
    </row>
    <row r="237" s="15" customFormat="1">
      <c r="A237" s="15"/>
      <c r="B237" s="262"/>
      <c r="C237" s="263"/>
      <c r="D237" s="242" t="s">
        <v>190</v>
      </c>
      <c r="E237" s="264" t="s">
        <v>1</v>
      </c>
      <c r="F237" s="265" t="s">
        <v>194</v>
      </c>
      <c r="G237" s="263"/>
      <c r="H237" s="266">
        <v>747.41999999999996</v>
      </c>
      <c r="I237" s="267"/>
      <c r="J237" s="263"/>
      <c r="K237" s="263"/>
      <c r="L237" s="268"/>
      <c r="M237" s="269"/>
      <c r="N237" s="270"/>
      <c r="O237" s="270"/>
      <c r="P237" s="270"/>
      <c r="Q237" s="270"/>
      <c r="R237" s="270"/>
      <c r="S237" s="270"/>
      <c r="T237" s="271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72" t="s">
        <v>190</v>
      </c>
      <c r="AU237" s="272" t="s">
        <v>84</v>
      </c>
      <c r="AV237" s="15" t="s">
        <v>188</v>
      </c>
      <c r="AW237" s="15" t="s">
        <v>30</v>
      </c>
      <c r="AX237" s="15" t="s">
        <v>82</v>
      </c>
      <c r="AY237" s="272" t="s">
        <v>180</v>
      </c>
    </row>
    <row r="238" s="2" customFormat="1" ht="16.5" customHeight="1">
      <c r="A238" s="39"/>
      <c r="B238" s="40"/>
      <c r="C238" s="284" t="s">
        <v>7</v>
      </c>
      <c r="D238" s="284" t="s">
        <v>328</v>
      </c>
      <c r="E238" s="285" t="s">
        <v>329</v>
      </c>
      <c r="F238" s="286" t="s">
        <v>330</v>
      </c>
      <c r="G238" s="287" t="s">
        <v>198</v>
      </c>
      <c r="H238" s="288">
        <v>719.30100000000004</v>
      </c>
      <c r="I238" s="289"/>
      <c r="J238" s="290">
        <f>ROUND(I238*H238,2)</f>
        <v>0</v>
      </c>
      <c r="K238" s="286" t="s">
        <v>187</v>
      </c>
      <c r="L238" s="291"/>
      <c r="M238" s="292" t="s">
        <v>1</v>
      </c>
      <c r="N238" s="293" t="s">
        <v>39</v>
      </c>
      <c r="O238" s="92"/>
      <c r="P238" s="236">
        <f>O238*H238</f>
        <v>0</v>
      </c>
      <c r="Q238" s="236">
        <v>0.00296</v>
      </c>
      <c r="R238" s="236">
        <f>Q238*H238</f>
        <v>2.1291309599999999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331</v>
      </c>
      <c r="AT238" s="238" t="s">
        <v>328</v>
      </c>
      <c r="AU238" s="238" t="s">
        <v>84</v>
      </c>
      <c r="AY238" s="18" t="s">
        <v>180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82</v>
      </c>
      <c r="BK238" s="239">
        <f>ROUND(I238*H238,2)</f>
        <v>0</v>
      </c>
      <c r="BL238" s="18" t="s">
        <v>294</v>
      </c>
      <c r="BM238" s="238" t="s">
        <v>332</v>
      </c>
    </row>
    <row r="239" s="14" customFormat="1">
      <c r="A239" s="14"/>
      <c r="B239" s="251"/>
      <c r="C239" s="252"/>
      <c r="D239" s="242" t="s">
        <v>190</v>
      </c>
      <c r="E239" s="253" t="s">
        <v>1</v>
      </c>
      <c r="F239" s="254" t="s">
        <v>333</v>
      </c>
      <c r="G239" s="252"/>
      <c r="H239" s="255">
        <v>653.90999999999997</v>
      </c>
      <c r="I239" s="256"/>
      <c r="J239" s="252"/>
      <c r="K239" s="252"/>
      <c r="L239" s="257"/>
      <c r="M239" s="258"/>
      <c r="N239" s="259"/>
      <c r="O239" s="259"/>
      <c r="P239" s="259"/>
      <c r="Q239" s="259"/>
      <c r="R239" s="259"/>
      <c r="S239" s="259"/>
      <c r="T239" s="26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1" t="s">
        <v>190</v>
      </c>
      <c r="AU239" s="261" t="s">
        <v>84</v>
      </c>
      <c r="AV239" s="14" t="s">
        <v>84</v>
      </c>
      <c r="AW239" s="14" t="s">
        <v>30</v>
      </c>
      <c r="AX239" s="14" t="s">
        <v>82</v>
      </c>
      <c r="AY239" s="261" t="s">
        <v>180</v>
      </c>
    </row>
    <row r="240" s="14" customFormat="1">
      <c r="A240" s="14"/>
      <c r="B240" s="251"/>
      <c r="C240" s="252"/>
      <c r="D240" s="242" t="s">
        <v>190</v>
      </c>
      <c r="E240" s="252"/>
      <c r="F240" s="254" t="s">
        <v>334</v>
      </c>
      <c r="G240" s="252"/>
      <c r="H240" s="255">
        <v>719.30100000000004</v>
      </c>
      <c r="I240" s="256"/>
      <c r="J240" s="252"/>
      <c r="K240" s="252"/>
      <c r="L240" s="257"/>
      <c r="M240" s="258"/>
      <c r="N240" s="259"/>
      <c r="O240" s="259"/>
      <c r="P240" s="259"/>
      <c r="Q240" s="259"/>
      <c r="R240" s="259"/>
      <c r="S240" s="259"/>
      <c r="T240" s="26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190</v>
      </c>
      <c r="AU240" s="261" t="s">
        <v>84</v>
      </c>
      <c r="AV240" s="14" t="s">
        <v>84</v>
      </c>
      <c r="AW240" s="14" t="s">
        <v>4</v>
      </c>
      <c r="AX240" s="14" t="s">
        <v>82</v>
      </c>
      <c r="AY240" s="261" t="s">
        <v>180</v>
      </c>
    </row>
    <row r="241" s="2" customFormat="1" ht="16.5" customHeight="1">
      <c r="A241" s="39"/>
      <c r="B241" s="40"/>
      <c r="C241" s="284" t="s">
        <v>335</v>
      </c>
      <c r="D241" s="284" t="s">
        <v>328</v>
      </c>
      <c r="E241" s="285" t="s">
        <v>336</v>
      </c>
      <c r="F241" s="286" t="s">
        <v>337</v>
      </c>
      <c r="G241" s="287" t="s">
        <v>198</v>
      </c>
      <c r="H241" s="288">
        <v>102.861</v>
      </c>
      <c r="I241" s="289"/>
      <c r="J241" s="290">
        <f>ROUND(I241*H241,2)</f>
        <v>0</v>
      </c>
      <c r="K241" s="286" t="s">
        <v>187</v>
      </c>
      <c r="L241" s="291"/>
      <c r="M241" s="292" t="s">
        <v>1</v>
      </c>
      <c r="N241" s="293" t="s">
        <v>39</v>
      </c>
      <c r="O241" s="92"/>
      <c r="P241" s="236">
        <f>O241*H241</f>
        <v>0</v>
      </c>
      <c r="Q241" s="236">
        <v>0.0015</v>
      </c>
      <c r="R241" s="236">
        <f>Q241*H241</f>
        <v>0.1542915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331</v>
      </c>
      <c r="AT241" s="238" t="s">
        <v>328</v>
      </c>
      <c r="AU241" s="238" t="s">
        <v>84</v>
      </c>
      <c r="AY241" s="18" t="s">
        <v>180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82</v>
      </c>
      <c r="BK241" s="239">
        <f>ROUND(I241*H241,2)</f>
        <v>0</v>
      </c>
      <c r="BL241" s="18" t="s">
        <v>294</v>
      </c>
      <c r="BM241" s="238" t="s">
        <v>338</v>
      </c>
    </row>
    <row r="242" s="14" customFormat="1">
      <c r="A242" s="14"/>
      <c r="B242" s="251"/>
      <c r="C242" s="252"/>
      <c r="D242" s="242" t="s">
        <v>190</v>
      </c>
      <c r="E242" s="252"/>
      <c r="F242" s="254" t="s">
        <v>339</v>
      </c>
      <c r="G242" s="252"/>
      <c r="H242" s="255">
        <v>102.861</v>
      </c>
      <c r="I242" s="256"/>
      <c r="J242" s="252"/>
      <c r="K242" s="252"/>
      <c r="L242" s="257"/>
      <c r="M242" s="258"/>
      <c r="N242" s="259"/>
      <c r="O242" s="259"/>
      <c r="P242" s="259"/>
      <c r="Q242" s="259"/>
      <c r="R242" s="259"/>
      <c r="S242" s="259"/>
      <c r="T242" s="260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1" t="s">
        <v>190</v>
      </c>
      <c r="AU242" s="261" t="s">
        <v>84</v>
      </c>
      <c r="AV242" s="14" t="s">
        <v>84</v>
      </c>
      <c r="AW242" s="14" t="s">
        <v>4</v>
      </c>
      <c r="AX242" s="14" t="s">
        <v>82</v>
      </c>
      <c r="AY242" s="261" t="s">
        <v>180</v>
      </c>
    </row>
    <row r="243" s="2" customFormat="1" ht="16.5" customHeight="1">
      <c r="A243" s="39"/>
      <c r="B243" s="40"/>
      <c r="C243" s="227" t="s">
        <v>340</v>
      </c>
      <c r="D243" s="227" t="s">
        <v>183</v>
      </c>
      <c r="E243" s="228" t="s">
        <v>341</v>
      </c>
      <c r="F243" s="229" t="s">
        <v>342</v>
      </c>
      <c r="G243" s="230" t="s">
        <v>343</v>
      </c>
      <c r="H243" s="294"/>
      <c r="I243" s="232"/>
      <c r="J243" s="233">
        <f>ROUND(I243*H243,2)</f>
        <v>0</v>
      </c>
      <c r="K243" s="229" t="s">
        <v>187</v>
      </c>
      <c r="L243" s="45"/>
      <c r="M243" s="234" t="s">
        <v>1</v>
      </c>
      <c r="N243" s="235" t="s">
        <v>39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294</v>
      </c>
      <c r="AT243" s="238" t="s">
        <v>183</v>
      </c>
      <c r="AU243" s="238" t="s">
        <v>84</v>
      </c>
      <c r="AY243" s="18" t="s">
        <v>180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82</v>
      </c>
      <c r="BK243" s="239">
        <f>ROUND(I243*H243,2)</f>
        <v>0</v>
      </c>
      <c r="BL243" s="18" t="s">
        <v>294</v>
      </c>
      <c r="BM243" s="238" t="s">
        <v>344</v>
      </c>
    </row>
    <row r="244" s="12" customFormat="1" ht="22.8" customHeight="1">
      <c r="A244" s="12"/>
      <c r="B244" s="211"/>
      <c r="C244" s="212"/>
      <c r="D244" s="213" t="s">
        <v>73</v>
      </c>
      <c r="E244" s="225" t="s">
        <v>345</v>
      </c>
      <c r="F244" s="225" t="s">
        <v>346</v>
      </c>
      <c r="G244" s="212"/>
      <c r="H244" s="212"/>
      <c r="I244" s="215"/>
      <c r="J244" s="226">
        <f>BK244</f>
        <v>0</v>
      </c>
      <c r="K244" s="212"/>
      <c r="L244" s="217"/>
      <c r="M244" s="218"/>
      <c r="N244" s="219"/>
      <c r="O244" s="219"/>
      <c r="P244" s="220">
        <f>SUM(P245:P264)</f>
        <v>0</v>
      </c>
      <c r="Q244" s="219"/>
      <c r="R244" s="220">
        <f>SUM(R245:R264)</f>
        <v>0.67870783999999995</v>
      </c>
      <c r="S244" s="219"/>
      <c r="T244" s="221">
        <f>SUM(T245:T264)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22" t="s">
        <v>84</v>
      </c>
      <c r="AT244" s="223" t="s">
        <v>73</v>
      </c>
      <c r="AU244" s="223" t="s">
        <v>82</v>
      </c>
      <c r="AY244" s="222" t="s">
        <v>180</v>
      </c>
      <c r="BK244" s="224">
        <f>SUM(BK245:BK264)</f>
        <v>0</v>
      </c>
    </row>
    <row r="245" s="2" customFormat="1" ht="16.5" customHeight="1">
      <c r="A245" s="39"/>
      <c r="B245" s="40"/>
      <c r="C245" s="227" t="s">
        <v>347</v>
      </c>
      <c r="D245" s="227" t="s">
        <v>183</v>
      </c>
      <c r="E245" s="228" t="s">
        <v>348</v>
      </c>
      <c r="F245" s="229" t="s">
        <v>349</v>
      </c>
      <c r="G245" s="230" t="s">
        <v>186</v>
      </c>
      <c r="H245" s="231">
        <v>1.032</v>
      </c>
      <c r="I245" s="232"/>
      <c r="J245" s="233">
        <f>ROUND(I245*H245,2)</f>
        <v>0</v>
      </c>
      <c r="K245" s="229" t="s">
        <v>199</v>
      </c>
      <c r="L245" s="45"/>
      <c r="M245" s="234" t="s">
        <v>1</v>
      </c>
      <c r="N245" s="235" t="s">
        <v>39</v>
      </c>
      <c r="O245" s="92"/>
      <c r="P245" s="236">
        <f>O245*H245</f>
        <v>0</v>
      </c>
      <c r="Q245" s="236">
        <v>0.023369999999999998</v>
      </c>
      <c r="R245" s="236">
        <f>Q245*H245</f>
        <v>0.024117839999999998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294</v>
      </c>
      <c r="AT245" s="238" t="s">
        <v>183</v>
      </c>
      <c r="AU245" s="238" t="s">
        <v>84</v>
      </c>
      <c r="AY245" s="18" t="s">
        <v>180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82</v>
      </c>
      <c r="BK245" s="239">
        <f>ROUND(I245*H245,2)</f>
        <v>0</v>
      </c>
      <c r="BL245" s="18" t="s">
        <v>294</v>
      </c>
      <c r="BM245" s="238" t="s">
        <v>350</v>
      </c>
    </row>
    <row r="246" s="14" customFormat="1">
      <c r="A246" s="14"/>
      <c r="B246" s="251"/>
      <c r="C246" s="252"/>
      <c r="D246" s="242" t="s">
        <v>190</v>
      </c>
      <c r="E246" s="253" t="s">
        <v>1</v>
      </c>
      <c r="F246" s="254" t="s">
        <v>351</v>
      </c>
      <c r="G246" s="252"/>
      <c r="H246" s="255">
        <v>1.032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190</v>
      </c>
      <c r="AU246" s="261" t="s">
        <v>84</v>
      </c>
      <c r="AV246" s="14" t="s">
        <v>84</v>
      </c>
      <c r="AW246" s="14" t="s">
        <v>30</v>
      </c>
      <c r="AX246" s="14" t="s">
        <v>74</v>
      </c>
      <c r="AY246" s="261" t="s">
        <v>180</v>
      </c>
    </row>
    <row r="247" s="15" customFormat="1">
      <c r="A247" s="15"/>
      <c r="B247" s="262"/>
      <c r="C247" s="263"/>
      <c r="D247" s="242" t="s">
        <v>190</v>
      </c>
      <c r="E247" s="264" t="s">
        <v>1</v>
      </c>
      <c r="F247" s="265" t="s">
        <v>194</v>
      </c>
      <c r="G247" s="263"/>
      <c r="H247" s="266">
        <v>1.032</v>
      </c>
      <c r="I247" s="267"/>
      <c r="J247" s="263"/>
      <c r="K247" s="263"/>
      <c r="L247" s="268"/>
      <c r="M247" s="269"/>
      <c r="N247" s="270"/>
      <c r="O247" s="270"/>
      <c r="P247" s="270"/>
      <c r="Q247" s="270"/>
      <c r="R247" s="270"/>
      <c r="S247" s="270"/>
      <c r="T247" s="271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72" t="s">
        <v>190</v>
      </c>
      <c r="AU247" s="272" t="s">
        <v>84</v>
      </c>
      <c r="AV247" s="15" t="s">
        <v>188</v>
      </c>
      <c r="AW247" s="15" t="s">
        <v>30</v>
      </c>
      <c r="AX247" s="15" t="s">
        <v>82</v>
      </c>
      <c r="AY247" s="272" t="s">
        <v>180</v>
      </c>
    </row>
    <row r="248" s="2" customFormat="1" ht="16.5" customHeight="1">
      <c r="A248" s="39"/>
      <c r="B248" s="40"/>
      <c r="C248" s="227" t="s">
        <v>352</v>
      </c>
      <c r="D248" s="227" t="s">
        <v>183</v>
      </c>
      <c r="E248" s="228" t="s">
        <v>353</v>
      </c>
      <c r="F248" s="229" t="s">
        <v>354</v>
      </c>
      <c r="G248" s="230" t="s">
        <v>279</v>
      </c>
      <c r="H248" s="231">
        <v>174</v>
      </c>
      <c r="I248" s="232"/>
      <c r="J248" s="233">
        <f>ROUND(I248*H248,2)</f>
        <v>0</v>
      </c>
      <c r="K248" s="229" t="s">
        <v>187</v>
      </c>
      <c r="L248" s="45"/>
      <c r="M248" s="234" t="s">
        <v>1</v>
      </c>
      <c r="N248" s="235" t="s">
        <v>39</v>
      </c>
      <c r="O248" s="92"/>
      <c r="P248" s="236">
        <f>O248*H248</f>
        <v>0</v>
      </c>
      <c r="Q248" s="236">
        <v>1.0000000000000001E-05</v>
      </c>
      <c r="R248" s="236">
        <f>Q248*H248</f>
        <v>0.0017400000000000002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294</v>
      </c>
      <c r="AT248" s="238" t="s">
        <v>183</v>
      </c>
      <c r="AU248" s="238" t="s">
        <v>84</v>
      </c>
      <c r="AY248" s="18" t="s">
        <v>180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82</v>
      </c>
      <c r="BK248" s="239">
        <f>ROUND(I248*H248,2)</f>
        <v>0</v>
      </c>
      <c r="BL248" s="18" t="s">
        <v>294</v>
      </c>
      <c r="BM248" s="238" t="s">
        <v>355</v>
      </c>
    </row>
    <row r="249" s="13" customFormat="1">
      <c r="A249" s="13"/>
      <c r="B249" s="240"/>
      <c r="C249" s="241"/>
      <c r="D249" s="242" t="s">
        <v>190</v>
      </c>
      <c r="E249" s="243" t="s">
        <v>1</v>
      </c>
      <c r="F249" s="244" t="s">
        <v>356</v>
      </c>
      <c r="G249" s="241"/>
      <c r="H249" s="243" t="s">
        <v>1</v>
      </c>
      <c r="I249" s="245"/>
      <c r="J249" s="241"/>
      <c r="K249" s="241"/>
      <c r="L249" s="246"/>
      <c r="M249" s="247"/>
      <c r="N249" s="248"/>
      <c r="O249" s="248"/>
      <c r="P249" s="248"/>
      <c r="Q249" s="248"/>
      <c r="R249" s="248"/>
      <c r="S249" s="248"/>
      <c r="T249" s="249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0" t="s">
        <v>190</v>
      </c>
      <c r="AU249" s="250" t="s">
        <v>84</v>
      </c>
      <c r="AV249" s="13" t="s">
        <v>82</v>
      </c>
      <c r="AW249" s="13" t="s">
        <v>30</v>
      </c>
      <c r="AX249" s="13" t="s">
        <v>74</v>
      </c>
      <c r="AY249" s="250" t="s">
        <v>180</v>
      </c>
    </row>
    <row r="250" s="13" customFormat="1">
      <c r="A250" s="13"/>
      <c r="B250" s="240"/>
      <c r="C250" s="241"/>
      <c r="D250" s="242" t="s">
        <v>190</v>
      </c>
      <c r="E250" s="243" t="s">
        <v>1</v>
      </c>
      <c r="F250" s="244" t="s">
        <v>357</v>
      </c>
      <c r="G250" s="241"/>
      <c r="H250" s="243" t="s">
        <v>1</v>
      </c>
      <c r="I250" s="245"/>
      <c r="J250" s="241"/>
      <c r="K250" s="241"/>
      <c r="L250" s="246"/>
      <c r="M250" s="247"/>
      <c r="N250" s="248"/>
      <c r="O250" s="248"/>
      <c r="P250" s="248"/>
      <c r="Q250" s="248"/>
      <c r="R250" s="248"/>
      <c r="S250" s="248"/>
      <c r="T250" s="249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0" t="s">
        <v>190</v>
      </c>
      <c r="AU250" s="250" t="s">
        <v>84</v>
      </c>
      <c r="AV250" s="13" t="s">
        <v>82</v>
      </c>
      <c r="AW250" s="13" t="s">
        <v>30</v>
      </c>
      <c r="AX250" s="13" t="s">
        <v>74</v>
      </c>
      <c r="AY250" s="250" t="s">
        <v>180</v>
      </c>
    </row>
    <row r="251" s="13" customFormat="1">
      <c r="A251" s="13"/>
      <c r="B251" s="240"/>
      <c r="C251" s="241"/>
      <c r="D251" s="242" t="s">
        <v>190</v>
      </c>
      <c r="E251" s="243" t="s">
        <v>1</v>
      </c>
      <c r="F251" s="244" t="s">
        <v>358</v>
      </c>
      <c r="G251" s="241"/>
      <c r="H251" s="243" t="s">
        <v>1</v>
      </c>
      <c r="I251" s="245"/>
      <c r="J251" s="241"/>
      <c r="K251" s="241"/>
      <c r="L251" s="246"/>
      <c r="M251" s="247"/>
      <c r="N251" s="248"/>
      <c r="O251" s="248"/>
      <c r="P251" s="248"/>
      <c r="Q251" s="248"/>
      <c r="R251" s="248"/>
      <c r="S251" s="248"/>
      <c r="T251" s="249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0" t="s">
        <v>190</v>
      </c>
      <c r="AU251" s="250" t="s">
        <v>84</v>
      </c>
      <c r="AV251" s="13" t="s">
        <v>82</v>
      </c>
      <c r="AW251" s="13" t="s">
        <v>30</v>
      </c>
      <c r="AX251" s="13" t="s">
        <v>74</v>
      </c>
      <c r="AY251" s="250" t="s">
        <v>180</v>
      </c>
    </row>
    <row r="252" s="14" customFormat="1">
      <c r="A252" s="14"/>
      <c r="B252" s="251"/>
      <c r="C252" s="252"/>
      <c r="D252" s="242" t="s">
        <v>190</v>
      </c>
      <c r="E252" s="253" t="s">
        <v>1</v>
      </c>
      <c r="F252" s="254" t="s">
        <v>359</v>
      </c>
      <c r="G252" s="252"/>
      <c r="H252" s="255">
        <v>104</v>
      </c>
      <c r="I252" s="256"/>
      <c r="J252" s="252"/>
      <c r="K252" s="252"/>
      <c r="L252" s="257"/>
      <c r="M252" s="258"/>
      <c r="N252" s="259"/>
      <c r="O252" s="259"/>
      <c r="P252" s="259"/>
      <c r="Q252" s="259"/>
      <c r="R252" s="259"/>
      <c r="S252" s="259"/>
      <c r="T252" s="260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1" t="s">
        <v>190</v>
      </c>
      <c r="AU252" s="261" t="s">
        <v>84</v>
      </c>
      <c r="AV252" s="14" t="s">
        <v>84</v>
      </c>
      <c r="AW252" s="14" t="s">
        <v>30</v>
      </c>
      <c r="AX252" s="14" t="s">
        <v>74</v>
      </c>
      <c r="AY252" s="261" t="s">
        <v>180</v>
      </c>
    </row>
    <row r="253" s="16" customFormat="1">
      <c r="A253" s="16"/>
      <c r="B253" s="273"/>
      <c r="C253" s="274"/>
      <c r="D253" s="242" t="s">
        <v>190</v>
      </c>
      <c r="E253" s="275" t="s">
        <v>1</v>
      </c>
      <c r="F253" s="276" t="s">
        <v>249</v>
      </c>
      <c r="G253" s="274"/>
      <c r="H253" s="277">
        <v>104</v>
      </c>
      <c r="I253" s="278"/>
      <c r="J253" s="274"/>
      <c r="K253" s="274"/>
      <c r="L253" s="279"/>
      <c r="M253" s="280"/>
      <c r="N253" s="281"/>
      <c r="O253" s="281"/>
      <c r="P253" s="281"/>
      <c r="Q253" s="281"/>
      <c r="R253" s="281"/>
      <c r="S253" s="281"/>
      <c r="T253" s="282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T253" s="283" t="s">
        <v>190</v>
      </c>
      <c r="AU253" s="283" t="s">
        <v>84</v>
      </c>
      <c r="AV253" s="16" t="s">
        <v>181</v>
      </c>
      <c r="AW253" s="16" t="s">
        <v>30</v>
      </c>
      <c r="AX253" s="16" t="s">
        <v>74</v>
      </c>
      <c r="AY253" s="283" t="s">
        <v>180</v>
      </c>
    </row>
    <row r="254" s="13" customFormat="1">
      <c r="A254" s="13"/>
      <c r="B254" s="240"/>
      <c r="C254" s="241"/>
      <c r="D254" s="242" t="s">
        <v>190</v>
      </c>
      <c r="E254" s="243" t="s">
        <v>1</v>
      </c>
      <c r="F254" s="244" t="s">
        <v>360</v>
      </c>
      <c r="G254" s="241"/>
      <c r="H254" s="243" t="s">
        <v>1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0" t="s">
        <v>190</v>
      </c>
      <c r="AU254" s="250" t="s">
        <v>84</v>
      </c>
      <c r="AV254" s="13" t="s">
        <v>82</v>
      </c>
      <c r="AW254" s="13" t="s">
        <v>30</v>
      </c>
      <c r="AX254" s="13" t="s">
        <v>74</v>
      </c>
      <c r="AY254" s="250" t="s">
        <v>180</v>
      </c>
    </row>
    <row r="255" s="13" customFormat="1">
      <c r="A255" s="13"/>
      <c r="B255" s="240"/>
      <c r="C255" s="241"/>
      <c r="D255" s="242" t="s">
        <v>190</v>
      </c>
      <c r="E255" s="243" t="s">
        <v>1</v>
      </c>
      <c r="F255" s="244" t="s">
        <v>361</v>
      </c>
      <c r="G255" s="241"/>
      <c r="H255" s="243" t="s">
        <v>1</v>
      </c>
      <c r="I255" s="245"/>
      <c r="J255" s="241"/>
      <c r="K255" s="241"/>
      <c r="L255" s="246"/>
      <c r="M255" s="247"/>
      <c r="N255" s="248"/>
      <c r="O255" s="248"/>
      <c r="P255" s="248"/>
      <c r="Q255" s="248"/>
      <c r="R255" s="248"/>
      <c r="S255" s="248"/>
      <c r="T255" s="249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0" t="s">
        <v>190</v>
      </c>
      <c r="AU255" s="250" t="s">
        <v>84</v>
      </c>
      <c r="AV255" s="13" t="s">
        <v>82</v>
      </c>
      <c r="AW255" s="13" t="s">
        <v>30</v>
      </c>
      <c r="AX255" s="13" t="s">
        <v>74</v>
      </c>
      <c r="AY255" s="250" t="s">
        <v>180</v>
      </c>
    </row>
    <row r="256" s="14" customFormat="1">
      <c r="A256" s="14"/>
      <c r="B256" s="251"/>
      <c r="C256" s="252"/>
      <c r="D256" s="242" t="s">
        <v>190</v>
      </c>
      <c r="E256" s="253" t="s">
        <v>1</v>
      </c>
      <c r="F256" s="254" t="s">
        <v>362</v>
      </c>
      <c r="G256" s="252"/>
      <c r="H256" s="255">
        <v>70</v>
      </c>
      <c r="I256" s="256"/>
      <c r="J256" s="252"/>
      <c r="K256" s="252"/>
      <c r="L256" s="257"/>
      <c r="M256" s="258"/>
      <c r="N256" s="259"/>
      <c r="O256" s="259"/>
      <c r="P256" s="259"/>
      <c r="Q256" s="259"/>
      <c r="R256" s="259"/>
      <c r="S256" s="259"/>
      <c r="T256" s="26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1" t="s">
        <v>190</v>
      </c>
      <c r="AU256" s="261" t="s">
        <v>84</v>
      </c>
      <c r="AV256" s="14" t="s">
        <v>84</v>
      </c>
      <c r="AW256" s="14" t="s">
        <v>30</v>
      </c>
      <c r="AX256" s="14" t="s">
        <v>74</v>
      </c>
      <c r="AY256" s="261" t="s">
        <v>180</v>
      </c>
    </row>
    <row r="257" s="16" customFormat="1">
      <c r="A257" s="16"/>
      <c r="B257" s="273"/>
      <c r="C257" s="274"/>
      <c r="D257" s="242" t="s">
        <v>190</v>
      </c>
      <c r="E257" s="275" t="s">
        <v>1</v>
      </c>
      <c r="F257" s="276" t="s">
        <v>249</v>
      </c>
      <c r="G257" s="274"/>
      <c r="H257" s="277">
        <v>70</v>
      </c>
      <c r="I257" s="278"/>
      <c r="J257" s="274"/>
      <c r="K257" s="274"/>
      <c r="L257" s="279"/>
      <c r="M257" s="280"/>
      <c r="N257" s="281"/>
      <c r="O257" s="281"/>
      <c r="P257" s="281"/>
      <c r="Q257" s="281"/>
      <c r="R257" s="281"/>
      <c r="S257" s="281"/>
      <c r="T257" s="282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T257" s="283" t="s">
        <v>190</v>
      </c>
      <c r="AU257" s="283" t="s">
        <v>84</v>
      </c>
      <c r="AV257" s="16" t="s">
        <v>181</v>
      </c>
      <c r="AW257" s="16" t="s">
        <v>30</v>
      </c>
      <c r="AX257" s="16" t="s">
        <v>74</v>
      </c>
      <c r="AY257" s="283" t="s">
        <v>180</v>
      </c>
    </row>
    <row r="258" s="15" customFormat="1">
      <c r="A258" s="15"/>
      <c r="B258" s="262"/>
      <c r="C258" s="263"/>
      <c r="D258" s="242" t="s">
        <v>190</v>
      </c>
      <c r="E258" s="264" t="s">
        <v>1</v>
      </c>
      <c r="F258" s="265" t="s">
        <v>194</v>
      </c>
      <c r="G258" s="263"/>
      <c r="H258" s="266">
        <v>174</v>
      </c>
      <c r="I258" s="267"/>
      <c r="J258" s="263"/>
      <c r="K258" s="263"/>
      <c r="L258" s="268"/>
      <c r="M258" s="269"/>
      <c r="N258" s="270"/>
      <c r="O258" s="270"/>
      <c r="P258" s="270"/>
      <c r="Q258" s="270"/>
      <c r="R258" s="270"/>
      <c r="S258" s="270"/>
      <c r="T258" s="271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2" t="s">
        <v>190</v>
      </c>
      <c r="AU258" s="272" t="s">
        <v>84</v>
      </c>
      <c r="AV258" s="15" t="s">
        <v>188</v>
      </c>
      <c r="AW258" s="15" t="s">
        <v>30</v>
      </c>
      <c r="AX258" s="15" t="s">
        <v>82</v>
      </c>
      <c r="AY258" s="272" t="s">
        <v>180</v>
      </c>
    </row>
    <row r="259" s="2" customFormat="1" ht="16.5" customHeight="1">
      <c r="A259" s="39"/>
      <c r="B259" s="40"/>
      <c r="C259" s="284" t="s">
        <v>363</v>
      </c>
      <c r="D259" s="284" t="s">
        <v>328</v>
      </c>
      <c r="E259" s="285" t="s">
        <v>364</v>
      </c>
      <c r="F259" s="286" t="s">
        <v>365</v>
      </c>
      <c r="G259" s="287" t="s">
        <v>186</v>
      </c>
      <c r="H259" s="288">
        <v>1.1870000000000001</v>
      </c>
      <c r="I259" s="289"/>
      <c r="J259" s="290">
        <f>ROUND(I259*H259,2)</f>
        <v>0</v>
      </c>
      <c r="K259" s="286" t="s">
        <v>187</v>
      </c>
      <c r="L259" s="291"/>
      <c r="M259" s="292" t="s">
        <v>1</v>
      </c>
      <c r="N259" s="293" t="s">
        <v>39</v>
      </c>
      <c r="O259" s="92"/>
      <c r="P259" s="236">
        <f>O259*H259</f>
        <v>0</v>
      </c>
      <c r="Q259" s="236">
        <v>0.55000000000000004</v>
      </c>
      <c r="R259" s="236">
        <f>Q259*H259</f>
        <v>0.65285000000000004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331</v>
      </c>
      <c r="AT259" s="238" t="s">
        <v>328</v>
      </c>
      <c r="AU259" s="238" t="s">
        <v>84</v>
      </c>
      <c r="AY259" s="18" t="s">
        <v>180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82</v>
      </c>
      <c r="BK259" s="239">
        <f>ROUND(I259*H259,2)</f>
        <v>0</v>
      </c>
      <c r="BL259" s="18" t="s">
        <v>294</v>
      </c>
      <c r="BM259" s="238" t="s">
        <v>366</v>
      </c>
    </row>
    <row r="260" s="14" customFormat="1">
      <c r="A260" s="14"/>
      <c r="B260" s="251"/>
      <c r="C260" s="252"/>
      <c r="D260" s="242" t="s">
        <v>190</v>
      </c>
      <c r="E260" s="253" t="s">
        <v>1</v>
      </c>
      <c r="F260" s="254" t="s">
        <v>367</v>
      </c>
      <c r="G260" s="252"/>
      <c r="H260" s="255">
        <v>0.78000000000000003</v>
      </c>
      <c r="I260" s="256"/>
      <c r="J260" s="252"/>
      <c r="K260" s="252"/>
      <c r="L260" s="257"/>
      <c r="M260" s="258"/>
      <c r="N260" s="259"/>
      <c r="O260" s="259"/>
      <c r="P260" s="259"/>
      <c r="Q260" s="259"/>
      <c r="R260" s="259"/>
      <c r="S260" s="259"/>
      <c r="T260" s="26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1" t="s">
        <v>190</v>
      </c>
      <c r="AU260" s="261" t="s">
        <v>84</v>
      </c>
      <c r="AV260" s="14" t="s">
        <v>84</v>
      </c>
      <c r="AW260" s="14" t="s">
        <v>30</v>
      </c>
      <c r="AX260" s="14" t="s">
        <v>74</v>
      </c>
      <c r="AY260" s="261" t="s">
        <v>180</v>
      </c>
    </row>
    <row r="261" s="14" customFormat="1">
      <c r="A261" s="14"/>
      <c r="B261" s="251"/>
      <c r="C261" s="252"/>
      <c r="D261" s="242" t="s">
        <v>190</v>
      </c>
      <c r="E261" s="253" t="s">
        <v>1</v>
      </c>
      <c r="F261" s="254" t="s">
        <v>368</v>
      </c>
      <c r="G261" s="252"/>
      <c r="H261" s="255">
        <v>0.252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190</v>
      </c>
      <c r="AU261" s="261" t="s">
        <v>84</v>
      </c>
      <c r="AV261" s="14" t="s">
        <v>84</v>
      </c>
      <c r="AW261" s="14" t="s">
        <v>30</v>
      </c>
      <c r="AX261" s="14" t="s">
        <v>74</v>
      </c>
      <c r="AY261" s="261" t="s">
        <v>180</v>
      </c>
    </row>
    <row r="262" s="15" customFormat="1">
      <c r="A262" s="15"/>
      <c r="B262" s="262"/>
      <c r="C262" s="263"/>
      <c r="D262" s="242" t="s">
        <v>190</v>
      </c>
      <c r="E262" s="264" t="s">
        <v>1</v>
      </c>
      <c r="F262" s="265" t="s">
        <v>194</v>
      </c>
      <c r="G262" s="263"/>
      <c r="H262" s="266">
        <v>1.032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72" t="s">
        <v>190</v>
      </c>
      <c r="AU262" s="272" t="s">
        <v>84</v>
      </c>
      <c r="AV262" s="15" t="s">
        <v>188</v>
      </c>
      <c r="AW262" s="15" t="s">
        <v>30</v>
      </c>
      <c r="AX262" s="15" t="s">
        <v>82</v>
      </c>
      <c r="AY262" s="272" t="s">
        <v>180</v>
      </c>
    </row>
    <row r="263" s="14" customFormat="1">
      <c r="A263" s="14"/>
      <c r="B263" s="251"/>
      <c r="C263" s="252"/>
      <c r="D263" s="242" t="s">
        <v>190</v>
      </c>
      <c r="E263" s="252"/>
      <c r="F263" s="254" t="s">
        <v>369</v>
      </c>
      <c r="G263" s="252"/>
      <c r="H263" s="255">
        <v>1.1870000000000001</v>
      </c>
      <c r="I263" s="256"/>
      <c r="J263" s="252"/>
      <c r="K263" s="252"/>
      <c r="L263" s="257"/>
      <c r="M263" s="258"/>
      <c r="N263" s="259"/>
      <c r="O263" s="259"/>
      <c r="P263" s="259"/>
      <c r="Q263" s="259"/>
      <c r="R263" s="259"/>
      <c r="S263" s="259"/>
      <c r="T263" s="26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1" t="s">
        <v>190</v>
      </c>
      <c r="AU263" s="261" t="s">
        <v>84</v>
      </c>
      <c r="AV263" s="14" t="s">
        <v>84</v>
      </c>
      <c r="AW263" s="14" t="s">
        <v>4</v>
      </c>
      <c r="AX263" s="14" t="s">
        <v>82</v>
      </c>
      <c r="AY263" s="261" t="s">
        <v>180</v>
      </c>
    </row>
    <row r="264" s="2" customFormat="1" ht="16.5" customHeight="1">
      <c r="A264" s="39"/>
      <c r="B264" s="40"/>
      <c r="C264" s="227" t="s">
        <v>370</v>
      </c>
      <c r="D264" s="227" t="s">
        <v>183</v>
      </c>
      <c r="E264" s="228" t="s">
        <v>371</v>
      </c>
      <c r="F264" s="229" t="s">
        <v>372</v>
      </c>
      <c r="G264" s="230" t="s">
        <v>343</v>
      </c>
      <c r="H264" s="294"/>
      <c r="I264" s="232"/>
      <c r="J264" s="233">
        <f>ROUND(I264*H264,2)</f>
        <v>0</v>
      </c>
      <c r="K264" s="229" t="s">
        <v>187</v>
      </c>
      <c r="L264" s="45"/>
      <c r="M264" s="234" t="s">
        <v>1</v>
      </c>
      <c r="N264" s="235" t="s">
        <v>39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294</v>
      </c>
      <c r="AT264" s="238" t="s">
        <v>183</v>
      </c>
      <c r="AU264" s="238" t="s">
        <v>84</v>
      </c>
      <c r="AY264" s="18" t="s">
        <v>180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82</v>
      </c>
      <c r="BK264" s="239">
        <f>ROUND(I264*H264,2)</f>
        <v>0</v>
      </c>
      <c r="BL264" s="18" t="s">
        <v>294</v>
      </c>
      <c r="BM264" s="238" t="s">
        <v>373</v>
      </c>
    </row>
    <row r="265" s="12" customFormat="1" ht="22.8" customHeight="1">
      <c r="A265" s="12"/>
      <c r="B265" s="211"/>
      <c r="C265" s="212"/>
      <c r="D265" s="213" t="s">
        <v>73</v>
      </c>
      <c r="E265" s="225" t="s">
        <v>374</v>
      </c>
      <c r="F265" s="225" t="s">
        <v>375</v>
      </c>
      <c r="G265" s="212"/>
      <c r="H265" s="212"/>
      <c r="I265" s="215"/>
      <c r="J265" s="226">
        <f>BK265</f>
        <v>0</v>
      </c>
      <c r="K265" s="212"/>
      <c r="L265" s="217"/>
      <c r="M265" s="218"/>
      <c r="N265" s="219"/>
      <c r="O265" s="219"/>
      <c r="P265" s="220">
        <f>SUM(P266:P442)</f>
        <v>0</v>
      </c>
      <c r="Q265" s="219"/>
      <c r="R265" s="220">
        <f>SUM(R266:R442)</f>
        <v>173.6751136</v>
      </c>
      <c r="S265" s="219"/>
      <c r="T265" s="221">
        <f>SUM(T266:T442)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22" t="s">
        <v>84</v>
      </c>
      <c r="AT265" s="223" t="s">
        <v>73</v>
      </c>
      <c r="AU265" s="223" t="s">
        <v>82</v>
      </c>
      <c r="AY265" s="222" t="s">
        <v>180</v>
      </c>
      <c r="BK265" s="224">
        <f>SUM(BK266:BK442)</f>
        <v>0</v>
      </c>
    </row>
    <row r="266" s="2" customFormat="1" ht="16.5" customHeight="1">
      <c r="A266" s="39"/>
      <c r="B266" s="40"/>
      <c r="C266" s="227" t="s">
        <v>376</v>
      </c>
      <c r="D266" s="227" t="s">
        <v>183</v>
      </c>
      <c r="E266" s="228" t="s">
        <v>377</v>
      </c>
      <c r="F266" s="229" t="s">
        <v>378</v>
      </c>
      <c r="G266" s="230" t="s">
        <v>279</v>
      </c>
      <c r="H266" s="231">
        <v>676.50999999999999</v>
      </c>
      <c r="I266" s="232"/>
      <c r="J266" s="233">
        <f>ROUND(I266*H266,2)</f>
        <v>0</v>
      </c>
      <c r="K266" s="229" t="s">
        <v>199</v>
      </c>
      <c r="L266" s="45"/>
      <c r="M266" s="234" t="s">
        <v>1</v>
      </c>
      <c r="N266" s="235" t="s">
        <v>39</v>
      </c>
      <c r="O266" s="92"/>
      <c r="P266" s="236">
        <f>O266*H266</f>
        <v>0</v>
      </c>
      <c r="Q266" s="236">
        <v>2.0000000000000002E-05</v>
      </c>
      <c r="R266" s="236">
        <f>Q266*H266</f>
        <v>0.013530200000000001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188</v>
      </c>
      <c r="AT266" s="238" t="s">
        <v>183</v>
      </c>
      <c r="AU266" s="238" t="s">
        <v>84</v>
      </c>
      <c r="AY266" s="18" t="s">
        <v>180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82</v>
      </c>
      <c r="BK266" s="239">
        <f>ROUND(I266*H266,2)</f>
        <v>0</v>
      </c>
      <c r="BL266" s="18" t="s">
        <v>188</v>
      </c>
      <c r="BM266" s="238" t="s">
        <v>379</v>
      </c>
    </row>
    <row r="267" s="13" customFormat="1">
      <c r="A267" s="13"/>
      <c r="B267" s="240"/>
      <c r="C267" s="241"/>
      <c r="D267" s="242" t="s">
        <v>190</v>
      </c>
      <c r="E267" s="243" t="s">
        <v>1</v>
      </c>
      <c r="F267" s="244" t="s">
        <v>380</v>
      </c>
      <c r="G267" s="241"/>
      <c r="H267" s="243" t="s">
        <v>1</v>
      </c>
      <c r="I267" s="245"/>
      <c r="J267" s="241"/>
      <c r="K267" s="241"/>
      <c r="L267" s="246"/>
      <c r="M267" s="247"/>
      <c r="N267" s="248"/>
      <c r="O267" s="248"/>
      <c r="P267" s="248"/>
      <c r="Q267" s="248"/>
      <c r="R267" s="248"/>
      <c r="S267" s="248"/>
      <c r="T267" s="249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0" t="s">
        <v>190</v>
      </c>
      <c r="AU267" s="250" t="s">
        <v>84</v>
      </c>
      <c r="AV267" s="13" t="s">
        <v>82</v>
      </c>
      <c r="AW267" s="13" t="s">
        <v>30</v>
      </c>
      <c r="AX267" s="13" t="s">
        <v>74</v>
      </c>
      <c r="AY267" s="250" t="s">
        <v>180</v>
      </c>
    </row>
    <row r="268" s="13" customFormat="1">
      <c r="A268" s="13"/>
      <c r="B268" s="240"/>
      <c r="C268" s="241"/>
      <c r="D268" s="242" t="s">
        <v>190</v>
      </c>
      <c r="E268" s="243" t="s">
        <v>1</v>
      </c>
      <c r="F268" s="244" t="s">
        <v>361</v>
      </c>
      <c r="G268" s="241"/>
      <c r="H268" s="243" t="s">
        <v>1</v>
      </c>
      <c r="I268" s="245"/>
      <c r="J268" s="241"/>
      <c r="K268" s="241"/>
      <c r="L268" s="246"/>
      <c r="M268" s="247"/>
      <c r="N268" s="248"/>
      <c r="O268" s="248"/>
      <c r="P268" s="248"/>
      <c r="Q268" s="248"/>
      <c r="R268" s="248"/>
      <c r="S268" s="248"/>
      <c r="T268" s="249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0" t="s">
        <v>190</v>
      </c>
      <c r="AU268" s="250" t="s">
        <v>84</v>
      </c>
      <c r="AV268" s="13" t="s">
        <v>82</v>
      </c>
      <c r="AW268" s="13" t="s">
        <v>30</v>
      </c>
      <c r="AX268" s="13" t="s">
        <v>74</v>
      </c>
      <c r="AY268" s="250" t="s">
        <v>180</v>
      </c>
    </row>
    <row r="269" s="14" customFormat="1">
      <c r="A269" s="14"/>
      <c r="B269" s="251"/>
      <c r="C269" s="252"/>
      <c r="D269" s="242" t="s">
        <v>190</v>
      </c>
      <c r="E269" s="253" t="s">
        <v>1</v>
      </c>
      <c r="F269" s="254" t="s">
        <v>381</v>
      </c>
      <c r="G269" s="252"/>
      <c r="H269" s="255">
        <v>676.50999999999999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190</v>
      </c>
      <c r="AU269" s="261" t="s">
        <v>84</v>
      </c>
      <c r="AV269" s="14" t="s">
        <v>84</v>
      </c>
      <c r="AW269" s="14" t="s">
        <v>30</v>
      </c>
      <c r="AX269" s="14" t="s">
        <v>74</v>
      </c>
      <c r="AY269" s="261" t="s">
        <v>180</v>
      </c>
    </row>
    <row r="270" s="15" customFormat="1">
      <c r="A270" s="15"/>
      <c r="B270" s="262"/>
      <c r="C270" s="263"/>
      <c r="D270" s="242" t="s">
        <v>190</v>
      </c>
      <c r="E270" s="264" t="s">
        <v>1</v>
      </c>
      <c r="F270" s="265" t="s">
        <v>194</v>
      </c>
      <c r="G270" s="263"/>
      <c r="H270" s="266">
        <v>676.50999999999999</v>
      </c>
      <c r="I270" s="267"/>
      <c r="J270" s="263"/>
      <c r="K270" s="263"/>
      <c r="L270" s="268"/>
      <c r="M270" s="269"/>
      <c r="N270" s="270"/>
      <c r="O270" s="270"/>
      <c r="P270" s="270"/>
      <c r="Q270" s="270"/>
      <c r="R270" s="270"/>
      <c r="S270" s="270"/>
      <c r="T270" s="271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72" t="s">
        <v>190</v>
      </c>
      <c r="AU270" s="272" t="s">
        <v>84</v>
      </c>
      <c r="AV270" s="15" t="s">
        <v>188</v>
      </c>
      <c r="AW270" s="15" t="s">
        <v>30</v>
      </c>
      <c r="AX270" s="15" t="s">
        <v>82</v>
      </c>
      <c r="AY270" s="272" t="s">
        <v>180</v>
      </c>
    </row>
    <row r="271" s="2" customFormat="1" ht="16.5" customHeight="1">
      <c r="A271" s="39"/>
      <c r="B271" s="40"/>
      <c r="C271" s="227" t="s">
        <v>382</v>
      </c>
      <c r="D271" s="227" t="s">
        <v>183</v>
      </c>
      <c r="E271" s="228" t="s">
        <v>383</v>
      </c>
      <c r="F271" s="229" t="s">
        <v>384</v>
      </c>
      <c r="G271" s="230" t="s">
        <v>198</v>
      </c>
      <c r="H271" s="231">
        <v>198.25</v>
      </c>
      <c r="I271" s="232"/>
      <c r="J271" s="233">
        <f>ROUND(I271*H271,2)</f>
        <v>0</v>
      </c>
      <c r="K271" s="229" t="s">
        <v>187</v>
      </c>
      <c r="L271" s="45"/>
      <c r="M271" s="234" t="s">
        <v>1</v>
      </c>
      <c r="N271" s="235" t="s">
        <v>39</v>
      </c>
      <c r="O271" s="92"/>
      <c r="P271" s="236">
        <f>O271*H271</f>
        <v>0</v>
      </c>
      <c r="Q271" s="236">
        <v>0.012200000000000001</v>
      </c>
      <c r="R271" s="236">
        <f>Q271*H271</f>
        <v>2.41865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294</v>
      </c>
      <c r="AT271" s="238" t="s">
        <v>183</v>
      </c>
      <c r="AU271" s="238" t="s">
        <v>84</v>
      </c>
      <c r="AY271" s="18" t="s">
        <v>180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82</v>
      </c>
      <c r="BK271" s="239">
        <f>ROUND(I271*H271,2)</f>
        <v>0</v>
      </c>
      <c r="BL271" s="18" t="s">
        <v>294</v>
      </c>
      <c r="BM271" s="238" t="s">
        <v>385</v>
      </c>
    </row>
    <row r="272" s="13" customFormat="1">
      <c r="A272" s="13"/>
      <c r="B272" s="240"/>
      <c r="C272" s="241"/>
      <c r="D272" s="242" t="s">
        <v>190</v>
      </c>
      <c r="E272" s="243" t="s">
        <v>1</v>
      </c>
      <c r="F272" s="244" t="s">
        <v>386</v>
      </c>
      <c r="G272" s="241"/>
      <c r="H272" s="243" t="s">
        <v>1</v>
      </c>
      <c r="I272" s="245"/>
      <c r="J272" s="241"/>
      <c r="K272" s="241"/>
      <c r="L272" s="246"/>
      <c r="M272" s="247"/>
      <c r="N272" s="248"/>
      <c r="O272" s="248"/>
      <c r="P272" s="248"/>
      <c r="Q272" s="248"/>
      <c r="R272" s="248"/>
      <c r="S272" s="248"/>
      <c r="T272" s="249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0" t="s">
        <v>190</v>
      </c>
      <c r="AU272" s="250" t="s">
        <v>84</v>
      </c>
      <c r="AV272" s="13" t="s">
        <v>82</v>
      </c>
      <c r="AW272" s="13" t="s">
        <v>30</v>
      </c>
      <c r="AX272" s="13" t="s">
        <v>74</v>
      </c>
      <c r="AY272" s="250" t="s">
        <v>180</v>
      </c>
    </row>
    <row r="273" s="13" customFormat="1">
      <c r="A273" s="13"/>
      <c r="B273" s="240"/>
      <c r="C273" s="241"/>
      <c r="D273" s="242" t="s">
        <v>190</v>
      </c>
      <c r="E273" s="243" t="s">
        <v>1</v>
      </c>
      <c r="F273" s="244" t="s">
        <v>387</v>
      </c>
      <c r="G273" s="241"/>
      <c r="H273" s="243" t="s">
        <v>1</v>
      </c>
      <c r="I273" s="245"/>
      <c r="J273" s="241"/>
      <c r="K273" s="241"/>
      <c r="L273" s="246"/>
      <c r="M273" s="247"/>
      <c r="N273" s="248"/>
      <c r="O273" s="248"/>
      <c r="P273" s="248"/>
      <c r="Q273" s="248"/>
      <c r="R273" s="248"/>
      <c r="S273" s="248"/>
      <c r="T273" s="249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0" t="s">
        <v>190</v>
      </c>
      <c r="AU273" s="250" t="s">
        <v>84</v>
      </c>
      <c r="AV273" s="13" t="s">
        <v>82</v>
      </c>
      <c r="AW273" s="13" t="s">
        <v>30</v>
      </c>
      <c r="AX273" s="13" t="s">
        <v>74</v>
      </c>
      <c r="AY273" s="250" t="s">
        <v>180</v>
      </c>
    </row>
    <row r="274" s="14" customFormat="1">
      <c r="A274" s="14"/>
      <c r="B274" s="251"/>
      <c r="C274" s="252"/>
      <c r="D274" s="242" t="s">
        <v>190</v>
      </c>
      <c r="E274" s="253" t="s">
        <v>1</v>
      </c>
      <c r="F274" s="254" t="s">
        <v>388</v>
      </c>
      <c r="G274" s="252"/>
      <c r="H274" s="255">
        <v>198.25</v>
      </c>
      <c r="I274" s="256"/>
      <c r="J274" s="252"/>
      <c r="K274" s="252"/>
      <c r="L274" s="257"/>
      <c r="M274" s="258"/>
      <c r="N274" s="259"/>
      <c r="O274" s="259"/>
      <c r="P274" s="259"/>
      <c r="Q274" s="259"/>
      <c r="R274" s="259"/>
      <c r="S274" s="259"/>
      <c r="T274" s="26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1" t="s">
        <v>190</v>
      </c>
      <c r="AU274" s="261" t="s">
        <v>84</v>
      </c>
      <c r="AV274" s="14" t="s">
        <v>84</v>
      </c>
      <c r="AW274" s="14" t="s">
        <v>30</v>
      </c>
      <c r="AX274" s="14" t="s">
        <v>74</v>
      </c>
      <c r="AY274" s="261" t="s">
        <v>180</v>
      </c>
    </row>
    <row r="275" s="15" customFormat="1">
      <c r="A275" s="15"/>
      <c r="B275" s="262"/>
      <c r="C275" s="263"/>
      <c r="D275" s="242" t="s">
        <v>190</v>
      </c>
      <c r="E275" s="264" t="s">
        <v>1</v>
      </c>
      <c r="F275" s="265" t="s">
        <v>194</v>
      </c>
      <c r="G275" s="263"/>
      <c r="H275" s="266">
        <v>198.25</v>
      </c>
      <c r="I275" s="267"/>
      <c r="J275" s="263"/>
      <c r="K275" s="263"/>
      <c r="L275" s="268"/>
      <c r="M275" s="269"/>
      <c r="N275" s="270"/>
      <c r="O275" s="270"/>
      <c r="P275" s="270"/>
      <c r="Q275" s="270"/>
      <c r="R275" s="270"/>
      <c r="S275" s="270"/>
      <c r="T275" s="271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72" t="s">
        <v>190</v>
      </c>
      <c r="AU275" s="272" t="s">
        <v>84</v>
      </c>
      <c r="AV275" s="15" t="s">
        <v>188</v>
      </c>
      <c r="AW275" s="15" t="s">
        <v>30</v>
      </c>
      <c r="AX275" s="15" t="s">
        <v>82</v>
      </c>
      <c r="AY275" s="272" t="s">
        <v>180</v>
      </c>
    </row>
    <row r="276" s="2" customFormat="1" ht="24.15" customHeight="1">
      <c r="A276" s="39"/>
      <c r="B276" s="40"/>
      <c r="C276" s="227" t="s">
        <v>389</v>
      </c>
      <c r="D276" s="227" t="s">
        <v>183</v>
      </c>
      <c r="E276" s="228" t="s">
        <v>390</v>
      </c>
      <c r="F276" s="229" t="s">
        <v>391</v>
      </c>
      <c r="G276" s="230" t="s">
        <v>198</v>
      </c>
      <c r="H276" s="231">
        <v>87.5</v>
      </c>
      <c r="I276" s="232"/>
      <c r="J276" s="233">
        <f>ROUND(I276*H276,2)</f>
        <v>0</v>
      </c>
      <c r="K276" s="229" t="s">
        <v>199</v>
      </c>
      <c r="L276" s="45"/>
      <c r="M276" s="234" t="s">
        <v>1</v>
      </c>
      <c r="N276" s="235" t="s">
        <v>39</v>
      </c>
      <c r="O276" s="92"/>
      <c r="P276" s="236">
        <f>O276*H276</f>
        <v>0</v>
      </c>
      <c r="Q276" s="236">
        <v>0.0016100000000000001</v>
      </c>
      <c r="R276" s="236">
        <f>Q276*H276</f>
        <v>0.140875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294</v>
      </c>
      <c r="AT276" s="238" t="s">
        <v>183</v>
      </c>
      <c r="AU276" s="238" t="s">
        <v>84</v>
      </c>
      <c r="AY276" s="18" t="s">
        <v>180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82</v>
      </c>
      <c r="BK276" s="239">
        <f>ROUND(I276*H276,2)</f>
        <v>0</v>
      </c>
      <c r="BL276" s="18" t="s">
        <v>294</v>
      </c>
      <c r="BM276" s="238" t="s">
        <v>392</v>
      </c>
    </row>
    <row r="277" s="13" customFormat="1">
      <c r="A277" s="13"/>
      <c r="B277" s="240"/>
      <c r="C277" s="241"/>
      <c r="D277" s="242" t="s">
        <v>190</v>
      </c>
      <c r="E277" s="243" t="s">
        <v>1</v>
      </c>
      <c r="F277" s="244" t="s">
        <v>393</v>
      </c>
      <c r="G277" s="241"/>
      <c r="H277" s="243" t="s">
        <v>1</v>
      </c>
      <c r="I277" s="245"/>
      <c r="J277" s="241"/>
      <c r="K277" s="241"/>
      <c r="L277" s="246"/>
      <c r="M277" s="247"/>
      <c r="N277" s="248"/>
      <c r="O277" s="248"/>
      <c r="P277" s="248"/>
      <c r="Q277" s="248"/>
      <c r="R277" s="248"/>
      <c r="S277" s="248"/>
      <c r="T277" s="249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0" t="s">
        <v>190</v>
      </c>
      <c r="AU277" s="250" t="s">
        <v>84</v>
      </c>
      <c r="AV277" s="13" t="s">
        <v>82</v>
      </c>
      <c r="AW277" s="13" t="s">
        <v>30</v>
      </c>
      <c r="AX277" s="13" t="s">
        <v>74</v>
      </c>
      <c r="AY277" s="250" t="s">
        <v>180</v>
      </c>
    </row>
    <row r="278" s="13" customFormat="1">
      <c r="A278" s="13"/>
      <c r="B278" s="240"/>
      <c r="C278" s="241"/>
      <c r="D278" s="242" t="s">
        <v>190</v>
      </c>
      <c r="E278" s="243" t="s">
        <v>1</v>
      </c>
      <c r="F278" s="244" t="s">
        <v>394</v>
      </c>
      <c r="G278" s="241"/>
      <c r="H278" s="243" t="s">
        <v>1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0" t="s">
        <v>190</v>
      </c>
      <c r="AU278" s="250" t="s">
        <v>84</v>
      </c>
      <c r="AV278" s="13" t="s">
        <v>82</v>
      </c>
      <c r="AW278" s="13" t="s">
        <v>30</v>
      </c>
      <c r="AX278" s="13" t="s">
        <v>74</v>
      </c>
      <c r="AY278" s="250" t="s">
        <v>180</v>
      </c>
    </row>
    <row r="279" s="14" customFormat="1">
      <c r="A279" s="14"/>
      <c r="B279" s="251"/>
      <c r="C279" s="252"/>
      <c r="D279" s="242" t="s">
        <v>190</v>
      </c>
      <c r="E279" s="253" t="s">
        <v>1</v>
      </c>
      <c r="F279" s="254" t="s">
        <v>395</v>
      </c>
      <c r="G279" s="252"/>
      <c r="H279" s="255">
        <v>87.5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1" t="s">
        <v>190</v>
      </c>
      <c r="AU279" s="261" t="s">
        <v>84</v>
      </c>
      <c r="AV279" s="14" t="s">
        <v>84</v>
      </c>
      <c r="AW279" s="14" t="s">
        <v>30</v>
      </c>
      <c r="AX279" s="14" t="s">
        <v>74</v>
      </c>
      <c r="AY279" s="261" t="s">
        <v>180</v>
      </c>
    </row>
    <row r="280" s="15" customFormat="1">
      <c r="A280" s="15"/>
      <c r="B280" s="262"/>
      <c r="C280" s="263"/>
      <c r="D280" s="242" t="s">
        <v>190</v>
      </c>
      <c r="E280" s="264" t="s">
        <v>1</v>
      </c>
      <c r="F280" s="265" t="s">
        <v>194</v>
      </c>
      <c r="G280" s="263"/>
      <c r="H280" s="266">
        <v>87.5</v>
      </c>
      <c r="I280" s="267"/>
      <c r="J280" s="263"/>
      <c r="K280" s="263"/>
      <c r="L280" s="268"/>
      <c r="M280" s="269"/>
      <c r="N280" s="270"/>
      <c r="O280" s="270"/>
      <c r="P280" s="270"/>
      <c r="Q280" s="270"/>
      <c r="R280" s="270"/>
      <c r="S280" s="270"/>
      <c r="T280" s="271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72" t="s">
        <v>190</v>
      </c>
      <c r="AU280" s="272" t="s">
        <v>84</v>
      </c>
      <c r="AV280" s="15" t="s">
        <v>188</v>
      </c>
      <c r="AW280" s="15" t="s">
        <v>30</v>
      </c>
      <c r="AX280" s="15" t="s">
        <v>82</v>
      </c>
      <c r="AY280" s="272" t="s">
        <v>180</v>
      </c>
    </row>
    <row r="281" s="2" customFormat="1" ht="21.75" customHeight="1">
      <c r="A281" s="39"/>
      <c r="B281" s="40"/>
      <c r="C281" s="227" t="s">
        <v>396</v>
      </c>
      <c r="D281" s="227" t="s">
        <v>183</v>
      </c>
      <c r="E281" s="228" t="s">
        <v>397</v>
      </c>
      <c r="F281" s="229" t="s">
        <v>398</v>
      </c>
      <c r="G281" s="230" t="s">
        <v>198</v>
      </c>
      <c r="H281" s="231">
        <v>319.767</v>
      </c>
      <c r="I281" s="232"/>
      <c r="J281" s="233">
        <f>ROUND(I281*H281,2)</f>
        <v>0</v>
      </c>
      <c r="K281" s="229" t="s">
        <v>187</v>
      </c>
      <c r="L281" s="45"/>
      <c r="M281" s="234" t="s">
        <v>1</v>
      </c>
      <c r="N281" s="235" t="s">
        <v>39</v>
      </c>
      <c r="O281" s="92"/>
      <c r="P281" s="236">
        <f>O281*H281</f>
        <v>0</v>
      </c>
      <c r="Q281" s="236">
        <v>0.036929999999999998</v>
      </c>
      <c r="R281" s="236">
        <f>Q281*H281</f>
        <v>11.808995309999999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294</v>
      </c>
      <c r="AT281" s="238" t="s">
        <v>183</v>
      </c>
      <c r="AU281" s="238" t="s">
        <v>84</v>
      </c>
      <c r="AY281" s="18" t="s">
        <v>180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82</v>
      </c>
      <c r="BK281" s="239">
        <f>ROUND(I281*H281,2)</f>
        <v>0</v>
      </c>
      <c r="BL281" s="18" t="s">
        <v>294</v>
      </c>
      <c r="BM281" s="238" t="s">
        <v>399</v>
      </c>
    </row>
    <row r="282" s="13" customFormat="1">
      <c r="A282" s="13"/>
      <c r="B282" s="240"/>
      <c r="C282" s="241"/>
      <c r="D282" s="242" t="s">
        <v>190</v>
      </c>
      <c r="E282" s="243" t="s">
        <v>1</v>
      </c>
      <c r="F282" s="244" t="s">
        <v>400</v>
      </c>
      <c r="G282" s="241"/>
      <c r="H282" s="243" t="s">
        <v>1</v>
      </c>
      <c r="I282" s="245"/>
      <c r="J282" s="241"/>
      <c r="K282" s="241"/>
      <c r="L282" s="246"/>
      <c r="M282" s="247"/>
      <c r="N282" s="248"/>
      <c r="O282" s="248"/>
      <c r="P282" s="248"/>
      <c r="Q282" s="248"/>
      <c r="R282" s="248"/>
      <c r="S282" s="248"/>
      <c r="T282" s="249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0" t="s">
        <v>190</v>
      </c>
      <c r="AU282" s="250" t="s">
        <v>84</v>
      </c>
      <c r="AV282" s="13" t="s">
        <v>82</v>
      </c>
      <c r="AW282" s="13" t="s">
        <v>30</v>
      </c>
      <c r="AX282" s="13" t="s">
        <v>74</v>
      </c>
      <c r="AY282" s="250" t="s">
        <v>180</v>
      </c>
    </row>
    <row r="283" s="13" customFormat="1">
      <c r="A283" s="13"/>
      <c r="B283" s="240"/>
      <c r="C283" s="241"/>
      <c r="D283" s="242" t="s">
        <v>190</v>
      </c>
      <c r="E283" s="243" t="s">
        <v>1</v>
      </c>
      <c r="F283" s="244" t="s">
        <v>401</v>
      </c>
      <c r="G283" s="241"/>
      <c r="H283" s="243" t="s">
        <v>1</v>
      </c>
      <c r="I283" s="245"/>
      <c r="J283" s="241"/>
      <c r="K283" s="241"/>
      <c r="L283" s="246"/>
      <c r="M283" s="247"/>
      <c r="N283" s="248"/>
      <c r="O283" s="248"/>
      <c r="P283" s="248"/>
      <c r="Q283" s="248"/>
      <c r="R283" s="248"/>
      <c r="S283" s="248"/>
      <c r="T283" s="249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0" t="s">
        <v>190</v>
      </c>
      <c r="AU283" s="250" t="s">
        <v>84</v>
      </c>
      <c r="AV283" s="13" t="s">
        <v>82</v>
      </c>
      <c r="AW283" s="13" t="s">
        <v>30</v>
      </c>
      <c r="AX283" s="13" t="s">
        <v>74</v>
      </c>
      <c r="AY283" s="250" t="s">
        <v>180</v>
      </c>
    </row>
    <row r="284" s="13" customFormat="1">
      <c r="A284" s="13"/>
      <c r="B284" s="240"/>
      <c r="C284" s="241"/>
      <c r="D284" s="242" t="s">
        <v>190</v>
      </c>
      <c r="E284" s="243" t="s">
        <v>1</v>
      </c>
      <c r="F284" s="244" t="s">
        <v>402</v>
      </c>
      <c r="G284" s="241"/>
      <c r="H284" s="243" t="s">
        <v>1</v>
      </c>
      <c r="I284" s="245"/>
      <c r="J284" s="241"/>
      <c r="K284" s="241"/>
      <c r="L284" s="246"/>
      <c r="M284" s="247"/>
      <c r="N284" s="248"/>
      <c r="O284" s="248"/>
      <c r="P284" s="248"/>
      <c r="Q284" s="248"/>
      <c r="R284" s="248"/>
      <c r="S284" s="248"/>
      <c r="T284" s="249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0" t="s">
        <v>190</v>
      </c>
      <c r="AU284" s="250" t="s">
        <v>84</v>
      </c>
      <c r="AV284" s="13" t="s">
        <v>82</v>
      </c>
      <c r="AW284" s="13" t="s">
        <v>30</v>
      </c>
      <c r="AX284" s="13" t="s">
        <v>74</v>
      </c>
      <c r="AY284" s="250" t="s">
        <v>180</v>
      </c>
    </row>
    <row r="285" s="13" customFormat="1">
      <c r="A285" s="13"/>
      <c r="B285" s="240"/>
      <c r="C285" s="241"/>
      <c r="D285" s="242" t="s">
        <v>190</v>
      </c>
      <c r="E285" s="243" t="s">
        <v>1</v>
      </c>
      <c r="F285" s="244" t="s">
        <v>403</v>
      </c>
      <c r="G285" s="241"/>
      <c r="H285" s="243" t="s">
        <v>1</v>
      </c>
      <c r="I285" s="245"/>
      <c r="J285" s="241"/>
      <c r="K285" s="241"/>
      <c r="L285" s="246"/>
      <c r="M285" s="247"/>
      <c r="N285" s="248"/>
      <c r="O285" s="248"/>
      <c r="P285" s="248"/>
      <c r="Q285" s="248"/>
      <c r="R285" s="248"/>
      <c r="S285" s="248"/>
      <c r="T285" s="249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0" t="s">
        <v>190</v>
      </c>
      <c r="AU285" s="250" t="s">
        <v>84</v>
      </c>
      <c r="AV285" s="13" t="s">
        <v>82</v>
      </c>
      <c r="AW285" s="13" t="s">
        <v>30</v>
      </c>
      <c r="AX285" s="13" t="s">
        <v>74</v>
      </c>
      <c r="AY285" s="250" t="s">
        <v>180</v>
      </c>
    </row>
    <row r="286" s="14" customFormat="1">
      <c r="A286" s="14"/>
      <c r="B286" s="251"/>
      <c r="C286" s="252"/>
      <c r="D286" s="242" t="s">
        <v>190</v>
      </c>
      <c r="E286" s="253" t="s">
        <v>1</v>
      </c>
      <c r="F286" s="254" t="s">
        <v>404</v>
      </c>
      <c r="G286" s="252"/>
      <c r="H286" s="255">
        <v>21</v>
      </c>
      <c r="I286" s="256"/>
      <c r="J286" s="252"/>
      <c r="K286" s="252"/>
      <c r="L286" s="257"/>
      <c r="M286" s="258"/>
      <c r="N286" s="259"/>
      <c r="O286" s="259"/>
      <c r="P286" s="259"/>
      <c r="Q286" s="259"/>
      <c r="R286" s="259"/>
      <c r="S286" s="259"/>
      <c r="T286" s="26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1" t="s">
        <v>190</v>
      </c>
      <c r="AU286" s="261" t="s">
        <v>84</v>
      </c>
      <c r="AV286" s="14" t="s">
        <v>84</v>
      </c>
      <c r="AW286" s="14" t="s">
        <v>30</v>
      </c>
      <c r="AX286" s="14" t="s">
        <v>74</v>
      </c>
      <c r="AY286" s="261" t="s">
        <v>180</v>
      </c>
    </row>
    <row r="287" s="14" customFormat="1">
      <c r="A287" s="14"/>
      <c r="B287" s="251"/>
      <c r="C287" s="252"/>
      <c r="D287" s="242" t="s">
        <v>190</v>
      </c>
      <c r="E287" s="253" t="s">
        <v>1</v>
      </c>
      <c r="F287" s="254" t="s">
        <v>405</v>
      </c>
      <c r="G287" s="252"/>
      <c r="H287" s="255">
        <v>7.0199999999999996</v>
      </c>
      <c r="I287" s="256"/>
      <c r="J287" s="252"/>
      <c r="K287" s="252"/>
      <c r="L287" s="257"/>
      <c r="M287" s="258"/>
      <c r="N287" s="259"/>
      <c r="O287" s="259"/>
      <c r="P287" s="259"/>
      <c r="Q287" s="259"/>
      <c r="R287" s="259"/>
      <c r="S287" s="259"/>
      <c r="T287" s="26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1" t="s">
        <v>190</v>
      </c>
      <c r="AU287" s="261" t="s">
        <v>84</v>
      </c>
      <c r="AV287" s="14" t="s">
        <v>84</v>
      </c>
      <c r="AW287" s="14" t="s">
        <v>30</v>
      </c>
      <c r="AX287" s="14" t="s">
        <v>74</v>
      </c>
      <c r="AY287" s="261" t="s">
        <v>180</v>
      </c>
    </row>
    <row r="288" s="14" customFormat="1">
      <c r="A288" s="14"/>
      <c r="B288" s="251"/>
      <c r="C288" s="252"/>
      <c r="D288" s="242" t="s">
        <v>190</v>
      </c>
      <c r="E288" s="253" t="s">
        <v>1</v>
      </c>
      <c r="F288" s="254" t="s">
        <v>406</v>
      </c>
      <c r="G288" s="252"/>
      <c r="H288" s="255">
        <v>25.199999999999999</v>
      </c>
      <c r="I288" s="256"/>
      <c r="J288" s="252"/>
      <c r="K288" s="252"/>
      <c r="L288" s="257"/>
      <c r="M288" s="258"/>
      <c r="N288" s="259"/>
      <c r="O288" s="259"/>
      <c r="P288" s="259"/>
      <c r="Q288" s="259"/>
      <c r="R288" s="259"/>
      <c r="S288" s="259"/>
      <c r="T288" s="26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1" t="s">
        <v>190</v>
      </c>
      <c r="AU288" s="261" t="s">
        <v>84</v>
      </c>
      <c r="AV288" s="14" t="s">
        <v>84</v>
      </c>
      <c r="AW288" s="14" t="s">
        <v>30</v>
      </c>
      <c r="AX288" s="14" t="s">
        <v>74</v>
      </c>
      <c r="AY288" s="261" t="s">
        <v>180</v>
      </c>
    </row>
    <row r="289" s="14" customFormat="1">
      <c r="A289" s="14"/>
      <c r="B289" s="251"/>
      <c r="C289" s="252"/>
      <c r="D289" s="242" t="s">
        <v>190</v>
      </c>
      <c r="E289" s="253" t="s">
        <v>1</v>
      </c>
      <c r="F289" s="254" t="s">
        <v>407</v>
      </c>
      <c r="G289" s="252"/>
      <c r="H289" s="255">
        <v>34.393999999999998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190</v>
      </c>
      <c r="AU289" s="261" t="s">
        <v>84</v>
      </c>
      <c r="AV289" s="14" t="s">
        <v>84</v>
      </c>
      <c r="AW289" s="14" t="s">
        <v>30</v>
      </c>
      <c r="AX289" s="14" t="s">
        <v>74</v>
      </c>
      <c r="AY289" s="261" t="s">
        <v>180</v>
      </c>
    </row>
    <row r="290" s="14" customFormat="1">
      <c r="A290" s="14"/>
      <c r="B290" s="251"/>
      <c r="C290" s="252"/>
      <c r="D290" s="242" t="s">
        <v>190</v>
      </c>
      <c r="E290" s="253" t="s">
        <v>1</v>
      </c>
      <c r="F290" s="254" t="s">
        <v>408</v>
      </c>
      <c r="G290" s="252"/>
      <c r="H290" s="255">
        <v>18.859999999999999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1" t="s">
        <v>190</v>
      </c>
      <c r="AU290" s="261" t="s">
        <v>84</v>
      </c>
      <c r="AV290" s="14" t="s">
        <v>84</v>
      </c>
      <c r="AW290" s="14" t="s">
        <v>30</v>
      </c>
      <c r="AX290" s="14" t="s">
        <v>74</v>
      </c>
      <c r="AY290" s="261" t="s">
        <v>180</v>
      </c>
    </row>
    <row r="291" s="14" customFormat="1">
      <c r="A291" s="14"/>
      <c r="B291" s="251"/>
      <c r="C291" s="252"/>
      <c r="D291" s="242" t="s">
        <v>190</v>
      </c>
      <c r="E291" s="253" t="s">
        <v>1</v>
      </c>
      <c r="F291" s="254" t="s">
        <v>409</v>
      </c>
      <c r="G291" s="252"/>
      <c r="H291" s="255">
        <v>25.812999999999999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190</v>
      </c>
      <c r="AU291" s="261" t="s">
        <v>84</v>
      </c>
      <c r="AV291" s="14" t="s">
        <v>84</v>
      </c>
      <c r="AW291" s="14" t="s">
        <v>30</v>
      </c>
      <c r="AX291" s="14" t="s">
        <v>74</v>
      </c>
      <c r="AY291" s="261" t="s">
        <v>180</v>
      </c>
    </row>
    <row r="292" s="14" customFormat="1">
      <c r="A292" s="14"/>
      <c r="B292" s="251"/>
      <c r="C292" s="252"/>
      <c r="D292" s="242" t="s">
        <v>190</v>
      </c>
      <c r="E292" s="253" t="s">
        <v>1</v>
      </c>
      <c r="F292" s="254" t="s">
        <v>410</v>
      </c>
      <c r="G292" s="252"/>
      <c r="H292" s="255">
        <v>7.5140000000000002</v>
      </c>
      <c r="I292" s="256"/>
      <c r="J292" s="252"/>
      <c r="K292" s="252"/>
      <c r="L292" s="257"/>
      <c r="M292" s="258"/>
      <c r="N292" s="259"/>
      <c r="O292" s="259"/>
      <c r="P292" s="259"/>
      <c r="Q292" s="259"/>
      <c r="R292" s="259"/>
      <c r="S292" s="259"/>
      <c r="T292" s="260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1" t="s">
        <v>190</v>
      </c>
      <c r="AU292" s="261" t="s">
        <v>84</v>
      </c>
      <c r="AV292" s="14" t="s">
        <v>84</v>
      </c>
      <c r="AW292" s="14" t="s">
        <v>30</v>
      </c>
      <c r="AX292" s="14" t="s">
        <v>74</v>
      </c>
      <c r="AY292" s="261" t="s">
        <v>180</v>
      </c>
    </row>
    <row r="293" s="14" customFormat="1">
      <c r="A293" s="14"/>
      <c r="B293" s="251"/>
      <c r="C293" s="252"/>
      <c r="D293" s="242" t="s">
        <v>190</v>
      </c>
      <c r="E293" s="253" t="s">
        <v>1</v>
      </c>
      <c r="F293" s="254" t="s">
        <v>411</v>
      </c>
      <c r="G293" s="252"/>
      <c r="H293" s="255">
        <v>8.0500000000000007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190</v>
      </c>
      <c r="AU293" s="261" t="s">
        <v>84</v>
      </c>
      <c r="AV293" s="14" t="s">
        <v>84</v>
      </c>
      <c r="AW293" s="14" t="s">
        <v>30</v>
      </c>
      <c r="AX293" s="14" t="s">
        <v>74</v>
      </c>
      <c r="AY293" s="261" t="s">
        <v>180</v>
      </c>
    </row>
    <row r="294" s="14" customFormat="1">
      <c r="A294" s="14"/>
      <c r="B294" s="251"/>
      <c r="C294" s="252"/>
      <c r="D294" s="242" t="s">
        <v>190</v>
      </c>
      <c r="E294" s="253" t="s">
        <v>1</v>
      </c>
      <c r="F294" s="254" t="s">
        <v>412</v>
      </c>
      <c r="G294" s="252"/>
      <c r="H294" s="255">
        <v>3.8340000000000001</v>
      </c>
      <c r="I294" s="256"/>
      <c r="J294" s="252"/>
      <c r="K294" s="252"/>
      <c r="L294" s="257"/>
      <c r="M294" s="258"/>
      <c r="N294" s="259"/>
      <c r="O294" s="259"/>
      <c r="P294" s="259"/>
      <c r="Q294" s="259"/>
      <c r="R294" s="259"/>
      <c r="S294" s="259"/>
      <c r="T294" s="26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1" t="s">
        <v>190</v>
      </c>
      <c r="AU294" s="261" t="s">
        <v>84</v>
      </c>
      <c r="AV294" s="14" t="s">
        <v>84</v>
      </c>
      <c r="AW294" s="14" t="s">
        <v>30</v>
      </c>
      <c r="AX294" s="14" t="s">
        <v>74</v>
      </c>
      <c r="AY294" s="261" t="s">
        <v>180</v>
      </c>
    </row>
    <row r="295" s="14" customFormat="1">
      <c r="A295" s="14"/>
      <c r="B295" s="251"/>
      <c r="C295" s="252"/>
      <c r="D295" s="242" t="s">
        <v>190</v>
      </c>
      <c r="E295" s="253" t="s">
        <v>1</v>
      </c>
      <c r="F295" s="254" t="s">
        <v>413</v>
      </c>
      <c r="G295" s="252"/>
      <c r="H295" s="255">
        <v>13</v>
      </c>
      <c r="I295" s="256"/>
      <c r="J295" s="252"/>
      <c r="K295" s="252"/>
      <c r="L295" s="257"/>
      <c r="M295" s="258"/>
      <c r="N295" s="259"/>
      <c r="O295" s="259"/>
      <c r="P295" s="259"/>
      <c r="Q295" s="259"/>
      <c r="R295" s="259"/>
      <c r="S295" s="259"/>
      <c r="T295" s="26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1" t="s">
        <v>190</v>
      </c>
      <c r="AU295" s="261" t="s">
        <v>84</v>
      </c>
      <c r="AV295" s="14" t="s">
        <v>84</v>
      </c>
      <c r="AW295" s="14" t="s">
        <v>30</v>
      </c>
      <c r="AX295" s="14" t="s">
        <v>74</v>
      </c>
      <c r="AY295" s="261" t="s">
        <v>180</v>
      </c>
    </row>
    <row r="296" s="14" customFormat="1">
      <c r="A296" s="14"/>
      <c r="B296" s="251"/>
      <c r="C296" s="252"/>
      <c r="D296" s="242" t="s">
        <v>190</v>
      </c>
      <c r="E296" s="253" t="s">
        <v>1</v>
      </c>
      <c r="F296" s="254" t="s">
        <v>414</v>
      </c>
      <c r="G296" s="252"/>
      <c r="H296" s="255">
        <v>16.550000000000001</v>
      </c>
      <c r="I296" s="256"/>
      <c r="J296" s="252"/>
      <c r="K296" s="252"/>
      <c r="L296" s="257"/>
      <c r="M296" s="258"/>
      <c r="N296" s="259"/>
      <c r="O296" s="259"/>
      <c r="P296" s="259"/>
      <c r="Q296" s="259"/>
      <c r="R296" s="259"/>
      <c r="S296" s="259"/>
      <c r="T296" s="26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1" t="s">
        <v>190</v>
      </c>
      <c r="AU296" s="261" t="s">
        <v>84</v>
      </c>
      <c r="AV296" s="14" t="s">
        <v>84</v>
      </c>
      <c r="AW296" s="14" t="s">
        <v>30</v>
      </c>
      <c r="AX296" s="14" t="s">
        <v>74</v>
      </c>
      <c r="AY296" s="261" t="s">
        <v>180</v>
      </c>
    </row>
    <row r="297" s="14" customFormat="1">
      <c r="A297" s="14"/>
      <c r="B297" s="251"/>
      <c r="C297" s="252"/>
      <c r="D297" s="242" t="s">
        <v>190</v>
      </c>
      <c r="E297" s="253" t="s">
        <v>1</v>
      </c>
      <c r="F297" s="254" t="s">
        <v>415</v>
      </c>
      <c r="G297" s="252"/>
      <c r="H297" s="255">
        <v>12.375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190</v>
      </c>
      <c r="AU297" s="261" t="s">
        <v>84</v>
      </c>
      <c r="AV297" s="14" t="s">
        <v>84</v>
      </c>
      <c r="AW297" s="14" t="s">
        <v>30</v>
      </c>
      <c r="AX297" s="14" t="s">
        <v>74</v>
      </c>
      <c r="AY297" s="261" t="s">
        <v>180</v>
      </c>
    </row>
    <row r="298" s="14" customFormat="1">
      <c r="A298" s="14"/>
      <c r="B298" s="251"/>
      <c r="C298" s="252"/>
      <c r="D298" s="242" t="s">
        <v>190</v>
      </c>
      <c r="E298" s="253" t="s">
        <v>1</v>
      </c>
      <c r="F298" s="254" t="s">
        <v>410</v>
      </c>
      <c r="G298" s="252"/>
      <c r="H298" s="255">
        <v>7.5140000000000002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1" t="s">
        <v>190</v>
      </c>
      <c r="AU298" s="261" t="s">
        <v>84</v>
      </c>
      <c r="AV298" s="14" t="s">
        <v>84</v>
      </c>
      <c r="AW298" s="14" t="s">
        <v>30</v>
      </c>
      <c r="AX298" s="14" t="s">
        <v>74</v>
      </c>
      <c r="AY298" s="261" t="s">
        <v>180</v>
      </c>
    </row>
    <row r="299" s="14" customFormat="1">
      <c r="A299" s="14"/>
      <c r="B299" s="251"/>
      <c r="C299" s="252"/>
      <c r="D299" s="242" t="s">
        <v>190</v>
      </c>
      <c r="E299" s="253" t="s">
        <v>1</v>
      </c>
      <c r="F299" s="254" t="s">
        <v>416</v>
      </c>
      <c r="G299" s="252"/>
      <c r="H299" s="255">
        <v>18.413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190</v>
      </c>
      <c r="AU299" s="261" t="s">
        <v>84</v>
      </c>
      <c r="AV299" s="14" t="s">
        <v>84</v>
      </c>
      <c r="AW299" s="14" t="s">
        <v>30</v>
      </c>
      <c r="AX299" s="14" t="s">
        <v>74</v>
      </c>
      <c r="AY299" s="261" t="s">
        <v>180</v>
      </c>
    </row>
    <row r="300" s="14" customFormat="1">
      <c r="A300" s="14"/>
      <c r="B300" s="251"/>
      <c r="C300" s="252"/>
      <c r="D300" s="242" t="s">
        <v>190</v>
      </c>
      <c r="E300" s="253" t="s">
        <v>1</v>
      </c>
      <c r="F300" s="254" t="s">
        <v>417</v>
      </c>
      <c r="G300" s="252"/>
      <c r="H300" s="255">
        <v>25.375</v>
      </c>
      <c r="I300" s="256"/>
      <c r="J300" s="252"/>
      <c r="K300" s="252"/>
      <c r="L300" s="257"/>
      <c r="M300" s="258"/>
      <c r="N300" s="259"/>
      <c r="O300" s="259"/>
      <c r="P300" s="259"/>
      <c r="Q300" s="259"/>
      <c r="R300" s="259"/>
      <c r="S300" s="259"/>
      <c r="T300" s="260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1" t="s">
        <v>190</v>
      </c>
      <c r="AU300" s="261" t="s">
        <v>84</v>
      </c>
      <c r="AV300" s="14" t="s">
        <v>84</v>
      </c>
      <c r="AW300" s="14" t="s">
        <v>30</v>
      </c>
      <c r="AX300" s="14" t="s">
        <v>74</v>
      </c>
      <c r="AY300" s="261" t="s">
        <v>180</v>
      </c>
    </row>
    <row r="301" s="14" customFormat="1">
      <c r="A301" s="14"/>
      <c r="B301" s="251"/>
      <c r="C301" s="252"/>
      <c r="D301" s="242" t="s">
        <v>190</v>
      </c>
      <c r="E301" s="253" t="s">
        <v>1</v>
      </c>
      <c r="F301" s="254" t="s">
        <v>418</v>
      </c>
      <c r="G301" s="252"/>
      <c r="H301" s="255">
        <v>18.649999999999999</v>
      </c>
      <c r="I301" s="256"/>
      <c r="J301" s="252"/>
      <c r="K301" s="252"/>
      <c r="L301" s="257"/>
      <c r="M301" s="258"/>
      <c r="N301" s="259"/>
      <c r="O301" s="259"/>
      <c r="P301" s="259"/>
      <c r="Q301" s="259"/>
      <c r="R301" s="259"/>
      <c r="S301" s="259"/>
      <c r="T301" s="26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1" t="s">
        <v>190</v>
      </c>
      <c r="AU301" s="261" t="s">
        <v>84</v>
      </c>
      <c r="AV301" s="14" t="s">
        <v>84</v>
      </c>
      <c r="AW301" s="14" t="s">
        <v>30</v>
      </c>
      <c r="AX301" s="14" t="s">
        <v>74</v>
      </c>
      <c r="AY301" s="261" t="s">
        <v>180</v>
      </c>
    </row>
    <row r="302" s="14" customFormat="1">
      <c r="A302" s="14"/>
      <c r="B302" s="251"/>
      <c r="C302" s="252"/>
      <c r="D302" s="242" t="s">
        <v>190</v>
      </c>
      <c r="E302" s="253" t="s">
        <v>1</v>
      </c>
      <c r="F302" s="254" t="s">
        <v>419</v>
      </c>
      <c r="G302" s="252"/>
      <c r="H302" s="255">
        <v>13.880000000000001</v>
      </c>
      <c r="I302" s="256"/>
      <c r="J302" s="252"/>
      <c r="K302" s="252"/>
      <c r="L302" s="257"/>
      <c r="M302" s="258"/>
      <c r="N302" s="259"/>
      <c r="O302" s="259"/>
      <c r="P302" s="259"/>
      <c r="Q302" s="259"/>
      <c r="R302" s="259"/>
      <c r="S302" s="259"/>
      <c r="T302" s="26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1" t="s">
        <v>190</v>
      </c>
      <c r="AU302" s="261" t="s">
        <v>84</v>
      </c>
      <c r="AV302" s="14" t="s">
        <v>84</v>
      </c>
      <c r="AW302" s="14" t="s">
        <v>30</v>
      </c>
      <c r="AX302" s="14" t="s">
        <v>74</v>
      </c>
      <c r="AY302" s="261" t="s">
        <v>180</v>
      </c>
    </row>
    <row r="303" s="14" customFormat="1">
      <c r="A303" s="14"/>
      <c r="B303" s="251"/>
      <c r="C303" s="252"/>
      <c r="D303" s="242" t="s">
        <v>190</v>
      </c>
      <c r="E303" s="253" t="s">
        <v>1</v>
      </c>
      <c r="F303" s="254" t="s">
        <v>420</v>
      </c>
      <c r="G303" s="252"/>
      <c r="H303" s="255">
        <v>20.675000000000001</v>
      </c>
      <c r="I303" s="256"/>
      <c r="J303" s="252"/>
      <c r="K303" s="252"/>
      <c r="L303" s="257"/>
      <c r="M303" s="258"/>
      <c r="N303" s="259"/>
      <c r="O303" s="259"/>
      <c r="P303" s="259"/>
      <c r="Q303" s="259"/>
      <c r="R303" s="259"/>
      <c r="S303" s="259"/>
      <c r="T303" s="26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1" t="s">
        <v>190</v>
      </c>
      <c r="AU303" s="261" t="s">
        <v>84</v>
      </c>
      <c r="AV303" s="14" t="s">
        <v>84</v>
      </c>
      <c r="AW303" s="14" t="s">
        <v>30</v>
      </c>
      <c r="AX303" s="14" t="s">
        <v>74</v>
      </c>
      <c r="AY303" s="261" t="s">
        <v>180</v>
      </c>
    </row>
    <row r="304" s="14" customFormat="1">
      <c r="A304" s="14"/>
      <c r="B304" s="251"/>
      <c r="C304" s="252"/>
      <c r="D304" s="242" t="s">
        <v>190</v>
      </c>
      <c r="E304" s="253" t="s">
        <v>1</v>
      </c>
      <c r="F304" s="254" t="s">
        <v>421</v>
      </c>
      <c r="G304" s="252"/>
      <c r="H304" s="255">
        <v>21.649999999999999</v>
      </c>
      <c r="I304" s="256"/>
      <c r="J304" s="252"/>
      <c r="K304" s="252"/>
      <c r="L304" s="257"/>
      <c r="M304" s="258"/>
      <c r="N304" s="259"/>
      <c r="O304" s="259"/>
      <c r="P304" s="259"/>
      <c r="Q304" s="259"/>
      <c r="R304" s="259"/>
      <c r="S304" s="259"/>
      <c r="T304" s="26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1" t="s">
        <v>190</v>
      </c>
      <c r="AU304" s="261" t="s">
        <v>84</v>
      </c>
      <c r="AV304" s="14" t="s">
        <v>84</v>
      </c>
      <c r="AW304" s="14" t="s">
        <v>30</v>
      </c>
      <c r="AX304" s="14" t="s">
        <v>74</v>
      </c>
      <c r="AY304" s="261" t="s">
        <v>180</v>
      </c>
    </row>
    <row r="305" s="15" customFormat="1">
      <c r="A305" s="15"/>
      <c r="B305" s="262"/>
      <c r="C305" s="263"/>
      <c r="D305" s="242" t="s">
        <v>190</v>
      </c>
      <c r="E305" s="264" t="s">
        <v>1</v>
      </c>
      <c r="F305" s="265" t="s">
        <v>194</v>
      </c>
      <c r="G305" s="263"/>
      <c r="H305" s="266">
        <v>319.767</v>
      </c>
      <c r="I305" s="267"/>
      <c r="J305" s="263"/>
      <c r="K305" s="263"/>
      <c r="L305" s="268"/>
      <c r="M305" s="269"/>
      <c r="N305" s="270"/>
      <c r="O305" s="270"/>
      <c r="P305" s="270"/>
      <c r="Q305" s="270"/>
      <c r="R305" s="270"/>
      <c r="S305" s="270"/>
      <c r="T305" s="271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72" t="s">
        <v>190</v>
      </c>
      <c r="AU305" s="272" t="s">
        <v>84</v>
      </c>
      <c r="AV305" s="15" t="s">
        <v>188</v>
      </c>
      <c r="AW305" s="15" t="s">
        <v>30</v>
      </c>
      <c r="AX305" s="15" t="s">
        <v>82</v>
      </c>
      <c r="AY305" s="272" t="s">
        <v>180</v>
      </c>
    </row>
    <row r="306" s="2" customFormat="1" ht="21.75" customHeight="1">
      <c r="A306" s="39"/>
      <c r="B306" s="40"/>
      <c r="C306" s="227" t="s">
        <v>331</v>
      </c>
      <c r="D306" s="227" t="s">
        <v>183</v>
      </c>
      <c r="E306" s="228" t="s">
        <v>422</v>
      </c>
      <c r="F306" s="229" t="s">
        <v>423</v>
      </c>
      <c r="G306" s="230" t="s">
        <v>198</v>
      </c>
      <c r="H306" s="231">
        <v>189.19999999999999</v>
      </c>
      <c r="I306" s="232"/>
      <c r="J306" s="233">
        <f>ROUND(I306*H306,2)</f>
        <v>0</v>
      </c>
      <c r="K306" s="229" t="s">
        <v>199</v>
      </c>
      <c r="L306" s="45"/>
      <c r="M306" s="234" t="s">
        <v>1</v>
      </c>
      <c r="N306" s="235" t="s">
        <v>39</v>
      </c>
      <c r="O306" s="92"/>
      <c r="P306" s="236">
        <f>O306*H306</f>
        <v>0</v>
      </c>
      <c r="Q306" s="236">
        <v>0.036929999999999998</v>
      </c>
      <c r="R306" s="236">
        <f>Q306*H306</f>
        <v>6.9871559999999988</v>
      </c>
      <c r="S306" s="236">
        <v>0</v>
      </c>
      <c r="T306" s="237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8" t="s">
        <v>294</v>
      </c>
      <c r="AT306" s="238" t="s">
        <v>183</v>
      </c>
      <c r="AU306" s="238" t="s">
        <v>84</v>
      </c>
      <c r="AY306" s="18" t="s">
        <v>180</v>
      </c>
      <c r="BE306" s="239">
        <f>IF(N306="základní",J306,0)</f>
        <v>0</v>
      </c>
      <c r="BF306" s="239">
        <f>IF(N306="snížená",J306,0)</f>
        <v>0</v>
      </c>
      <c r="BG306" s="239">
        <f>IF(N306="zákl. přenesená",J306,0)</f>
        <v>0</v>
      </c>
      <c r="BH306" s="239">
        <f>IF(N306="sníž. přenesená",J306,0)</f>
        <v>0</v>
      </c>
      <c r="BI306" s="239">
        <f>IF(N306="nulová",J306,0)</f>
        <v>0</v>
      </c>
      <c r="BJ306" s="18" t="s">
        <v>82</v>
      </c>
      <c r="BK306" s="239">
        <f>ROUND(I306*H306,2)</f>
        <v>0</v>
      </c>
      <c r="BL306" s="18" t="s">
        <v>294</v>
      </c>
      <c r="BM306" s="238" t="s">
        <v>424</v>
      </c>
    </row>
    <row r="307" s="13" customFormat="1">
      <c r="A307" s="13"/>
      <c r="B307" s="240"/>
      <c r="C307" s="241"/>
      <c r="D307" s="242" t="s">
        <v>190</v>
      </c>
      <c r="E307" s="243" t="s">
        <v>1</v>
      </c>
      <c r="F307" s="244" t="s">
        <v>425</v>
      </c>
      <c r="G307" s="241"/>
      <c r="H307" s="243" t="s">
        <v>1</v>
      </c>
      <c r="I307" s="245"/>
      <c r="J307" s="241"/>
      <c r="K307" s="241"/>
      <c r="L307" s="246"/>
      <c r="M307" s="247"/>
      <c r="N307" s="248"/>
      <c r="O307" s="248"/>
      <c r="P307" s="248"/>
      <c r="Q307" s="248"/>
      <c r="R307" s="248"/>
      <c r="S307" s="248"/>
      <c r="T307" s="249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0" t="s">
        <v>190</v>
      </c>
      <c r="AU307" s="250" t="s">
        <v>84</v>
      </c>
      <c r="AV307" s="13" t="s">
        <v>82</v>
      </c>
      <c r="AW307" s="13" t="s">
        <v>30</v>
      </c>
      <c r="AX307" s="13" t="s">
        <v>74</v>
      </c>
      <c r="AY307" s="250" t="s">
        <v>180</v>
      </c>
    </row>
    <row r="308" s="13" customFormat="1">
      <c r="A308" s="13"/>
      <c r="B308" s="240"/>
      <c r="C308" s="241"/>
      <c r="D308" s="242" t="s">
        <v>190</v>
      </c>
      <c r="E308" s="243" t="s">
        <v>1</v>
      </c>
      <c r="F308" s="244" t="s">
        <v>401</v>
      </c>
      <c r="G308" s="241"/>
      <c r="H308" s="243" t="s">
        <v>1</v>
      </c>
      <c r="I308" s="245"/>
      <c r="J308" s="241"/>
      <c r="K308" s="241"/>
      <c r="L308" s="246"/>
      <c r="M308" s="247"/>
      <c r="N308" s="248"/>
      <c r="O308" s="248"/>
      <c r="P308" s="248"/>
      <c r="Q308" s="248"/>
      <c r="R308" s="248"/>
      <c r="S308" s="248"/>
      <c r="T308" s="249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0" t="s">
        <v>190</v>
      </c>
      <c r="AU308" s="250" t="s">
        <v>84</v>
      </c>
      <c r="AV308" s="13" t="s">
        <v>82</v>
      </c>
      <c r="AW308" s="13" t="s">
        <v>30</v>
      </c>
      <c r="AX308" s="13" t="s">
        <v>74</v>
      </c>
      <c r="AY308" s="250" t="s">
        <v>180</v>
      </c>
    </row>
    <row r="309" s="13" customFormat="1">
      <c r="A309" s="13"/>
      <c r="B309" s="240"/>
      <c r="C309" s="241"/>
      <c r="D309" s="242" t="s">
        <v>190</v>
      </c>
      <c r="E309" s="243" t="s">
        <v>1</v>
      </c>
      <c r="F309" s="244" t="s">
        <v>402</v>
      </c>
      <c r="G309" s="241"/>
      <c r="H309" s="243" t="s">
        <v>1</v>
      </c>
      <c r="I309" s="245"/>
      <c r="J309" s="241"/>
      <c r="K309" s="241"/>
      <c r="L309" s="246"/>
      <c r="M309" s="247"/>
      <c r="N309" s="248"/>
      <c r="O309" s="248"/>
      <c r="P309" s="248"/>
      <c r="Q309" s="248"/>
      <c r="R309" s="248"/>
      <c r="S309" s="248"/>
      <c r="T309" s="249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0" t="s">
        <v>190</v>
      </c>
      <c r="AU309" s="250" t="s">
        <v>84</v>
      </c>
      <c r="AV309" s="13" t="s">
        <v>82</v>
      </c>
      <c r="AW309" s="13" t="s">
        <v>30</v>
      </c>
      <c r="AX309" s="13" t="s">
        <v>74</v>
      </c>
      <c r="AY309" s="250" t="s">
        <v>180</v>
      </c>
    </row>
    <row r="310" s="13" customFormat="1">
      <c r="A310" s="13"/>
      <c r="B310" s="240"/>
      <c r="C310" s="241"/>
      <c r="D310" s="242" t="s">
        <v>190</v>
      </c>
      <c r="E310" s="243" t="s">
        <v>1</v>
      </c>
      <c r="F310" s="244" t="s">
        <v>402</v>
      </c>
      <c r="G310" s="241"/>
      <c r="H310" s="243" t="s">
        <v>1</v>
      </c>
      <c r="I310" s="245"/>
      <c r="J310" s="241"/>
      <c r="K310" s="241"/>
      <c r="L310" s="246"/>
      <c r="M310" s="247"/>
      <c r="N310" s="248"/>
      <c r="O310" s="248"/>
      <c r="P310" s="248"/>
      <c r="Q310" s="248"/>
      <c r="R310" s="248"/>
      <c r="S310" s="248"/>
      <c r="T310" s="249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0" t="s">
        <v>190</v>
      </c>
      <c r="AU310" s="250" t="s">
        <v>84</v>
      </c>
      <c r="AV310" s="13" t="s">
        <v>82</v>
      </c>
      <c r="AW310" s="13" t="s">
        <v>30</v>
      </c>
      <c r="AX310" s="13" t="s">
        <v>74</v>
      </c>
      <c r="AY310" s="250" t="s">
        <v>180</v>
      </c>
    </row>
    <row r="311" s="13" customFormat="1">
      <c r="A311" s="13"/>
      <c r="B311" s="240"/>
      <c r="C311" s="241"/>
      <c r="D311" s="242" t="s">
        <v>190</v>
      </c>
      <c r="E311" s="243" t="s">
        <v>1</v>
      </c>
      <c r="F311" s="244" t="s">
        <v>401</v>
      </c>
      <c r="G311" s="241"/>
      <c r="H311" s="243" t="s">
        <v>1</v>
      </c>
      <c r="I311" s="245"/>
      <c r="J311" s="241"/>
      <c r="K311" s="241"/>
      <c r="L311" s="246"/>
      <c r="M311" s="247"/>
      <c r="N311" s="248"/>
      <c r="O311" s="248"/>
      <c r="P311" s="248"/>
      <c r="Q311" s="248"/>
      <c r="R311" s="248"/>
      <c r="S311" s="248"/>
      <c r="T311" s="249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0" t="s">
        <v>190</v>
      </c>
      <c r="AU311" s="250" t="s">
        <v>84</v>
      </c>
      <c r="AV311" s="13" t="s">
        <v>82</v>
      </c>
      <c r="AW311" s="13" t="s">
        <v>30</v>
      </c>
      <c r="AX311" s="13" t="s">
        <v>74</v>
      </c>
      <c r="AY311" s="250" t="s">
        <v>180</v>
      </c>
    </row>
    <row r="312" s="14" customFormat="1">
      <c r="A312" s="14"/>
      <c r="B312" s="251"/>
      <c r="C312" s="252"/>
      <c r="D312" s="242" t="s">
        <v>190</v>
      </c>
      <c r="E312" s="253" t="s">
        <v>1</v>
      </c>
      <c r="F312" s="254" t="s">
        <v>426</v>
      </c>
      <c r="G312" s="252"/>
      <c r="H312" s="255">
        <v>36.25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190</v>
      </c>
      <c r="AU312" s="261" t="s">
        <v>84</v>
      </c>
      <c r="AV312" s="14" t="s">
        <v>84</v>
      </c>
      <c r="AW312" s="14" t="s">
        <v>30</v>
      </c>
      <c r="AX312" s="14" t="s">
        <v>74</v>
      </c>
      <c r="AY312" s="261" t="s">
        <v>180</v>
      </c>
    </row>
    <row r="313" s="14" customFormat="1">
      <c r="A313" s="14"/>
      <c r="B313" s="251"/>
      <c r="C313" s="252"/>
      <c r="D313" s="242" t="s">
        <v>190</v>
      </c>
      <c r="E313" s="253" t="s">
        <v>1</v>
      </c>
      <c r="F313" s="254" t="s">
        <v>427</v>
      </c>
      <c r="G313" s="252"/>
      <c r="H313" s="255">
        <v>37.5</v>
      </c>
      <c r="I313" s="256"/>
      <c r="J313" s="252"/>
      <c r="K313" s="252"/>
      <c r="L313" s="257"/>
      <c r="M313" s="258"/>
      <c r="N313" s="259"/>
      <c r="O313" s="259"/>
      <c r="P313" s="259"/>
      <c r="Q313" s="259"/>
      <c r="R313" s="259"/>
      <c r="S313" s="259"/>
      <c r="T313" s="26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1" t="s">
        <v>190</v>
      </c>
      <c r="AU313" s="261" t="s">
        <v>84</v>
      </c>
      <c r="AV313" s="14" t="s">
        <v>84</v>
      </c>
      <c r="AW313" s="14" t="s">
        <v>30</v>
      </c>
      <c r="AX313" s="14" t="s">
        <v>74</v>
      </c>
      <c r="AY313" s="261" t="s">
        <v>180</v>
      </c>
    </row>
    <row r="314" s="14" customFormat="1">
      <c r="A314" s="14"/>
      <c r="B314" s="251"/>
      <c r="C314" s="252"/>
      <c r="D314" s="242" t="s">
        <v>190</v>
      </c>
      <c r="E314" s="253" t="s">
        <v>1</v>
      </c>
      <c r="F314" s="254" t="s">
        <v>428</v>
      </c>
      <c r="G314" s="252"/>
      <c r="H314" s="255">
        <v>43.149999999999999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190</v>
      </c>
      <c r="AU314" s="261" t="s">
        <v>84</v>
      </c>
      <c r="AV314" s="14" t="s">
        <v>84</v>
      </c>
      <c r="AW314" s="14" t="s">
        <v>30</v>
      </c>
      <c r="AX314" s="14" t="s">
        <v>74</v>
      </c>
      <c r="AY314" s="261" t="s">
        <v>180</v>
      </c>
    </row>
    <row r="315" s="14" customFormat="1">
      <c r="A315" s="14"/>
      <c r="B315" s="251"/>
      <c r="C315" s="252"/>
      <c r="D315" s="242" t="s">
        <v>190</v>
      </c>
      <c r="E315" s="253" t="s">
        <v>1</v>
      </c>
      <c r="F315" s="254" t="s">
        <v>429</v>
      </c>
      <c r="G315" s="252"/>
      <c r="H315" s="255">
        <v>15.5</v>
      </c>
      <c r="I315" s="256"/>
      <c r="J315" s="252"/>
      <c r="K315" s="252"/>
      <c r="L315" s="257"/>
      <c r="M315" s="258"/>
      <c r="N315" s="259"/>
      <c r="O315" s="259"/>
      <c r="P315" s="259"/>
      <c r="Q315" s="259"/>
      <c r="R315" s="259"/>
      <c r="S315" s="259"/>
      <c r="T315" s="26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1" t="s">
        <v>190</v>
      </c>
      <c r="AU315" s="261" t="s">
        <v>84</v>
      </c>
      <c r="AV315" s="14" t="s">
        <v>84</v>
      </c>
      <c r="AW315" s="14" t="s">
        <v>30</v>
      </c>
      <c r="AX315" s="14" t="s">
        <v>74</v>
      </c>
      <c r="AY315" s="261" t="s">
        <v>180</v>
      </c>
    </row>
    <row r="316" s="14" customFormat="1">
      <c r="A316" s="14"/>
      <c r="B316" s="251"/>
      <c r="C316" s="252"/>
      <c r="D316" s="242" t="s">
        <v>190</v>
      </c>
      <c r="E316" s="253" t="s">
        <v>1</v>
      </c>
      <c r="F316" s="254" t="s">
        <v>430</v>
      </c>
      <c r="G316" s="252"/>
      <c r="H316" s="255">
        <v>56.799999999999997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1" t="s">
        <v>190</v>
      </c>
      <c r="AU316" s="261" t="s">
        <v>84</v>
      </c>
      <c r="AV316" s="14" t="s">
        <v>84</v>
      </c>
      <c r="AW316" s="14" t="s">
        <v>30</v>
      </c>
      <c r="AX316" s="14" t="s">
        <v>74</v>
      </c>
      <c r="AY316" s="261" t="s">
        <v>180</v>
      </c>
    </row>
    <row r="317" s="15" customFormat="1">
      <c r="A317" s="15"/>
      <c r="B317" s="262"/>
      <c r="C317" s="263"/>
      <c r="D317" s="242" t="s">
        <v>190</v>
      </c>
      <c r="E317" s="264" t="s">
        <v>1</v>
      </c>
      <c r="F317" s="265" t="s">
        <v>194</v>
      </c>
      <c r="G317" s="263"/>
      <c r="H317" s="266">
        <v>189.19999999999999</v>
      </c>
      <c r="I317" s="267"/>
      <c r="J317" s="263"/>
      <c r="K317" s="263"/>
      <c r="L317" s="268"/>
      <c r="M317" s="269"/>
      <c r="N317" s="270"/>
      <c r="O317" s="270"/>
      <c r="P317" s="270"/>
      <c r="Q317" s="270"/>
      <c r="R317" s="270"/>
      <c r="S317" s="270"/>
      <c r="T317" s="271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72" t="s">
        <v>190</v>
      </c>
      <c r="AU317" s="272" t="s">
        <v>84</v>
      </c>
      <c r="AV317" s="15" t="s">
        <v>188</v>
      </c>
      <c r="AW317" s="15" t="s">
        <v>30</v>
      </c>
      <c r="AX317" s="15" t="s">
        <v>82</v>
      </c>
      <c r="AY317" s="272" t="s">
        <v>180</v>
      </c>
    </row>
    <row r="318" s="2" customFormat="1" ht="21.75" customHeight="1">
      <c r="A318" s="39"/>
      <c r="B318" s="40"/>
      <c r="C318" s="227" t="s">
        <v>431</v>
      </c>
      <c r="D318" s="227" t="s">
        <v>183</v>
      </c>
      <c r="E318" s="228" t="s">
        <v>432</v>
      </c>
      <c r="F318" s="229" t="s">
        <v>433</v>
      </c>
      <c r="G318" s="230" t="s">
        <v>198</v>
      </c>
      <c r="H318" s="231">
        <v>243.13</v>
      </c>
      <c r="I318" s="232"/>
      <c r="J318" s="233">
        <f>ROUND(I318*H318,2)</f>
        <v>0</v>
      </c>
      <c r="K318" s="229" t="s">
        <v>199</v>
      </c>
      <c r="L318" s="45"/>
      <c r="M318" s="234" t="s">
        <v>1</v>
      </c>
      <c r="N318" s="235" t="s">
        <v>39</v>
      </c>
      <c r="O318" s="92"/>
      <c r="P318" s="236">
        <f>O318*H318</f>
        <v>0</v>
      </c>
      <c r="Q318" s="236">
        <v>0.036929999999999998</v>
      </c>
      <c r="R318" s="236">
        <f>Q318*H318</f>
        <v>8.9787908999999999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294</v>
      </c>
      <c r="AT318" s="238" t="s">
        <v>183</v>
      </c>
      <c r="AU318" s="238" t="s">
        <v>84</v>
      </c>
      <c r="AY318" s="18" t="s">
        <v>180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82</v>
      </c>
      <c r="BK318" s="239">
        <f>ROUND(I318*H318,2)</f>
        <v>0</v>
      </c>
      <c r="BL318" s="18" t="s">
        <v>294</v>
      </c>
      <c r="BM318" s="238" t="s">
        <v>434</v>
      </c>
    </row>
    <row r="319" s="13" customFormat="1">
      <c r="A319" s="13"/>
      <c r="B319" s="240"/>
      <c r="C319" s="241"/>
      <c r="D319" s="242" t="s">
        <v>190</v>
      </c>
      <c r="E319" s="243" t="s">
        <v>1</v>
      </c>
      <c r="F319" s="244" t="s">
        <v>435</v>
      </c>
      <c r="G319" s="241"/>
      <c r="H319" s="243" t="s">
        <v>1</v>
      </c>
      <c r="I319" s="245"/>
      <c r="J319" s="241"/>
      <c r="K319" s="241"/>
      <c r="L319" s="246"/>
      <c r="M319" s="247"/>
      <c r="N319" s="248"/>
      <c r="O319" s="248"/>
      <c r="P319" s="248"/>
      <c r="Q319" s="248"/>
      <c r="R319" s="248"/>
      <c r="S319" s="248"/>
      <c r="T319" s="249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0" t="s">
        <v>190</v>
      </c>
      <c r="AU319" s="250" t="s">
        <v>84</v>
      </c>
      <c r="AV319" s="13" t="s">
        <v>82</v>
      </c>
      <c r="AW319" s="13" t="s">
        <v>30</v>
      </c>
      <c r="AX319" s="13" t="s">
        <v>74</v>
      </c>
      <c r="AY319" s="250" t="s">
        <v>180</v>
      </c>
    </row>
    <row r="320" s="13" customFormat="1">
      <c r="A320" s="13"/>
      <c r="B320" s="240"/>
      <c r="C320" s="241"/>
      <c r="D320" s="242" t="s">
        <v>190</v>
      </c>
      <c r="E320" s="243" t="s">
        <v>1</v>
      </c>
      <c r="F320" s="244" t="s">
        <v>436</v>
      </c>
      <c r="G320" s="241"/>
      <c r="H320" s="243" t="s">
        <v>1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0" t="s">
        <v>190</v>
      </c>
      <c r="AU320" s="250" t="s">
        <v>84</v>
      </c>
      <c r="AV320" s="13" t="s">
        <v>82</v>
      </c>
      <c r="AW320" s="13" t="s">
        <v>30</v>
      </c>
      <c r="AX320" s="13" t="s">
        <v>74</v>
      </c>
      <c r="AY320" s="250" t="s">
        <v>180</v>
      </c>
    </row>
    <row r="321" s="13" customFormat="1">
      <c r="A321" s="13"/>
      <c r="B321" s="240"/>
      <c r="C321" s="241"/>
      <c r="D321" s="242" t="s">
        <v>190</v>
      </c>
      <c r="E321" s="243" t="s">
        <v>1</v>
      </c>
      <c r="F321" s="244" t="s">
        <v>402</v>
      </c>
      <c r="G321" s="241"/>
      <c r="H321" s="243" t="s">
        <v>1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0" t="s">
        <v>190</v>
      </c>
      <c r="AU321" s="250" t="s">
        <v>84</v>
      </c>
      <c r="AV321" s="13" t="s">
        <v>82</v>
      </c>
      <c r="AW321" s="13" t="s">
        <v>30</v>
      </c>
      <c r="AX321" s="13" t="s">
        <v>74</v>
      </c>
      <c r="AY321" s="250" t="s">
        <v>180</v>
      </c>
    </row>
    <row r="322" s="13" customFormat="1">
      <c r="A322" s="13"/>
      <c r="B322" s="240"/>
      <c r="C322" s="241"/>
      <c r="D322" s="242" t="s">
        <v>190</v>
      </c>
      <c r="E322" s="243" t="s">
        <v>1</v>
      </c>
      <c r="F322" s="244" t="s">
        <v>437</v>
      </c>
      <c r="G322" s="241"/>
      <c r="H322" s="243" t="s">
        <v>1</v>
      </c>
      <c r="I322" s="245"/>
      <c r="J322" s="241"/>
      <c r="K322" s="241"/>
      <c r="L322" s="246"/>
      <c r="M322" s="247"/>
      <c r="N322" s="248"/>
      <c r="O322" s="248"/>
      <c r="P322" s="248"/>
      <c r="Q322" s="248"/>
      <c r="R322" s="248"/>
      <c r="S322" s="248"/>
      <c r="T322" s="249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0" t="s">
        <v>190</v>
      </c>
      <c r="AU322" s="250" t="s">
        <v>84</v>
      </c>
      <c r="AV322" s="13" t="s">
        <v>82</v>
      </c>
      <c r="AW322" s="13" t="s">
        <v>30</v>
      </c>
      <c r="AX322" s="13" t="s">
        <v>74</v>
      </c>
      <c r="AY322" s="250" t="s">
        <v>180</v>
      </c>
    </row>
    <row r="323" s="14" customFormat="1">
      <c r="A323" s="14"/>
      <c r="B323" s="251"/>
      <c r="C323" s="252"/>
      <c r="D323" s="242" t="s">
        <v>190</v>
      </c>
      <c r="E323" s="253" t="s">
        <v>1</v>
      </c>
      <c r="F323" s="254" t="s">
        <v>438</v>
      </c>
      <c r="G323" s="252"/>
      <c r="H323" s="255">
        <v>60.424999999999997</v>
      </c>
      <c r="I323" s="256"/>
      <c r="J323" s="252"/>
      <c r="K323" s="252"/>
      <c r="L323" s="257"/>
      <c r="M323" s="258"/>
      <c r="N323" s="259"/>
      <c r="O323" s="259"/>
      <c r="P323" s="259"/>
      <c r="Q323" s="259"/>
      <c r="R323" s="259"/>
      <c r="S323" s="259"/>
      <c r="T323" s="26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1" t="s">
        <v>190</v>
      </c>
      <c r="AU323" s="261" t="s">
        <v>84</v>
      </c>
      <c r="AV323" s="14" t="s">
        <v>84</v>
      </c>
      <c r="AW323" s="14" t="s">
        <v>30</v>
      </c>
      <c r="AX323" s="14" t="s">
        <v>74</v>
      </c>
      <c r="AY323" s="261" t="s">
        <v>180</v>
      </c>
    </row>
    <row r="324" s="14" customFormat="1">
      <c r="A324" s="14"/>
      <c r="B324" s="251"/>
      <c r="C324" s="252"/>
      <c r="D324" s="242" t="s">
        <v>190</v>
      </c>
      <c r="E324" s="253" t="s">
        <v>1</v>
      </c>
      <c r="F324" s="254" t="s">
        <v>439</v>
      </c>
      <c r="G324" s="252"/>
      <c r="H324" s="255">
        <v>38.564999999999998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190</v>
      </c>
      <c r="AU324" s="261" t="s">
        <v>84</v>
      </c>
      <c r="AV324" s="14" t="s">
        <v>84</v>
      </c>
      <c r="AW324" s="14" t="s">
        <v>30</v>
      </c>
      <c r="AX324" s="14" t="s">
        <v>74</v>
      </c>
      <c r="AY324" s="261" t="s">
        <v>180</v>
      </c>
    </row>
    <row r="325" s="14" customFormat="1">
      <c r="A325" s="14"/>
      <c r="B325" s="251"/>
      <c r="C325" s="252"/>
      <c r="D325" s="242" t="s">
        <v>190</v>
      </c>
      <c r="E325" s="253" t="s">
        <v>1</v>
      </c>
      <c r="F325" s="254" t="s">
        <v>440</v>
      </c>
      <c r="G325" s="252"/>
      <c r="H325" s="255">
        <v>81.590000000000003</v>
      </c>
      <c r="I325" s="256"/>
      <c r="J325" s="252"/>
      <c r="K325" s="252"/>
      <c r="L325" s="257"/>
      <c r="M325" s="258"/>
      <c r="N325" s="259"/>
      <c r="O325" s="259"/>
      <c r="P325" s="259"/>
      <c r="Q325" s="259"/>
      <c r="R325" s="259"/>
      <c r="S325" s="259"/>
      <c r="T325" s="26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1" t="s">
        <v>190</v>
      </c>
      <c r="AU325" s="261" t="s">
        <v>84</v>
      </c>
      <c r="AV325" s="14" t="s">
        <v>84</v>
      </c>
      <c r="AW325" s="14" t="s">
        <v>30</v>
      </c>
      <c r="AX325" s="14" t="s">
        <v>74</v>
      </c>
      <c r="AY325" s="261" t="s">
        <v>180</v>
      </c>
    </row>
    <row r="326" s="14" customFormat="1">
      <c r="A326" s="14"/>
      <c r="B326" s="251"/>
      <c r="C326" s="252"/>
      <c r="D326" s="242" t="s">
        <v>190</v>
      </c>
      <c r="E326" s="253" t="s">
        <v>1</v>
      </c>
      <c r="F326" s="254" t="s">
        <v>441</v>
      </c>
      <c r="G326" s="252"/>
      <c r="H326" s="255">
        <v>62.549999999999997</v>
      </c>
      <c r="I326" s="256"/>
      <c r="J326" s="252"/>
      <c r="K326" s="252"/>
      <c r="L326" s="257"/>
      <c r="M326" s="258"/>
      <c r="N326" s="259"/>
      <c r="O326" s="259"/>
      <c r="P326" s="259"/>
      <c r="Q326" s="259"/>
      <c r="R326" s="259"/>
      <c r="S326" s="259"/>
      <c r="T326" s="26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1" t="s">
        <v>190</v>
      </c>
      <c r="AU326" s="261" t="s">
        <v>84</v>
      </c>
      <c r="AV326" s="14" t="s">
        <v>84</v>
      </c>
      <c r="AW326" s="14" t="s">
        <v>30</v>
      </c>
      <c r="AX326" s="14" t="s">
        <v>74</v>
      </c>
      <c r="AY326" s="261" t="s">
        <v>180</v>
      </c>
    </row>
    <row r="327" s="15" customFormat="1">
      <c r="A327" s="15"/>
      <c r="B327" s="262"/>
      <c r="C327" s="263"/>
      <c r="D327" s="242" t="s">
        <v>190</v>
      </c>
      <c r="E327" s="264" t="s">
        <v>1</v>
      </c>
      <c r="F327" s="265" t="s">
        <v>194</v>
      </c>
      <c r="G327" s="263"/>
      <c r="H327" s="266">
        <v>243.13</v>
      </c>
      <c r="I327" s="267"/>
      <c r="J327" s="263"/>
      <c r="K327" s="263"/>
      <c r="L327" s="268"/>
      <c r="M327" s="269"/>
      <c r="N327" s="270"/>
      <c r="O327" s="270"/>
      <c r="P327" s="270"/>
      <c r="Q327" s="270"/>
      <c r="R327" s="270"/>
      <c r="S327" s="270"/>
      <c r="T327" s="271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2" t="s">
        <v>190</v>
      </c>
      <c r="AU327" s="272" t="s">
        <v>84</v>
      </c>
      <c r="AV327" s="15" t="s">
        <v>188</v>
      </c>
      <c r="AW327" s="15" t="s">
        <v>30</v>
      </c>
      <c r="AX327" s="15" t="s">
        <v>82</v>
      </c>
      <c r="AY327" s="272" t="s">
        <v>180</v>
      </c>
    </row>
    <row r="328" s="2" customFormat="1" ht="16.5" customHeight="1">
      <c r="A328" s="39"/>
      <c r="B328" s="40"/>
      <c r="C328" s="227" t="s">
        <v>442</v>
      </c>
      <c r="D328" s="227" t="s">
        <v>183</v>
      </c>
      <c r="E328" s="228" t="s">
        <v>443</v>
      </c>
      <c r="F328" s="229" t="s">
        <v>444</v>
      </c>
      <c r="G328" s="230" t="s">
        <v>198</v>
      </c>
      <c r="H328" s="231">
        <v>11.130000000000001</v>
      </c>
      <c r="I328" s="232"/>
      <c r="J328" s="233">
        <f>ROUND(I328*H328,2)</f>
        <v>0</v>
      </c>
      <c r="K328" s="229" t="s">
        <v>199</v>
      </c>
      <c r="L328" s="45"/>
      <c r="M328" s="234" t="s">
        <v>1</v>
      </c>
      <c r="N328" s="235" t="s">
        <v>39</v>
      </c>
      <c r="O328" s="92"/>
      <c r="P328" s="236">
        <f>O328*H328</f>
        <v>0</v>
      </c>
      <c r="Q328" s="236">
        <v>0.036929999999999998</v>
      </c>
      <c r="R328" s="236">
        <f>Q328*H328</f>
        <v>0.41103089999999998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294</v>
      </c>
      <c r="AT328" s="238" t="s">
        <v>183</v>
      </c>
      <c r="AU328" s="238" t="s">
        <v>84</v>
      </c>
      <c r="AY328" s="18" t="s">
        <v>180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82</v>
      </c>
      <c r="BK328" s="239">
        <f>ROUND(I328*H328,2)</f>
        <v>0</v>
      </c>
      <c r="BL328" s="18" t="s">
        <v>294</v>
      </c>
      <c r="BM328" s="238" t="s">
        <v>445</v>
      </c>
    </row>
    <row r="329" s="13" customFormat="1">
      <c r="A329" s="13"/>
      <c r="B329" s="240"/>
      <c r="C329" s="241"/>
      <c r="D329" s="242" t="s">
        <v>190</v>
      </c>
      <c r="E329" s="243" t="s">
        <v>1</v>
      </c>
      <c r="F329" s="244" t="s">
        <v>446</v>
      </c>
      <c r="G329" s="241"/>
      <c r="H329" s="243" t="s">
        <v>1</v>
      </c>
      <c r="I329" s="245"/>
      <c r="J329" s="241"/>
      <c r="K329" s="241"/>
      <c r="L329" s="246"/>
      <c r="M329" s="247"/>
      <c r="N329" s="248"/>
      <c r="O329" s="248"/>
      <c r="P329" s="248"/>
      <c r="Q329" s="248"/>
      <c r="R329" s="248"/>
      <c r="S329" s="248"/>
      <c r="T329" s="249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0" t="s">
        <v>190</v>
      </c>
      <c r="AU329" s="250" t="s">
        <v>84</v>
      </c>
      <c r="AV329" s="13" t="s">
        <v>82</v>
      </c>
      <c r="AW329" s="13" t="s">
        <v>30</v>
      </c>
      <c r="AX329" s="13" t="s">
        <v>74</v>
      </c>
      <c r="AY329" s="250" t="s">
        <v>180</v>
      </c>
    </row>
    <row r="330" s="13" customFormat="1">
      <c r="A330" s="13"/>
      <c r="B330" s="240"/>
      <c r="C330" s="241"/>
      <c r="D330" s="242" t="s">
        <v>190</v>
      </c>
      <c r="E330" s="243" t="s">
        <v>1</v>
      </c>
      <c r="F330" s="244" t="s">
        <v>401</v>
      </c>
      <c r="G330" s="241"/>
      <c r="H330" s="243" t="s">
        <v>1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0" t="s">
        <v>190</v>
      </c>
      <c r="AU330" s="250" t="s">
        <v>84</v>
      </c>
      <c r="AV330" s="13" t="s">
        <v>82</v>
      </c>
      <c r="AW330" s="13" t="s">
        <v>30</v>
      </c>
      <c r="AX330" s="13" t="s">
        <v>74</v>
      </c>
      <c r="AY330" s="250" t="s">
        <v>180</v>
      </c>
    </row>
    <row r="331" s="13" customFormat="1">
      <c r="A331" s="13"/>
      <c r="B331" s="240"/>
      <c r="C331" s="241"/>
      <c r="D331" s="242" t="s">
        <v>190</v>
      </c>
      <c r="E331" s="243" t="s">
        <v>1</v>
      </c>
      <c r="F331" s="244" t="s">
        <v>447</v>
      </c>
      <c r="G331" s="241"/>
      <c r="H331" s="243" t="s">
        <v>1</v>
      </c>
      <c r="I331" s="245"/>
      <c r="J331" s="241"/>
      <c r="K331" s="241"/>
      <c r="L331" s="246"/>
      <c r="M331" s="247"/>
      <c r="N331" s="248"/>
      <c r="O331" s="248"/>
      <c r="P331" s="248"/>
      <c r="Q331" s="248"/>
      <c r="R331" s="248"/>
      <c r="S331" s="248"/>
      <c r="T331" s="249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0" t="s">
        <v>190</v>
      </c>
      <c r="AU331" s="250" t="s">
        <v>84</v>
      </c>
      <c r="AV331" s="13" t="s">
        <v>82</v>
      </c>
      <c r="AW331" s="13" t="s">
        <v>30</v>
      </c>
      <c r="AX331" s="13" t="s">
        <v>74</v>
      </c>
      <c r="AY331" s="250" t="s">
        <v>180</v>
      </c>
    </row>
    <row r="332" s="13" customFormat="1">
      <c r="A332" s="13"/>
      <c r="B332" s="240"/>
      <c r="C332" s="241"/>
      <c r="D332" s="242" t="s">
        <v>190</v>
      </c>
      <c r="E332" s="243" t="s">
        <v>1</v>
      </c>
      <c r="F332" s="244" t="s">
        <v>403</v>
      </c>
      <c r="G332" s="241"/>
      <c r="H332" s="243" t="s">
        <v>1</v>
      </c>
      <c r="I332" s="245"/>
      <c r="J332" s="241"/>
      <c r="K332" s="241"/>
      <c r="L332" s="246"/>
      <c r="M332" s="247"/>
      <c r="N332" s="248"/>
      <c r="O332" s="248"/>
      <c r="P332" s="248"/>
      <c r="Q332" s="248"/>
      <c r="R332" s="248"/>
      <c r="S332" s="248"/>
      <c r="T332" s="249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0" t="s">
        <v>190</v>
      </c>
      <c r="AU332" s="250" t="s">
        <v>84</v>
      </c>
      <c r="AV332" s="13" t="s">
        <v>82</v>
      </c>
      <c r="AW332" s="13" t="s">
        <v>30</v>
      </c>
      <c r="AX332" s="13" t="s">
        <v>74</v>
      </c>
      <c r="AY332" s="250" t="s">
        <v>180</v>
      </c>
    </row>
    <row r="333" s="14" customFormat="1">
      <c r="A333" s="14"/>
      <c r="B333" s="251"/>
      <c r="C333" s="252"/>
      <c r="D333" s="242" t="s">
        <v>190</v>
      </c>
      <c r="E333" s="253" t="s">
        <v>1</v>
      </c>
      <c r="F333" s="254" t="s">
        <v>448</v>
      </c>
      <c r="G333" s="252"/>
      <c r="H333" s="255">
        <v>11.130000000000001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190</v>
      </c>
      <c r="AU333" s="261" t="s">
        <v>84</v>
      </c>
      <c r="AV333" s="14" t="s">
        <v>84</v>
      </c>
      <c r="AW333" s="14" t="s">
        <v>30</v>
      </c>
      <c r="AX333" s="14" t="s">
        <v>74</v>
      </c>
      <c r="AY333" s="261" t="s">
        <v>180</v>
      </c>
    </row>
    <row r="334" s="15" customFormat="1">
      <c r="A334" s="15"/>
      <c r="B334" s="262"/>
      <c r="C334" s="263"/>
      <c r="D334" s="242" t="s">
        <v>190</v>
      </c>
      <c r="E334" s="264" t="s">
        <v>1</v>
      </c>
      <c r="F334" s="265" t="s">
        <v>194</v>
      </c>
      <c r="G334" s="263"/>
      <c r="H334" s="266">
        <v>11.130000000000001</v>
      </c>
      <c r="I334" s="267"/>
      <c r="J334" s="263"/>
      <c r="K334" s="263"/>
      <c r="L334" s="268"/>
      <c r="M334" s="269"/>
      <c r="N334" s="270"/>
      <c r="O334" s="270"/>
      <c r="P334" s="270"/>
      <c r="Q334" s="270"/>
      <c r="R334" s="270"/>
      <c r="S334" s="270"/>
      <c r="T334" s="271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72" t="s">
        <v>190</v>
      </c>
      <c r="AU334" s="272" t="s">
        <v>84</v>
      </c>
      <c r="AV334" s="15" t="s">
        <v>188</v>
      </c>
      <c r="AW334" s="15" t="s">
        <v>30</v>
      </c>
      <c r="AX334" s="15" t="s">
        <v>82</v>
      </c>
      <c r="AY334" s="272" t="s">
        <v>180</v>
      </c>
    </row>
    <row r="335" s="2" customFormat="1" ht="21.75" customHeight="1">
      <c r="A335" s="39"/>
      <c r="B335" s="40"/>
      <c r="C335" s="227" t="s">
        <v>449</v>
      </c>
      <c r="D335" s="227" t="s">
        <v>183</v>
      </c>
      <c r="E335" s="228" t="s">
        <v>450</v>
      </c>
      <c r="F335" s="229" t="s">
        <v>451</v>
      </c>
      <c r="G335" s="230" t="s">
        <v>198</v>
      </c>
      <c r="H335" s="231">
        <v>29.649999999999999</v>
      </c>
      <c r="I335" s="232"/>
      <c r="J335" s="233">
        <f>ROUND(I335*H335,2)</f>
        <v>0</v>
      </c>
      <c r="K335" s="229" t="s">
        <v>199</v>
      </c>
      <c r="L335" s="45"/>
      <c r="M335" s="234" t="s">
        <v>1</v>
      </c>
      <c r="N335" s="235" t="s">
        <v>39</v>
      </c>
      <c r="O335" s="92"/>
      <c r="P335" s="236">
        <f>O335*H335</f>
        <v>0</v>
      </c>
      <c r="Q335" s="236">
        <v>0.036929999999999998</v>
      </c>
      <c r="R335" s="236">
        <f>Q335*H335</f>
        <v>1.0949745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294</v>
      </c>
      <c r="AT335" s="238" t="s">
        <v>183</v>
      </c>
      <c r="AU335" s="238" t="s">
        <v>84</v>
      </c>
      <c r="AY335" s="18" t="s">
        <v>180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82</v>
      </c>
      <c r="BK335" s="239">
        <f>ROUND(I335*H335,2)</f>
        <v>0</v>
      </c>
      <c r="BL335" s="18" t="s">
        <v>294</v>
      </c>
      <c r="BM335" s="238" t="s">
        <v>452</v>
      </c>
    </row>
    <row r="336" s="13" customFormat="1">
      <c r="A336" s="13"/>
      <c r="B336" s="240"/>
      <c r="C336" s="241"/>
      <c r="D336" s="242" t="s">
        <v>190</v>
      </c>
      <c r="E336" s="243" t="s">
        <v>1</v>
      </c>
      <c r="F336" s="244" t="s">
        <v>453</v>
      </c>
      <c r="G336" s="241"/>
      <c r="H336" s="243" t="s">
        <v>1</v>
      </c>
      <c r="I336" s="245"/>
      <c r="J336" s="241"/>
      <c r="K336" s="241"/>
      <c r="L336" s="246"/>
      <c r="M336" s="247"/>
      <c r="N336" s="248"/>
      <c r="O336" s="248"/>
      <c r="P336" s="248"/>
      <c r="Q336" s="248"/>
      <c r="R336" s="248"/>
      <c r="S336" s="248"/>
      <c r="T336" s="249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0" t="s">
        <v>190</v>
      </c>
      <c r="AU336" s="250" t="s">
        <v>84</v>
      </c>
      <c r="AV336" s="13" t="s">
        <v>82</v>
      </c>
      <c r="AW336" s="13" t="s">
        <v>30</v>
      </c>
      <c r="AX336" s="13" t="s">
        <v>74</v>
      </c>
      <c r="AY336" s="250" t="s">
        <v>180</v>
      </c>
    </row>
    <row r="337" s="13" customFormat="1">
      <c r="A337" s="13"/>
      <c r="B337" s="240"/>
      <c r="C337" s="241"/>
      <c r="D337" s="242" t="s">
        <v>190</v>
      </c>
      <c r="E337" s="243" t="s">
        <v>1</v>
      </c>
      <c r="F337" s="244" t="s">
        <v>436</v>
      </c>
      <c r="G337" s="241"/>
      <c r="H337" s="243" t="s">
        <v>1</v>
      </c>
      <c r="I337" s="245"/>
      <c r="J337" s="241"/>
      <c r="K337" s="241"/>
      <c r="L337" s="246"/>
      <c r="M337" s="247"/>
      <c r="N337" s="248"/>
      <c r="O337" s="248"/>
      <c r="P337" s="248"/>
      <c r="Q337" s="248"/>
      <c r="R337" s="248"/>
      <c r="S337" s="248"/>
      <c r="T337" s="249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0" t="s">
        <v>190</v>
      </c>
      <c r="AU337" s="250" t="s">
        <v>84</v>
      </c>
      <c r="AV337" s="13" t="s">
        <v>82</v>
      </c>
      <c r="AW337" s="13" t="s">
        <v>30</v>
      </c>
      <c r="AX337" s="13" t="s">
        <v>74</v>
      </c>
      <c r="AY337" s="250" t="s">
        <v>180</v>
      </c>
    </row>
    <row r="338" s="13" customFormat="1">
      <c r="A338" s="13"/>
      <c r="B338" s="240"/>
      <c r="C338" s="241"/>
      <c r="D338" s="242" t="s">
        <v>190</v>
      </c>
      <c r="E338" s="243" t="s">
        <v>1</v>
      </c>
      <c r="F338" s="244" t="s">
        <v>454</v>
      </c>
      <c r="G338" s="241"/>
      <c r="H338" s="243" t="s">
        <v>1</v>
      </c>
      <c r="I338" s="245"/>
      <c r="J338" s="241"/>
      <c r="K338" s="241"/>
      <c r="L338" s="246"/>
      <c r="M338" s="247"/>
      <c r="N338" s="248"/>
      <c r="O338" s="248"/>
      <c r="P338" s="248"/>
      <c r="Q338" s="248"/>
      <c r="R338" s="248"/>
      <c r="S338" s="248"/>
      <c r="T338" s="249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0" t="s">
        <v>190</v>
      </c>
      <c r="AU338" s="250" t="s">
        <v>84</v>
      </c>
      <c r="AV338" s="13" t="s">
        <v>82</v>
      </c>
      <c r="AW338" s="13" t="s">
        <v>30</v>
      </c>
      <c r="AX338" s="13" t="s">
        <v>74</v>
      </c>
      <c r="AY338" s="250" t="s">
        <v>180</v>
      </c>
    </row>
    <row r="339" s="13" customFormat="1">
      <c r="A339" s="13"/>
      <c r="B339" s="240"/>
      <c r="C339" s="241"/>
      <c r="D339" s="242" t="s">
        <v>190</v>
      </c>
      <c r="E339" s="243" t="s">
        <v>1</v>
      </c>
      <c r="F339" s="244" t="s">
        <v>436</v>
      </c>
      <c r="G339" s="241"/>
      <c r="H339" s="243" t="s">
        <v>1</v>
      </c>
      <c r="I339" s="245"/>
      <c r="J339" s="241"/>
      <c r="K339" s="241"/>
      <c r="L339" s="246"/>
      <c r="M339" s="247"/>
      <c r="N339" s="248"/>
      <c r="O339" s="248"/>
      <c r="P339" s="248"/>
      <c r="Q339" s="248"/>
      <c r="R339" s="248"/>
      <c r="S339" s="248"/>
      <c r="T339" s="249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0" t="s">
        <v>190</v>
      </c>
      <c r="AU339" s="250" t="s">
        <v>84</v>
      </c>
      <c r="AV339" s="13" t="s">
        <v>82</v>
      </c>
      <c r="AW339" s="13" t="s">
        <v>30</v>
      </c>
      <c r="AX339" s="13" t="s">
        <v>74</v>
      </c>
      <c r="AY339" s="250" t="s">
        <v>180</v>
      </c>
    </row>
    <row r="340" s="14" customFormat="1">
      <c r="A340" s="14"/>
      <c r="B340" s="251"/>
      <c r="C340" s="252"/>
      <c r="D340" s="242" t="s">
        <v>190</v>
      </c>
      <c r="E340" s="253" t="s">
        <v>1</v>
      </c>
      <c r="F340" s="254" t="s">
        <v>455</v>
      </c>
      <c r="G340" s="252"/>
      <c r="H340" s="255">
        <v>29.649999999999999</v>
      </c>
      <c r="I340" s="256"/>
      <c r="J340" s="252"/>
      <c r="K340" s="252"/>
      <c r="L340" s="257"/>
      <c r="M340" s="258"/>
      <c r="N340" s="259"/>
      <c r="O340" s="259"/>
      <c r="P340" s="259"/>
      <c r="Q340" s="259"/>
      <c r="R340" s="259"/>
      <c r="S340" s="259"/>
      <c r="T340" s="26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1" t="s">
        <v>190</v>
      </c>
      <c r="AU340" s="261" t="s">
        <v>84</v>
      </c>
      <c r="AV340" s="14" t="s">
        <v>84</v>
      </c>
      <c r="AW340" s="14" t="s">
        <v>30</v>
      </c>
      <c r="AX340" s="14" t="s">
        <v>74</v>
      </c>
      <c r="AY340" s="261" t="s">
        <v>180</v>
      </c>
    </row>
    <row r="341" s="15" customFormat="1">
      <c r="A341" s="15"/>
      <c r="B341" s="262"/>
      <c r="C341" s="263"/>
      <c r="D341" s="242" t="s">
        <v>190</v>
      </c>
      <c r="E341" s="264" t="s">
        <v>1</v>
      </c>
      <c r="F341" s="265" t="s">
        <v>194</v>
      </c>
      <c r="G341" s="263"/>
      <c r="H341" s="266">
        <v>29.649999999999999</v>
      </c>
      <c r="I341" s="267"/>
      <c r="J341" s="263"/>
      <c r="K341" s="263"/>
      <c r="L341" s="268"/>
      <c r="M341" s="269"/>
      <c r="N341" s="270"/>
      <c r="O341" s="270"/>
      <c r="P341" s="270"/>
      <c r="Q341" s="270"/>
      <c r="R341" s="270"/>
      <c r="S341" s="270"/>
      <c r="T341" s="271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72" t="s">
        <v>190</v>
      </c>
      <c r="AU341" s="272" t="s">
        <v>84</v>
      </c>
      <c r="AV341" s="15" t="s">
        <v>188</v>
      </c>
      <c r="AW341" s="15" t="s">
        <v>30</v>
      </c>
      <c r="AX341" s="15" t="s">
        <v>82</v>
      </c>
      <c r="AY341" s="272" t="s">
        <v>180</v>
      </c>
    </row>
    <row r="342" s="2" customFormat="1" ht="21.75" customHeight="1">
      <c r="A342" s="39"/>
      <c r="B342" s="40"/>
      <c r="C342" s="227" t="s">
        <v>456</v>
      </c>
      <c r="D342" s="227" t="s">
        <v>183</v>
      </c>
      <c r="E342" s="228" t="s">
        <v>457</v>
      </c>
      <c r="F342" s="229" t="s">
        <v>458</v>
      </c>
      <c r="G342" s="230" t="s">
        <v>198</v>
      </c>
      <c r="H342" s="231">
        <v>36.25</v>
      </c>
      <c r="I342" s="232"/>
      <c r="J342" s="233">
        <f>ROUND(I342*H342,2)</f>
        <v>0</v>
      </c>
      <c r="K342" s="229" t="s">
        <v>199</v>
      </c>
      <c r="L342" s="45"/>
      <c r="M342" s="234" t="s">
        <v>1</v>
      </c>
      <c r="N342" s="235" t="s">
        <v>39</v>
      </c>
      <c r="O342" s="92"/>
      <c r="P342" s="236">
        <f>O342*H342</f>
        <v>0</v>
      </c>
      <c r="Q342" s="236">
        <v>0.036929999999999998</v>
      </c>
      <c r="R342" s="236">
        <f>Q342*H342</f>
        <v>1.3387125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294</v>
      </c>
      <c r="AT342" s="238" t="s">
        <v>183</v>
      </c>
      <c r="AU342" s="238" t="s">
        <v>84</v>
      </c>
      <c r="AY342" s="18" t="s">
        <v>180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82</v>
      </c>
      <c r="BK342" s="239">
        <f>ROUND(I342*H342,2)</f>
        <v>0</v>
      </c>
      <c r="BL342" s="18" t="s">
        <v>294</v>
      </c>
      <c r="BM342" s="238" t="s">
        <v>459</v>
      </c>
    </row>
    <row r="343" s="13" customFormat="1">
      <c r="A343" s="13"/>
      <c r="B343" s="240"/>
      <c r="C343" s="241"/>
      <c r="D343" s="242" t="s">
        <v>190</v>
      </c>
      <c r="E343" s="243" t="s">
        <v>1</v>
      </c>
      <c r="F343" s="244" t="s">
        <v>460</v>
      </c>
      <c r="G343" s="241"/>
      <c r="H343" s="243" t="s">
        <v>1</v>
      </c>
      <c r="I343" s="245"/>
      <c r="J343" s="241"/>
      <c r="K343" s="241"/>
      <c r="L343" s="246"/>
      <c r="M343" s="247"/>
      <c r="N343" s="248"/>
      <c r="O343" s="248"/>
      <c r="P343" s="248"/>
      <c r="Q343" s="248"/>
      <c r="R343" s="248"/>
      <c r="S343" s="248"/>
      <c r="T343" s="249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0" t="s">
        <v>190</v>
      </c>
      <c r="AU343" s="250" t="s">
        <v>84</v>
      </c>
      <c r="AV343" s="13" t="s">
        <v>82</v>
      </c>
      <c r="AW343" s="13" t="s">
        <v>30</v>
      </c>
      <c r="AX343" s="13" t="s">
        <v>74</v>
      </c>
      <c r="AY343" s="250" t="s">
        <v>180</v>
      </c>
    </row>
    <row r="344" s="13" customFormat="1">
      <c r="A344" s="13"/>
      <c r="B344" s="240"/>
      <c r="C344" s="241"/>
      <c r="D344" s="242" t="s">
        <v>190</v>
      </c>
      <c r="E344" s="243" t="s">
        <v>1</v>
      </c>
      <c r="F344" s="244" t="s">
        <v>436</v>
      </c>
      <c r="G344" s="241"/>
      <c r="H344" s="243" t="s">
        <v>1</v>
      </c>
      <c r="I344" s="245"/>
      <c r="J344" s="241"/>
      <c r="K344" s="241"/>
      <c r="L344" s="246"/>
      <c r="M344" s="247"/>
      <c r="N344" s="248"/>
      <c r="O344" s="248"/>
      <c r="P344" s="248"/>
      <c r="Q344" s="248"/>
      <c r="R344" s="248"/>
      <c r="S344" s="248"/>
      <c r="T344" s="249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0" t="s">
        <v>190</v>
      </c>
      <c r="AU344" s="250" t="s">
        <v>84</v>
      </c>
      <c r="AV344" s="13" t="s">
        <v>82</v>
      </c>
      <c r="AW344" s="13" t="s">
        <v>30</v>
      </c>
      <c r="AX344" s="13" t="s">
        <v>74</v>
      </c>
      <c r="AY344" s="250" t="s">
        <v>180</v>
      </c>
    </row>
    <row r="345" s="13" customFormat="1">
      <c r="A345" s="13"/>
      <c r="B345" s="240"/>
      <c r="C345" s="241"/>
      <c r="D345" s="242" t="s">
        <v>190</v>
      </c>
      <c r="E345" s="243" t="s">
        <v>1</v>
      </c>
      <c r="F345" s="244" t="s">
        <v>402</v>
      </c>
      <c r="G345" s="241"/>
      <c r="H345" s="243" t="s">
        <v>1</v>
      </c>
      <c r="I345" s="245"/>
      <c r="J345" s="241"/>
      <c r="K345" s="241"/>
      <c r="L345" s="246"/>
      <c r="M345" s="247"/>
      <c r="N345" s="248"/>
      <c r="O345" s="248"/>
      <c r="P345" s="248"/>
      <c r="Q345" s="248"/>
      <c r="R345" s="248"/>
      <c r="S345" s="248"/>
      <c r="T345" s="249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0" t="s">
        <v>190</v>
      </c>
      <c r="AU345" s="250" t="s">
        <v>84</v>
      </c>
      <c r="AV345" s="13" t="s">
        <v>82</v>
      </c>
      <c r="AW345" s="13" t="s">
        <v>30</v>
      </c>
      <c r="AX345" s="13" t="s">
        <v>74</v>
      </c>
      <c r="AY345" s="250" t="s">
        <v>180</v>
      </c>
    </row>
    <row r="346" s="13" customFormat="1">
      <c r="A346" s="13"/>
      <c r="B346" s="240"/>
      <c r="C346" s="241"/>
      <c r="D346" s="242" t="s">
        <v>190</v>
      </c>
      <c r="E346" s="243" t="s">
        <v>1</v>
      </c>
      <c r="F346" s="244" t="s">
        <v>402</v>
      </c>
      <c r="G346" s="241"/>
      <c r="H346" s="243" t="s">
        <v>1</v>
      </c>
      <c r="I346" s="245"/>
      <c r="J346" s="241"/>
      <c r="K346" s="241"/>
      <c r="L346" s="246"/>
      <c r="M346" s="247"/>
      <c r="N346" s="248"/>
      <c r="O346" s="248"/>
      <c r="P346" s="248"/>
      <c r="Q346" s="248"/>
      <c r="R346" s="248"/>
      <c r="S346" s="248"/>
      <c r="T346" s="249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0" t="s">
        <v>190</v>
      </c>
      <c r="AU346" s="250" t="s">
        <v>84</v>
      </c>
      <c r="AV346" s="13" t="s">
        <v>82</v>
      </c>
      <c r="AW346" s="13" t="s">
        <v>30</v>
      </c>
      <c r="AX346" s="13" t="s">
        <v>74</v>
      </c>
      <c r="AY346" s="250" t="s">
        <v>180</v>
      </c>
    </row>
    <row r="347" s="13" customFormat="1">
      <c r="A347" s="13"/>
      <c r="B347" s="240"/>
      <c r="C347" s="241"/>
      <c r="D347" s="242" t="s">
        <v>190</v>
      </c>
      <c r="E347" s="243" t="s">
        <v>1</v>
      </c>
      <c r="F347" s="244" t="s">
        <v>436</v>
      </c>
      <c r="G347" s="241"/>
      <c r="H347" s="243" t="s">
        <v>1</v>
      </c>
      <c r="I347" s="245"/>
      <c r="J347" s="241"/>
      <c r="K347" s="241"/>
      <c r="L347" s="246"/>
      <c r="M347" s="247"/>
      <c r="N347" s="248"/>
      <c r="O347" s="248"/>
      <c r="P347" s="248"/>
      <c r="Q347" s="248"/>
      <c r="R347" s="248"/>
      <c r="S347" s="248"/>
      <c r="T347" s="249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0" t="s">
        <v>190</v>
      </c>
      <c r="AU347" s="250" t="s">
        <v>84</v>
      </c>
      <c r="AV347" s="13" t="s">
        <v>82</v>
      </c>
      <c r="AW347" s="13" t="s">
        <v>30</v>
      </c>
      <c r="AX347" s="13" t="s">
        <v>74</v>
      </c>
      <c r="AY347" s="250" t="s">
        <v>180</v>
      </c>
    </row>
    <row r="348" s="14" customFormat="1">
      <c r="A348" s="14"/>
      <c r="B348" s="251"/>
      <c r="C348" s="252"/>
      <c r="D348" s="242" t="s">
        <v>190</v>
      </c>
      <c r="E348" s="253" t="s">
        <v>1</v>
      </c>
      <c r="F348" s="254" t="s">
        <v>426</v>
      </c>
      <c r="G348" s="252"/>
      <c r="H348" s="255">
        <v>36.25</v>
      </c>
      <c r="I348" s="256"/>
      <c r="J348" s="252"/>
      <c r="K348" s="252"/>
      <c r="L348" s="257"/>
      <c r="M348" s="258"/>
      <c r="N348" s="259"/>
      <c r="O348" s="259"/>
      <c r="P348" s="259"/>
      <c r="Q348" s="259"/>
      <c r="R348" s="259"/>
      <c r="S348" s="259"/>
      <c r="T348" s="260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1" t="s">
        <v>190</v>
      </c>
      <c r="AU348" s="261" t="s">
        <v>84</v>
      </c>
      <c r="AV348" s="14" t="s">
        <v>84</v>
      </c>
      <c r="AW348" s="14" t="s">
        <v>30</v>
      </c>
      <c r="AX348" s="14" t="s">
        <v>74</v>
      </c>
      <c r="AY348" s="261" t="s">
        <v>180</v>
      </c>
    </row>
    <row r="349" s="15" customFormat="1">
      <c r="A349" s="15"/>
      <c r="B349" s="262"/>
      <c r="C349" s="263"/>
      <c r="D349" s="242" t="s">
        <v>190</v>
      </c>
      <c r="E349" s="264" t="s">
        <v>1</v>
      </c>
      <c r="F349" s="265" t="s">
        <v>194</v>
      </c>
      <c r="G349" s="263"/>
      <c r="H349" s="266">
        <v>36.25</v>
      </c>
      <c r="I349" s="267"/>
      <c r="J349" s="263"/>
      <c r="K349" s="263"/>
      <c r="L349" s="268"/>
      <c r="M349" s="269"/>
      <c r="N349" s="270"/>
      <c r="O349" s="270"/>
      <c r="P349" s="270"/>
      <c r="Q349" s="270"/>
      <c r="R349" s="270"/>
      <c r="S349" s="270"/>
      <c r="T349" s="271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72" t="s">
        <v>190</v>
      </c>
      <c r="AU349" s="272" t="s">
        <v>84</v>
      </c>
      <c r="AV349" s="15" t="s">
        <v>188</v>
      </c>
      <c r="AW349" s="15" t="s">
        <v>30</v>
      </c>
      <c r="AX349" s="15" t="s">
        <v>82</v>
      </c>
      <c r="AY349" s="272" t="s">
        <v>180</v>
      </c>
    </row>
    <row r="350" s="2" customFormat="1" ht="16.5" customHeight="1">
      <c r="A350" s="39"/>
      <c r="B350" s="40"/>
      <c r="C350" s="227" t="s">
        <v>461</v>
      </c>
      <c r="D350" s="227" t="s">
        <v>183</v>
      </c>
      <c r="E350" s="228" t="s">
        <v>462</v>
      </c>
      <c r="F350" s="229" t="s">
        <v>463</v>
      </c>
      <c r="G350" s="230" t="s">
        <v>198</v>
      </c>
      <c r="H350" s="231">
        <v>738.25</v>
      </c>
      <c r="I350" s="232"/>
      <c r="J350" s="233">
        <f>ROUND(I350*H350,2)</f>
        <v>0</v>
      </c>
      <c r="K350" s="229" t="s">
        <v>199</v>
      </c>
      <c r="L350" s="45"/>
      <c r="M350" s="234" t="s">
        <v>1</v>
      </c>
      <c r="N350" s="235" t="s">
        <v>39</v>
      </c>
      <c r="O350" s="92"/>
      <c r="P350" s="236">
        <f>O350*H350</f>
        <v>0</v>
      </c>
      <c r="Q350" s="236">
        <v>0.031029999999999999</v>
      </c>
      <c r="R350" s="236">
        <f>Q350*H350</f>
        <v>22.907897500000001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294</v>
      </c>
      <c r="AT350" s="238" t="s">
        <v>183</v>
      </c>
      <c r="AU350" s="238" t="s">
        <v>84</v>
      </c>
      <c r="AY350" s="18" t="s">
        <v>180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82</v>
      </c>
      <c r="BK350" s="239">
        <f>ROUND(I350*H350,2)</f>
        <v>0</v>
      </c>
      <c r="BL350" s="18" t="s">
        <v>294</v>
      </c>
      <c r="BM350" s="238" t="s">
        <v>464</v>
      </c>
    </row>
    <row r="351" s="13" customFormat="1">
      <c r="A351" s="13"/>
      <c r="B351" s="240"/>
      <c r="C351" s="241"/>
      <c r="D351" s="242" t="s">
        <v>190</v>
      </c>
      <c r="E351" s="243" t="s">
        <v>1</v>
      </c>
      <c r="F351" s="244" t="s">
        <v>325</v>
      </c>
      <c r="G351" s="241"/>
      <c r="H351" s="243" t="s">
        <v>1</v>
      </c>
      <c r="I351" s="245"/>
      <c r="J351" s="241"/>
      <c r="K351" s="241"/>
      <c r="L351" s="246"/>
      <c r="M351" s="247"/>
      <c r="N351" s="248"/>
      <c r="O351" s="248"/>
      <c r="P351" s="248"/>
      <c r="Q351" s="248"/>
      <c r="R351" s="248"/>
      <c r="S351" s="248"/>
      <c r="T351" s="249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0" t="s">
        <v>190</v>
      </c>
      <c r="AU351" s="250" t="s">
        <v>84</v>
      </c>
      <c r="AV351" s="13" t="s">
        <v>82</v>
      </c>
      <c r="AW351" s="13" t="s">
        <v>30</v>
      </c>
      <c r="AX351" s="13" t="s">
        <v>74</v>
      </c>
      <c r="AY351" s="250" t="s">
        <v>180</v>
      </c>
    </row>
    <row r="352" s="14" customFormat="1">
      <c r="A352" s="14"/>
      <c r="B352" s="251"/>
      <c r="C352" s="252"/>
      <c r="D352" s="242" t="s">
        <v>190</v>
      </c>
      <c r="E352" s="253" t="s">
        <v>1</v>
      </c>
      <c r="F352" s="254" t="s">
        <v>326</v>
      </c>
      <c r="G352" s="252"/>
      <c r="H352" s="255">
        <v>653.90999999999997</v>
      </c>
      <c r="I352" s="256"/>
      <c r="J352" s="252"/>
      <c r="K352" s="252"/>
      <c r="L352" s="257"/>
      <c r="M352" s="258"/>
      <c r="N352" s="259"/>
      <c r="O352" s="259"/>
      <c r="P352" s="259"/>
      <c r="Q352" s="259"/>
      <c r="R352" s="259"/>
      <c r="S352" s="259"/>
      <c r="T352" s="26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1" t="s">
        <v>190</v>
      </c>
      <c r="AU352" s="261" t="s">
        <v>84</v>
      </c>
      <c r="AV352" s="14" t="s">
        <v>84</v>
      </c>
      <c r="AW352" s="14" t="s">
        <v>30</v>
      </c>
      <c r="AX352" s="14" t="s">
        <v>74</v>
      </c>
      <c r="AY352" s="261" t="s">
        <v>180</v>
      </c>
    </row>
    <row r="353" s="13" customFormat="1">
      <c r="A353" s="13"/>
      <c r="B353" s="240"/>
      <c r="C353" s="241"/>
      <c r="D353" s="242" t="s">
        <v>190</v>
      </c>
      <c r="E353" s="243" t="s">
        <v>1</v>
      </c>
      <c r="F353" s="244" t="s">
        <v>465</v>
      </c>
      <c r="G353" s="241"/>
      <c r="H353" s="243" t="s">
        <v>1</v>
      </c>
      <c r="I353" s="245"/>
      <c r="J353" s="241"/>
      <c r="K353" s="241"/>
      <c r="L353" s="246"/>
      <c r="M353" s="247"/>
      <c r="N353" s="248"/>
      <c r="O353" s="248"/>
      <c r="P353" s="248"/>
      <c r="Q353" s="248"/>
      <c r="R353" s="248"/>
      <c r="S353" s="248"/>
      <c r="T353" s="249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0" t="s">
        <v>190</v>
      </c>
      <c r="AU353" s="250" t="s">
        <v>84</v>
      </c>
      <c r="AV353" s="13" t="s">
        <v>82</v>
      </c>
      <c r="AW353" s="13" t="s">
        <v>30</v>
      </c>
      <c r="AX353" s="13" t="s">
        <v>74</v>
      </c>
      <c r="AY353" s="250" t="s">
        <v>180</v>
      </c>
    </row>
    <row r="354" s="14" customFormat="1">
      <c r="A354" s="14"/>
      <c r="B354" s="251"/>
      <c r="C354" s="252"/>
      <c r="D354" s="242" t="s">
        <v>190</v>
      </c>
      <c r="E354" s="253" t="s">
        <v>1</v>
      </c>
      <c r="F354" s="254" t="s">
        <v>466</v>
      </c>
      <c r="G354" s="252"/>
      <c r="H354" s="255">
        <v>84.340000000000003</v>
      </c>
      <c r="I354" s="256"/>
      <c r="J354" s="252"/>
      <c r="K354" s="252"/>
      <c r="L354" s="257"/>
      <c r="M354" s="258"/>
      <c r="N354" s="259"/>
      <c r="O354" s="259"/>
      <c r="P354" s="259"/>
      <c r="Q354" s="259"/>
      <c r="R354" s="259"/>
      <c r="S354" s="259"/>
      <c r="T354" s="26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1" t="s">
        <v>190</v>
      </c>
      <c r="AU354" s="261" t="s">
        <v>84</v>
      </c>
      <c r="AV354" s="14" t="s">
        <v>84</v>
      </c>
      <c r="AW354" s="14" t="s">
        <v>30</v>
      </c>
      <c r="AX354" s="14" t="s">
        <v>74</v>
      </c>
      <c r="AY354" s="261" t="s">
        <v>180</v>
      </c>
    </row>
    <row r="355" s="15" customFormat="1">
      <c r="A355" s="15"/>
      <c r="B355" s="262"/>
      <c r="C355" s="263"/>
      <c r="D355" s="242" t="s">
        <v>190</v>
      </c>
      <c r="E355" s="264" t="s">
        <v>1</v>
      </c>
      <c r="F355" s="265" t="s">
        <v>194</v>
      </c>
      <c r="G355" s="263"/>
      <c r="H355" s="266">
        <v>738.25</v>
      </c>
      <c r="I355" s="267"/>
      <c r="J355" s="263"/>
      <c r="K355" s="263"/>
      <c r="L355" s="268"/>
      <c r="M355" s="269"/>
      <c r="N355" s="270"/>
      <c r="O355" s="270"/>
      <c r="P355" s="270"/>
      <c r="Q355" s="270"/>
      <c r="R355" s="270"/>
      <c r="S355" s="270"/>
      <c r="T355" s="271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T355" s="272" t="s">
        <v>190</v>
      </c>
      <c r="AU355" s="272" t="s">
        <v>84</v>
      </c>
      <c r="AV355" s="15" t="s">
        <v>188</v>
      </c>
      <c r="AW355" s="15" t="s">
        <v>30</v>
      </c>
      <c r="AX355" s="15" t="s">
        <v>82</v>
      </c>
      <c r="AY355" s="272" t="s">
        <v>180</v>
      </c>
    </row>
    <row r="356" s="2" customFormat="1" ht="24.15" customHeight="1">
      <c r="A356" s="39"/>
      <c r="B356" s="40"/>
      <c r="C356" s="227" t="s">
        <v>467</v>
      </c>
      <c r="D356" s="227" t="s">
        <v>183</v>
      </c>
      <c r="E356" s="228" t="s">
        <v>468</v>
      </c>
      <c r="F356" s="229" t="s">
        <v>469</v>
      </c>
      <c r="G356" s="230" t="s">
        <v>198</v>
      </c>
      <c r="H356" s="231">
        <v>653.90999999999997</v>
      </c>
      <c r="I356" s="232"/>
      <c r="J356" s="233">
        <f>ROUND(I356*H356,2)</f>
        <v>0</v>
      </c>
      <c r="K356" s="229" t="s">
        <v>199</v>
      </c>
      <c r="L356" s="45"/>
      <c r="M356" s="234" t="s">
        <v>1</v>
      </c>
      <c r="N356" s="235" t="s">
        <v>39</v>
      </c>
      <c r="O356" s="92"/>
      <c r="P356" s="236">
        <f>O356*H356</f>
        <v>0</v>
      </c>
      <c r="Q356" s="236">
        <v>0.031029999999999999</v>
      </c>
      <c r="R356" s="236">
        <f>Q356*H356</f>
        <v>20.290827299999997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294</v>
      </c>
      <c r="AT356" s="238" t="s">
        <v>183</v>
      </c>
      <c r="AU356" s="238" t="s">
        <v>84</v>
      </c>
      <c r="AY356" s="18" t="s">
        <v>180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82</v>
      </c>
      <c r="BK356" s="239">
        <f>ROUND(I356*H356,2)</f>
        <v>0</v>
      </c>
      <c r="BL356" s="18" t="s">
        <v>294</v>
      </c>
      <c r="BM356" s="238" t="s">
        <v>470</v>
      </c>
    </row>
    <row r="357" s="13" customFormat="1">
      <c r="A357" s="13"/>
      <c r="B357" s="240"/>
      <c r="C357" s="241"/>
      <c r="D357" s="242" t="s">
        <v>190</v>
      </c>
      <c r="E357" s="243" t="s">
        <v>1</v>
      </c>
      <c r="F357" s="244" t="s">
        <v>325</v>
      </c>
      <c r="G357" s="241"/>
      <c r="H357" s="243" t="s">
        <v>1</v>
      </c>
      <c r="I357" s="245"/>
      <c r="J357" s="241"/>
      <c r="K357" s="241"/>
      <c r="L357" s="246"/>
      <c r="M357" s="247"/>
      <c r="N357" s="248"/>
      <c r="O357" s="248"/>
      <c r="P357" s="248"/>
      <c r="Q357" s="248"/>
      <c r="R357" s="248"/>
      <c r="S357" s="248"/>
      <c r="T357" s="249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0" t="s">
        <v>190</v>
      </c>
      <c r="AU357" s="250" t="s">
        <v>84</v>
      </c>
      <c r="AV357" s="13" t="s">
        <v>82</v>
      </c>
      <c r="AW357" s="13" t="s">
        <v>30</v>
      </c>
      <c r="AX357" s="13" t="s">
        <v>74</v>
      </c>
      <c r="AY357" s="250" t="s">
        <v>180</v>
      </c>
    </row>
    <row r="358" s="14" customFormat="1">
      <c r="A358" s="14"/>
      <c r="B358" s="251"/>
      <c r="C358" s="252"/>
      <c r="D358" s="242" t="s">
        <v>190</v>
      </c>
      <c r="E358" s="253" t="s">
        <v>1</v>
      </c>
      <c r="F358" s="254" t="s">
        <v>326</v>
      </c>
      <c r="G358" s="252"/>
      <c r="H358" s="255">
        <v>653.90999999999997</v>
      </c>
      <c r="I358" s="256"/>
      <c r="J358" s="252"/>
      <c r="K358" s="252"/>
      <c r="L358" s="257"/>
      <c r="M358" s="258"/>
      <c r="N358" s="259"/>
      <c r="O358" s="259"/>
      <c r="P358" s="259"/>
      <c r="Q358" s="259"/>
      <c r="R358" s="259"/>
      <c r="S358" s="259"/>
      <c r="T358" s="26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1" t="s">
        <v>190</v>
      </c>
      <c r="AU358" s="261" t="s">
        <v>84</v>
      </c>
      <c r="AV358" s="14" t="s">
        <v>84</v>
      </c>
      <c r="AW358" s="14" t="s">
        <v>30</v>
      </c>
      <c r="AX358" s="14" t="s">
        <v>74</v>
      </c>
      <c r="AY358" s="261" t="s">
        <v>180</v>
      </c>
    </row>
    <row r="359" s="15" customFormat="1">
      <c r="A359" s="15"/>
      <c r="B359" s="262"/>
      <c r="C359" s="263"/>
      <c r="D359" s="242" t="s">
        <v>190</v>
      </c>
      <c r="E359" s="264" t="s">
        <v>1</v>
      </c>
      <c r="F359" s="265" t="s">
        <v>194</v>
      </c>
      <c r="G359" s="263"/>
      <c r="H359" s="266">
        <v>653.90999999999997</v>
      </c>
      <c r="I359" s="267"/>
      <c r="J359" s="263"/>
      <c r="K359" s="263"/>
      <c r="L359" s="268"/>
      <c r="M359" s="269"/>
      <c r="N359" s="270"/>
      <c r="O359" s="270"/>
      <c r="P359" s="270"/>
      <c r="Q359" s="270"/>
      <c r="R359" s="270"/>
      <c r="S359" s="270"/>
      <c r="T359" s="271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T359" s="272" t="s">
        <v>190</v>
      </c>
      <c r="AU359" s="272" t="s">
        <v>84</v>
      </c>
      <c r="AV359" s="15" t="s">
        <v>188</v>
      </c>
      <c r="AW359" s="15" t="s">
        <v>30</v>
      </c>
      <c r="AX359" s="15" t="s">
        <v>82</v>
      </c>
      <c r="AY359" s="272" t="s">
        <v>180</v>
      </c>
    </row>
    <row r="360" s="2" customFormat="1" ht="24.15" customHeight="1">
      <c r="A360" s="39"/>
      <c r="B360" s="40"/>
      <c r="C360" s="227" t="s">
        <v>471</v>
      </c>
      <c r="D360" s="227" t="s">
        <v>183</v>
      </c>
      <c r="E360" s="228" t="s">
        <v>472</v>
      </c>
      <c r="F360" s="229" t="s">
        <v>473</v>
      </c>
      <c r="G360" s="230" t="s">
        <v>198</v>
      </c>
      <c r="H360" s="231">
        <v>738.25</v>
      </c>
      <c r="I360" s="232"/>
      <c r="J360" s="233">
        <f>ROUND(I360*H360,2)</f>
        <v>0</v>
      </c>
      <c r="K360" s="229" t="s">
        <v>199</v>
      </c>
      <c r="L360" s="45"/>
      <c r="M360" s="234" t="s">
        <v>1</v>
      </c>
      <c r="N360" s="235" t="s">
        <v>39</v>
      </c>
      <c r="O360" s="92"/>
      <c r="P360" s="236">
        <f>O360*H360</f>
        <v>0</v>
      </c>
      <c r="Q360" s="236">
        <v>0.0050000000000000001</v>
      </c>
      <c r="R360" s="236">
        <f>Q360*H360</f>
        <v>3.6912500000000001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294</v>
      </c>
      <c r="AT360" s="238" t="s">
        <v>183</v>
      </c>
      <c r="AU360" s="238" t="s">
        <v>84</v>
      </c>
      <c r="AY360" s="18" t="s">
        <v>180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82</v>
      </c>
      <c r="BK360" s="239">
        <f>ROUND(I360*H360,2)</f>
        <v>0</v>
      </c>
      <c r="BL360" s="18" t="s">
        <v>294</v>
      </c>
      <c r="BM360" s="238" t="s">
        <v>474</v>
      </c>
    </row>
    <row r="361" s="13" customFormat="1">
      <c r="A361" s="13"/>
      <c r="B361" s="240"/>
      <c r="C361" s="241"/>
      <c r="D361" s="242" t="s">
        <v>190</v>
      </c>
      <c r="E361" s="243" t="s">
        <v>1</v>
      </c>
      <c r="F361" s="244" t="s">
        <v>475</v>
      </c>
      <c r="G361" s="241"/>
      <c r="H361" s="243" t="s">
        <v>1</v>
      </c>
      <c r="I361" s="245"/>
      <c r="J361" s="241"/>
      <c r="K361" s="241"/>
      <c r="L361" s="246"/>
      <c r="M361" s="247"/>
      <c r="N361" s="248"/>
      <c r="O361" s="248"/>
      <c r="P361" s="248"/>
      <c r="Q361" s="248"/>
      <c r="R361" s="248"/>
      <c r="S361" s="248"/>
      <c r="T361" s="249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0" t="s">
        <v>190</v>
      </c>
      <c r="AU361" s="250" t="s">
        <v>84</v>
      </c>
      <c r="AV361" s="13" t="s">
        <v>82</v>
      </c>
      <c r="AW361" s="13" t="s">
        <v>30</v>
      </c>
      <c r="AX361" s="13" t="s">
        <v>74</v>
      </c>
      <c r="AY361" s="250" t="s">
        <v>180</v>
      </c>
    </row>
    <row r="362" s="14" customFormat="1">
      <c r="A362" s="14"/>
      <c r="B362" s="251"/>
      <c r="C362" s="252"/>
      <c r="D362" s="242" t="s">
        <v>190</v>
      </c>
      <c r="E362" s="253" t="s">
        <v>1</v>
      </c>
      <c r="F362" s="254" t="s">
        <v>326</v>
      </c>
      <c r="G362" s="252"/>
      <c r="H362" s="255">
        <v>653.90999999999997</v>
      </c>
      <c r="I362" s="256"/>
      <c r="J362" s="252"/>
      <c r="K362" s="252"/>
      <c r="L362" s="257"/>
      <c r="M362" s="258"/>
      <c r="N362" s="259"/>
      <c r="O362" s="259"/>
      <c r="P362" s="259"/>
      <c r="Q362" s="259"/>
      <c r="R362" s="259"/>
      <c r="S362" s="259"/>
      <c r="T362" s="26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1" t="s">
        <v>190</v>
      </c>
      <c r="AU362" s="261" t="s">
        <v>84</v>
      </c>
      <c r="AV362" s="14" t="s">
        <v>84</v>
      </c>
      <c r="AW362" s="14" t="s">
        <v>30</v>
      </c>
      <c r="AX362" s="14" t="s">
        <v>74</v>
      </c>
      <c r="AY362" s="261" t="s">
        <v>180</v>
      </c>
    </row>
    <row r="363" s="16" customFormat="1">
      <c r="A363" s="16"/>
      <c r="B363" s="273"/>
      <c r="C363" s="274"/>
      <c r="D363" s="242" t="s">
        <v>190</v>
      </c>
      <c r="E363" s="275" t="s">
        <v>1</v>
      </c>
      <c r="F363" s="276" t="s">
        <v>249</v>
      </c>
      <c r="G363" s="274"/>
      <c r="H363" s="277">
        <v>653.90999999999997</v>
      </c>
      <c r="I363" s="278"/>
      <c r="J363" s="274"/>
      <c r="K363" s="274"/>
      <c r="L363" s="279"/>
      <c r="M363" s="280"/>
      <c r="N363" s="281"/>
      <c r="O363" s="281"/>
      <c r="P363" s="281"/>
      <c r="Q363" s="281"/>
      <c r="R363" s="281"/>
      <c r="S363" s="281"/>
      <c r="T363" s="282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T363" s="283" t="s">
        <v>190</v>
      </c>
      <c r="AU363" s="283" t="s">
        <v>84</v>
      </c>
      <c r="AV363" s="16" t="s">
        <v>181</v>
      </c>
      <c r="AW363" s="16" t="s">
        <v>30</v>
      </c>
      <c r="AX363" s="16" t="s">
        <v>74</v>
      </c>
      <c r="AY363" s="283" t="s">
        <v>180</v>
      </c>
    </row>
    <row r="364" s="13" customFormat="1">
      <c r="A364" s="13"/>
      <c r="B364" s="240"/>
      <c r="C364" s="241"/>
      <c r="D364" s="242" t="s">
        <v>190</v>
      </c>
      <c r="E364" s="243" t="s">
        <v>1</v>
      </c>
      <c r="F364" s="244" t="s">
        <v>476</v>
      </c>
      <c r="G364" s="241"/>
      <c r="H364" s="243" t="s">
        <v>1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0" t="s">
        <v>190</v>
      </c>
      <c r="AU364" s="250" t="s">
        <v>84</v>
      </c>
      <c r="AV364" s="13" t="s">
        <v>82</v>
      </c>
      <c r="AW364" s="13" t="s">
        <v>30</v>
      </c>
      <c r="AX364" s="13" t="s">
        <v>74</v>
      </c>
      <c r="AY364" s="250" t="s">
        <v>180</v>
      </c>
    </row>
    <row r="365" s="13" customFormat="1">
      <c r="A365" s="13"/>
      <c r="B365" s="240"/>
      <c r="C365" s="241"/>
      <c r="D365" s="242" t="s">
        <v>190</v>
      </c>
      <c r="E365" s="243" t="s">
        <v>1</v>
      </c>
      <c r="F365" s="244" t="s">
        <v>465</v>
      </c>
      <c r="G365" s="241"/>
      <c r="H365" s="243" t="s">
        <v>1</v>
      </c>
      <c r="I365" s="245"/>
      <c r="J365" s="241"/>
      <c r="K365" s="241"/>
      <c r="L365" s="246"/>
      <c r="M365" s="247"/>
      <c r="N365" s="248"/>
      <c r="O365" s="248"/>
      <c r="P365" s="248"/>
      <c r="Q365" s="248"/>
      <c r="R365" s="248"/>
      <c r="S365" s="248"/>
      <c r="T365" s="249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50" t="s">
        <v>190</v>
      </c>
      <c r="AU365" s="250" t="s">
        <v>84</v>
      </c>
      <c r="AV365" s="13" t="s">
        <v>82</v>
      </c>
      <c r="AW365" s="13" t="s">
        <v>30</v>
      </c>
      <c r="AX365" s="13" t="s">
        <v>74</v>
      </c>
      <c r="AY365" s="250" t="s">
        <v>180</v>
      </c>
    </row>
    <row r="366" s="14" customFormat="1">
      <c r="A366" s="14"/>
      <c r="B366" s="251"/>
      <c r="C366" s="252"/>
      <c r="D366" s="242" t="s">
        <v>190</v>
      </c>
      <c r="E366" s="253" t="s">
        <v>1</v>
      </c>
      <c r="F366" s="254" t="s">
        <v>466</v>
      </c>
      <c r="G366" s="252"/>
      <c r="H366" s="255">
        <v>84.340000000000003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1" t="s">
        <v>190</v>
      </c>
      <c r="AU366" s="261" t="s">
        <v>84</v>
      </c>
      <c r="AV366" s="14" t="s">
        <v>84</v>
      </c>
      <c r="AW366" s="14" t="s">
        <v>30</v>
      </c>
      <c r="AX366" s="14" t="s">
        <v>74</v>
      </c>
      <c r="AY366" s="261" t="s">
        <v>180</v>
      </c>
    </row>
    <row r="367" s="16" customFormat="1">
      <c r="A367" s="16"/>
      <c r="B367" s="273"/>
      <c r="C367" s="274"/>
      <c r="D367" s="242" t="s">
        <v>190</v>
      </c>
      <c r="E367" s="275" t="s">
        <v>1</v>
      </c>
      <c r="F367" s="276" t="s">
        <v>249</v>
      </c>
      <c r="G367" s="274"/>
      <c r="H367" s="277">
        <v>84.340000000000003</v>
      </c>
      <c r="I367" s="278"/>
      <c r="J367" s="274"/>
      <c r="K367" s="274"/>
      <c r="L367" s="279"/>
      <c r="M367" s="280"/>
      <c r="N367" s="281"/>
      <c r="O367" s="281"/>
      <c r="P367" s="281"/>
      <c r="Q367" s="281"/>
      <c r="R367" s="281"/>
      <c r="S367" s="281"/>
      <c r="T367" s="282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T367" s="283" t="s">
        <v>190</v>
      </c>
      <c r="AU367" s="283" t="s">
        <v>84</v>
      </c>
      <c r="AV367" s="16" t="s">
        <v>181</v>
      </c>
      <c r="AW367" s="16" t="s">
        <v>30</v>
      </c>
      <c r="AX367" s="16" t="s">
        <v>74</v>
      </c>
      <c r="AY367" s="283" t="s">
        <v>180</v>
      </c>
    </row>
    <row r="368" s="15" customFormat="1">
      <c r="A368" s="15"/>
      <c r="B368" s="262"/>
      <c r="C368" s="263"/>
      <c r="D368" s="242" t="s">
        <v>190</v>
      </c>
      <c r="E368" s="264" t="s">
        <v>1</v>
      </c>
      <c r="F368" s="265" t="s">
        <v>194</v>
      </c>
      <c r="G368" s="263"/>
      <c r="H368" s="266">
        <v>738.25</v>
      </c>
      <c r="I368" s="267"/>
      <c r="J368" s="263"/>
      <c r="K368" s="263"/>
      <c r="L368" s="268"/>
      <c r="M368" s="269"/>
      <c r="N368" s="270"/>
      <c r="O368" s="270"/>
      <c r="P368" s="270"/>
      <c r="Q368" s="270"/>
      <c r="R368" s="270"/>
      <c r="S368" s="270"/>
      <c r="T368" s="271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72" t="s">
        <v>190</v>
      </c>
      <c r="AU368" s="272" t="s">
        <v>84</v>
      </c>
      <c r="AV368" s="15" t="s">
        <v>188</v>
      </c>
      <c r="AW368" s="15" t="s">
        <v>30</v>
      </c>
      <c r="AX368" s="15" t="s">
        <v>82</v>
      </c>
      <c r="AY368" s="272" t="s">
        <v>180</v>
      </c>
    </row>
    <row r="369" s="2" customFormat="1" ht="24.15" customHeight="1">
      <c r="A369" s="39"/>
      <c r="B369" s="40"/>
      <c r="C369" s="227" t="s">
        <v>477</v>
      </c>
      <c r="D369" s="227" t="s">
        <v>183</v>
      </c>
      <c r="E369" s="228" t="s">
        <v>478</v>
      </c>
      <c r="F369" s="229" t="s">
        <v>479</v>
      </c>
      <c r="G369" s="230" t="s">
        <v>198</v>
      </c>
      <c r="H369" s="231">
        <v>1364.4760000000001</v>
      </c>
      <c r="I369" s="232"/>
      <c r="J369" s="233">
        <f>ROUND(I369*H369,2)</f>
        <v>0</v>
      </c>
      <c r="K369" s="229" t="s">
        <v>199</v>
      </c>
      <c r="L369" s="45"/>
      <c r="M369" s="234" t="s">
        <v>1</v>
      </c>
      <c r="N369" s="235" t="s">
        <v>39</v>
      </c>
      <c r="O369" s="92"/>
      <c r="P369" s="236">
        <f>O369*H369</f>
        <v>0</v>
      </c>
      <c r="Q369" s="236">
        <v>0.033829999999999999</v>
      </c>
      <c r="R369" s="236">
        <f>Q369*H369</f>
        <v>46.160223080000002</v>
      </c>
      <c r="S369" s="236">
        <v>0</v>
      </c>
      <c r="T369" s="237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8" t="s">
        <v>294</v>
      </c>
      <c r="AT369" s="238" t="s">
        <v>183</v>
      </c>
      <c r="AU369" s="238" t="s">
        <v>84</v>
      </c>
      <c r="AY369" s="18" t="s">
        <v>180</v>
      </c>
      <c r="BE369" s="239">
        <f>IF(N369="základní",J369,0)</f>
        <v>0</v>
      </c>
      <c r="BF369" s="239">
        <f>IF(N369="snížená",J369,0)</f>
        <v>0</v>
      </c>
      <c r="BG369" s="239">
        <f>IF(N369="zákl. přenesená",J369,0)</f>
        <v>0</v>
      </c>
      <c r="BH369" s="239">
        <f>IF(N369="sníž. přenesená",J369,0)</f>
        <v>0</v>
      </c>
      <c r="BI369" s="239">
        <f>IF(N369="nulová",J369,0)</f>
        <v>0</v>
      </c>
      <c r="BJ369" s="18" t="s">
        <v>82</v>
      </c>
      <c r="BK369" s="239">
        <f>ROUND(I369*H369,2)</f>
        <v>0</v>
      </c>
      <c r="BL369" s="18" t="s">
        <v>294</v>
      </c>
      <c r="BM369" s="238" t="s">
        <v>480</v>
      </c>
    </row>
    <row r="370" s="13" customFormat="1">
      <c r="A370" s="13"/>
      <c r="B370" s="240"/>
      <c r="C370" s="241"/>
      <c r="D370" s="242" t="s">
        <v>190</v>
      </c>
      <c r="E370" s="243" t="s">
        <v>1</v>
      </c>
      <c r="F370" s="244" t="s">
        <v>481</v>
      </c>
      <c r="G370" s="241"/>
      <c r="H370" s="243" t="s">
        <v>1</v>
      </c>
      <c r="I370" s="245"/>
      <c r="J370" s="241"/>
      <c r="K370" s="241"/>
      <c r="L370" s="246"/>
      <c r="M370" s="247"/>
      <c r="N370" s="248"/>
      <c r="O370" s="248"/>
      <c r="P370" s="248"/>
      <c r="Q370" s="248"/>
      <c r="R370" s="248"/>
      <c r="S370" s="248"/>
      <c r="T370" s="249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50" t="s">
        <v>190</v>
      </c>
      <c r="AU370" s="250" t="s">
        <v>84</v>
      </c>
      <c r="AV370" s="13" t="s">
        <v>82</v>
      </c>
      <c r="AW370" s="13" t="s">
        <v>30</v>
      </c>
      <c r="AX370" s="13" t="s">
        <v>74</v>
      </c>
      <c r="AY370" s="250" t="s">
        <v>180</v>
      </c>
    </row>
    <row r="371" s="13" customFormat="1">
      <c r="A371" s="13"/>
      <c r="B371" s="240"/>
      <c r="C371" s="241"/>
      <c r="D371" s="242" t="s">
        <v>190</v>
      </c>
      <c r="E371" s="243" t="s">
        <v>1</v>
      </c>
      <c r="F371" s="244" t="s">
        <v>482</v>
      </c>
      <c r="G371" s="241"/>
      <c r="H371" s="243" t="s">
        <v>1</v>
      </c>
      <c r="I371" s="245"/>
      <c r="J371" s="241"/>
      <c r="K371" s="241"/>
      <c r="L371" s="246"/>
      <c r="M371" s="247"/>
      <c r="N371" s="248"/>
      <c r="O371" s="248"/>
      <c r="P371" s="248"/>
      <c r="Q371" s="248"/>
      <c r="R371" s="248"/>
      <c r="S371" s="248"/>
      <c r="T371" s="249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50" t="s">
        <v>190</v>
      </c>
      <c r="AU371" s="250" t="s">
        <v>84</v>
      </c>
      <c r="AV371" s="13" t="s">
        <v>82</v>
      </c>
      <c r="AW371" s="13" t="s">
        <v>30</v>
      </c>
      <c r="AX371" s="13" t="s">
        <v>74</v>
      </c>
      <c r="AY371" s="250" t="s">
        <v>180</v>
      </c>
    </row>
    <row r="372" s="13" customFormat="1">
      <c r="A372" s="13"/>
      <c r="B372" s="240"/>
      <c r="C372" s="241"/>
      <c r="D372" s="242" t="s">
        <v>190</v>
      </c>
      <c r="E372" s="243" t="s">
        <v>1</v>
      </c>
      <c r="F372" s="244" t="s">
        <v>483</v>
      </c>
      <c r="G372" s="241"/>
      <c r="H372" s="243" t="s">
        <v>1</v>
      </c>
      <c r="I372" s="245"/>
      <c r="J372" s="241"/>
      <c r="K372" s="241"/>
      <c r="L372" s="246"/>
      <c r="M372" s="247"/>
      <c r="N372" s="248"/>
      <c r="O372" s="248"/>
      <c r="P372" s="248"/>
      <c r="Q372" s="248"/>
      <c r="R372" s="248"/>
      <c r="S372" s="248"/>
      <c r="T372" s="249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0" t="s">
        <v>190</v>
      </c>
      <c r="AU372" s="250" t="s">
        <v>84</v>
      </c>
      <c r="AV372" s="13" t="s">
        <v>82</v>
      </c>
      <c r="AW372" s="13" t="s">
        <v>30</v>
      </c>
      <c r="AX372" s="13" t="s">
        <v>74</v>
      </c>
      <c r="AY372" s="250" t="s">
        <v>180</v>
      </c>
    </row>
    <row r="373" s="13" customFormat="1">
      <c r="A373" s="13"/>
      <c r="B373" s="240"/>
      <c r="C373" s="241"/>
      <c r="D373" s="242" t="s">
        <v>190</v>
      </c>
      <c r="E373" s="243" t="s">
        <v>1</v>
      </c>
      <c r="F373" s="244" t="s">
        <v>484</v>
      </c>
      <c r="G373" s="241"/>
      <c r="H373" s="243" t="s">
        <v>1</v>
      </c>
      <c r="I373" s="245"/>
      <c r="J373" s="241"/>
      <c r="K373" s="241"/>
      <c r="L373" s="246"/>
      <c r="M373" s="247"/>
      <c r="N373" s="248"/>
      <c r="O373" s="248"/>
      <c r="P373" s="248"/>
      <c r="Q373" s="248"/>
      <c r="R373" s="248"/>
      <c r="S373" s="248"/>
      <c r="T373" s="249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0" t="s">
        <v>190</v>
      </c>
      <c r="AU373" s="250" t="s">
        <v>84</v>
      </c>
      <c r="AV373" s="13" t="s">
        <v>82</v>
      </c>
      <c r="AW373" s="13" t="s">
        <v>30</v>
      </c>
      <c r="AX373" s="13" t="s">
        <v>74</v>
      </c>
      <c r="AY373" s="250" t="s">
        <v>180</v>
      </c>
    </row>
    <row r="374" s="13" customFormat="1">
      <c r="A374" s="13"/>
      <c r="B374" s="240"/>
      <c r="C374" s="241"/>
      <c r="D374" s="242" t="s">
        <v>190</v>
      </c>
      <c r="E374" s="243" t="s">
        <v>1</v>
      </c>
      <c r="F374" s="244" t="s">
        <v>393</v>
      </c>
      <c r="G374" s="241"/>
      <c r="H374" s="243" t="s">
        <v>1</v>
      </c>
      <c r="I374" s="245"/>
      <c r="J374" s="241"/>
      <c r="K374" s="241"/>
      <c r="L374" s="246"/>
      <c r="M374" s="247"/>
      <c r="N374" s="248"/>
      <c r="O374" s="248"/>
      <c r="P374" s="248"/>
      <c r="Q374" s="248"/>
      <c r="R374" s="248"/>
      <c r="S374" s="248"/>
      <c r="T374" s="249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0" t="s">
        <v>190</v>
      </c>
      <c r="AU374" s="250" t="s">
        <v>84</v>
      </c>
      <c r="AV374" s="13" t="s">
        <v>82</v>
      </c>
      <c r="AW374" s="13" t="s">
        <v>30</v>
      </c>
      <c r="AX374" s="13" t="s">
        <v>74</v>
      </c>
      <c r="AY374" s="250" t="s">
        <v>180</v>
      </c>
    </row>
    <row r="375" s="13" customFormat="1">
      <c r="A375" s="13"/>
      <c r="B375" s="240"/>
      <c r="C375" s="241"/>
      <c r="D375" s="242" t="s">
        <v>190</v>
      </c>
      <c r="E375" s="243" t="s">
        <v>1</v>
      </c>
      <c r="F375" s="244" t="s">
        <v>485</v>
      </c>
      <c r="G375" s="241"/>
      <c r="H375" s="243" t="s">
        <v>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0" t="s">
        <v>190</v>
      </c>
      <c r="AU375" s="250" t="s">
        <v>84</v>
      </c>
      <c r="AV375" s="13" t="s">
        <v>82</v>
      </c>
      <c r="AW375" s="13" t="s">
        <v>30</v>
      </c>
      <c r="AX375" s="13" t="s">
        <v>74</v>
      </c>
      <c r="AY375" s="250" t="s">
        <v>180</v>
      </c>
    </row>
    <row r="376" s="14" customFormat="1">
      <c r="A376" s="14"/>
      <c r="B376" s="251"/>
      <c r="C376" s="252"/>
      <c r="D376" s="242" t="s">
        <v>190</v>
      </c>
      <c r="E376" s="253" t="s">
        <v>1</v>
      </c>
      <c r="F376" s="254" t="s">
        <v>486</v>
      </c>
      <c r="G376" s="252"/>
      <c r="H376" s="255">
        <v>627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190</v>
      </c>
      <c r="AU376" s="261" t="s">
        <v>84</v>
      </c>
      <c r="AV376" s="14" t="s">
        <v>84</v>
      </c>
      <c r="AW376" s="14" t="s">
        <v>30</v>
      </c>
      <c r="AX376" s="14" t="s">
        <v>74</v>
      </c>
      <c r="AY376" s="261" t="s">
        <v>180</v>
      </c>
    </row>
    <row r="377" s="13" customFormat="1">
      <c r="A377" s="13"/>
      <c r="B377" s="240"/>
      <c r="C377" s="241"/>
      <c r="D377" s="242" t="s">
        <v>190</v>
      </c>
      <c r="E377" s="243" t="s">
        <v>1</v>
      </c>
      <c r="F377" s="244" t="s">
        <v>394</v>
      </c>
      <c r="G377" s="241"/>
      <c r="H377" s="243" t="s">
        <v>1</v>
      </c>
      <c r="I377" s="245"/>
      <c r="J377" s="241"/>
      <c r="K377" s="241"/>
      <c r="L377" s="246"/>
      <c r="M377" s="247"/>
      <c r="N377" s="248"/>
      <c r="O377" s="248"/>
      <c r="P377" s="248"/>
      <c r="Q377" s="248"/>
      <c r="R377" s="248"/>
      <c r="S377" s="248"/>
      <c r="T377" s="249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0" t="s">
        <v>190</v>
      </c>
      <c r="AU377" s="250" t="s">
        <v>84</v>
      </c>
      <c r="AV377" s="13" t="s">
        <v>82</v>
      </c>
      <c r="AW377" s="13" t="s">
        <v>30</v>
      </c>
      <c r="AX377" s="13" t="s">
        <v>74</v>
      </c>
      <c r="AY377" s="250" t="s">
        <v>180</v>
      </c>
    </row>
    <row r="378" s="14" customFormat="1">
      <c r="A378" s="14"/>
      <c r="B378" s="251"/>
      <c r="C378" s="252"/>
      <c r="D378" s="242" t="s">
        <v>190</v>
      </c>
      <c r="E378" s="253" t="s">
        <v>1</v>
      </c>
      <c r="F378" s="254" t="s">
        <v>487</v>
      </c>
      <c r="G378" s="252"/>
      <c r="H378" s="255">
        <v>645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190</v>
      </c>
      <c r="AU378" s="261" t="s">
        <v>84</v>
      </c>
      <c r="AV378" s="14" t="s">
        <v>84</v>
      </c>
      <c r="AW378" s="14" t="s">
        <v>30</v>
      </c>
      <c r="AX378" s="14" t="s">
        <v>74</v>
      </c>
      <c r="AY378" s="261" t="s">
        <v>180</v>
      </c>
    </row>
    <row r="379" s="16" customFormat="1">
      <c r="A379" s="16"/>
      <c r="B379" s="273"/>
      <c r="C379" s="274"/>
      <c r="D379" s="242" t="s">
        <v>190</v>
      </c>
      <c r="E379" s="275" t="s">
        <v>1</v>
      </c>
      <c r="F379" s="276" t="s">
        <v>249</v>
      </c>
      <c r="G379" s="274"/>
      <c r="H379" s="277">
        <v>1272</v>
      </c>
      <c r="I379" s="278"/>
      <c r="J379" s="274"/>
      <c r="K379" s="274"/>
      <c r="L379" s="279"/>
      <c r="M379" s="280"/>
      <c r="N379" s="281"/>
      <c r="O379" s="281"/>
      <c r="P379" s="281"/>
      <c r="Q379" s="281"/>
      <c r="R379" s="281"/>
      <c r="S379" s="281"/>
      <c r="T379" s="282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T379" s="283" t="s">
        <v>190</v>
      </c>
      <c r="AU379" s="283" t="s">
        <v>84</v>
      </c>
      <c r="AV379" s="16" t="s">
        <v>181</v>
      </c>
      <c r="AW379" s="16" t="s">
        <v>30</v>
      </c>
      <c r="AX379" s="16" t="s">
        <v>74</v>
      </c>
      <c r="AY379" s="283" t="s">
        <v>180</v>
      </c>
    </row>
    <row r="380" s="13" customFormat="1">
      <c r="A380" s="13"/>
      <c r="B380" s="240"/>
      <c r="C380" s="241"/>
      <c r="D380" s="242" t="s">
        <v>190</v>
      </c>
      <c r="E380" s="243" t="s">
        <v>1</v>
      </c>
      <c r="F380" s="244" t="s">
        <v>488</v>
      </c>
      <c r="G380" s="241"/>
      <c r="H380" s="243" t="s">
        <v>1</v>
      </c>
      <c r="I380" s="245"/>
      <c r="J380" s="241"/>
      <c r="K380" s="241"/>
      <c r="L380" s="246"/>
      <c r="M380" s="247"/>
      <c r="N380" s="248"/>
      <c r="O380" s="248"/>
      <c r="P380" s="248"/>
      <c r="Q380" s="248"/>
      <c r="R380" s="248"/>
      <c r="S380" s="248"/>
      <c r="T380" s="249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0" t="s">
        <v>190</v>
      </c>
      <c r="AU380" s="250" t="s">
        <v>84</v>
      </c>
      <c r="AV380" s="13" t="s">
        <v>82</v>
      </c>
      <c r="AW380" s="13" t="s">
        <v>30</v>
      </c>
      <c r="AX380" s="13" t="s">
        <v>74</v>
      </c>
      <c r="AY380" s="250" t="s">
        <v>180</v>
      </c>
    </row>
    <row r="381" s="13" customFormat="1">
      <c r="A381" s="13"/>
      <c r="B381" s="240"/>
      <c r="C381" s="241"/>
      <c r="D381" s="242" t="s">
        <v>190</v>
      </c>
      <c r="E381" s="243" t="s">
        <v>1</v>
      </c>
      <c r="F381" s="244" t="s">
        <v>489</v>
      </c>
      <c r="G381" s="241"/>
      <c r="H381" s="243" t="s">
        <v>1</v>
      </c>
      <c r="I381" s="245"/>
      <c r="J381" s="241"/>
      <c r="K381" s="241"/>
      <c r="L381" s="246"/>
      <c r="M381" s="247"/>
      <c r="N381" s="248"/>
      <c r="O381" s="248"/>
      <c r="P381" s="248"/>
      <c r="Q381" s="248"/>
      <c r="R381" s="248"/>
      <c r="S381" s="248"/>
      <c r="T381" s="249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0" t="s">
        <v>190</v>
      </c>
      <c r="AU381" s="250" t="s">
        <v>84</v>
      </c>
      <c r="AV381" s="13" t="s">
        <v>82</v>
      </c>
      <c r="AW381" s="13" t="s">
        <v>30</v>
      </c>
      <c r="AX381" s="13" t="s">
        <v>74</v>
      </c>
      <c r="AY381" s="250" t="s">
        <v>180</v>
      </c>
    </row>
    <row r="382" s="14" customFormat="1">
      <c r="A382" s="14"/>
      <c r="B382" s="251"/>
      <c r="C382" s="252"/>
      <c r="D382" s="242" t="s">
        <v>190</v>
      </c>
      <c r="E382" s="253" t="s">
        <v>1</v>
      </c>
      <c r="F382" s="254" t="s">
        <v>490</v>
      </c>
      <c r="G382" s="252"/>
      <c r="H382" s="255">
        <v>52.191000000000002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190</v>
      </c>
      <c r="AU382" s="261" t="s">
        <v>84</v>
      </c>
      <c r="AV382" s="14" t="s">
        <v>84</v>
      </c>
      <c r="AW382" s="14" t="s">
        <v>30</v>
      </c>
      <c r="AX382" s="14" t="s">
        <v>74</v>
      </c>
      <c r="AY382" s="261" t="s">
        <v>180</v>
      </c>
    </row>
    <row r="383" s="14" customFormat="1">
      <c r="A383" s="14"/>
      <c r="B383" s="251"/>
      <c r="C383" s="252"/>
      <c r="D383" s="242" t="s">
        <v>190</v>
      </c>
      <c r="E383" s="253" t="s">
        <v>1</v>
      </c>
      <c r="F383" s="254" t="s">
        <v>491</v>
      </c>
      <c r="G383" s="252"/>
      <c r="H383" s="255">
        <v>40.284999999999997</v>
      </c>
      <c r="I383" s="256"/>
      <c r="J383" s="252"/>
      <c r="K383" s="252"/>
      <c r="L383" s="257"/>
      <c r="M383" s="258"/>
      <c r="N383" s="259"/>
      <c r="O383" s="259"/>
      <c r="P383" s="259"/>
      <c r="Q383" s="259"/>
      <c r="R383" s="259"/>
      <c r="S383" s="259"/>
      <c r="T383" s="26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61" t="s">
        <v>190</v>
      </c>
      <c r="AU383" s="261" t="s">
        <v>84</v>
      </c>
      <c r="AV383" s="14" t="s">
        <v>84</v>
      </c>
      <c r="AW383" s="14" t="s">
        <v>30</v>
      </c>
      <c r="AX383" s="14" t="s">
        <v>74</v>
      </c>
      <c r="AY383" s="261" t="s">
        <v>180</v>
      </c>
    </row>
    <row r="384" s="16" customFormat="1">
      <c r="A384" s="16"/>
      <c r="B384" s="273"/>
      <c r="C384" s="274"/>
      <c r="D384" s="242" t="s">
        <v>190</v>
      </c>
      <c r="E384" s="275" t="s">
        <v>1</v>
      </c>
      <c r="F384" s="276" t="s">
        <v>249</v>
      </c>
      <c r="G384" s="274"/>
      <c r="H384" s="277">
        <v>92.475999999999999</v>
      </c>
      <c r="I384" s="278"/>
      <c r="J384" s="274"/>
      <c r="K384" s="274"/>
      <c r="L384" s="279"/>
      <c r="M384" s="280"/>
      <c r="N384" s="281"/>
      <c r="O384" s="281"/>
      <c r="P384" s="281"/>
      <c r="Q384" s="281"/>
      <c r="R384" s="281"/>
      <c r="S384" s="281"/>
      <c r="T384" s="282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T384" s="283" t="s">
        <v>190</v>
      </c>
      <c r="AU384" s="283" t="s">
        <v>84</v>
      </c>
      <c r="AV384" s="16" t="s">
        <v>181</v>
      </c>
      <c r="AW384" s="16" t="s">
        <v>30</v>
      </c>
      <c r="AX384" s="16" t="s">
        <v>74</v>
      </c>
      <c r="AY384" s="283" t="s">
        <v>180</v>
      </c>
    </row>
    <row r="385" s="15" customFormat="1">
      <c r="A385" s="15"/>
      <c r="B385" s="262"/>
      <c r="C385" s="263"/>
      <c r="D385" s="242" t="s">
        <v>190</v>
      </c>
      <c r="E385" s="264" t="s">
        <v>1</v>
      </c>
      <c r="F385" s="265" t="s">
        <v>194</v>
      </c>
      <c r="G385" s="263"/>
      <c r="H385" s="266">
        <v>1364.4760000000001</v>
      </c>
      <c r="I385" s="267"/>
      <c r="J385" s="263"/>
      <c r="K385" s="263"/>
      <c r="L385" s="268"/>
      <c r="M385" s="269"/>
      <c r="N385" s="270"/>
      <c r="O385" s="270"/>
      <c r="P385" s="270"/>
      <c r="Q385" s="270"/>
      <c r="R385" s="270"/>
      <c r="S385" s="270"/>
      <c r="T385" s="271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72" t="s">
        <v>190</v>
      </c>
      <c r="AU385" s="272" t="s">
        <v>84</v>
      </c>
      <c r="AV385" s="15" t="s">
        <v>188</v>
      </c>
      <c r="AW385" s="15" t="s">
        <v>30</v>
      </c>
      <c r="AX385" s="15" t="s">
        <v>82</v>
      </c>
      <c r="AY385" s="272" t="s">
        <v>180</v>
      </c>
    </row>
    <row r="386" s="2" customFormat="1" ht="24.15" customHeight="1">
      <c r="A386" s="39"/>
      <c r="B386" s="40"/>
      <c r="C386" s="227" t="s">
        <v>492</v>
      </c>
      <c r="D386" s="227" t="s">
        <v>183</v>
      </c>
      <c r="E386" s="228" t="s">
        <v>493</v>
      </c>
      <c r="F386" s="229" t="s">
        <v>494</v>
      </c>
      <c r="G386" s="230" t="s">
        <v>287</v>
      </c>
      <c r="H386" s="231">
        <v>14</v>
      </c>
      <c r="I386" s="232"/>
      <c r="J386" s="233">
        <f>ROUND(I386*H386,2)</f>
        <v>0</v>
      </c>
      <c r="K386" s="229" t="s">
        <v>199</v>
      </c>
      <c r="L386" s="45"/>
      <c r="M386" s="234" t="s">
        <v>1</v>
      </c>
      <c r="N386" s="235" t="s">
        <v>39</v>
      </c>
      <c r="O386" s="92"/>
      <c r="P386" s="236">
        <f>O386*H386</f>
        <v>0</v>
      </c>
      <c r="Q386" s="236">
        <v>0</v>
      </c>
      <c r="R386" s="236">
        <f>Q386*H386</f>
        <v>0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188</v>
      </c>
      <c r="AT386" s="238" t="s">
        <v>183</v>
      </c>
      <c r="AU386" s="238" t="s">
        <v>84</v>
      </c>
      <c r="AY386" s="18" t="s">
        <v>180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82</v>
      </c>
      <c r="BK386" s="239">
        <f>ROUND(I386*H386,2)</f>
        <v>0</v>
      </c>
      <c r="BL386" s="18" t="s">
        <v>188</v>
      </c>
      <c r="BM386" s="238" t="s">
        <v>495</v>
      </c>
    </row>
    <row r="387" s="2" customFormat="1" ht="24.15" customHeight="1">
      <c r="A387" s="39"/>
      <c r="B387" s="40"/>
      <c r="C387" s="227" t="s">
        <v>496</v>
      </c>
      <c r="D387" s="227" t="s">
        <v>284</v>
      </c>
      <c r="E387" s="228" t="s">
        <v>497</v>
      </c>
      <c r="F387" s="229" t="s">
        <v>498</v>
      </c>
      <c r="G387" s="230" t="s">
        <v>198</v>
      </c>
      <c r="H387" s="231">
        <v>74.5</v>
      </c>
      <c r="I387" s="232"/>
      <c r="J387" s="233">
        <f>ROUND(I387*H387,2)</f>
        <v>0</v>
      </c>
      <c r="K387" s="229" t="s">
        <v>199</v>
      </c>
      <c r="L387" s="45"/>
      <c r="M387" s="234" t="s">
        <v>1</v>
      </c>
      <c r="N387" s="235" t="s">
        <v>39</v>
      </c>
      <c r="O387" s="92"/>
      <c r="P387" s="236">
        <f>O387*H387</f>
        <v>0</v>
      </c>
      <c r="Q387" s="236">
        <v>0.045990000000000003</v>
      </c>
      <c r="R387" s="236">
        <f>Q387*H387</f>
        <v>3.4262550000000003</v>
      </c>
      <c r="S387" s="236">
        <v>0</v>
      </c>
      <c r="T387" s="237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38" t="s">
        <v>294</v>
      </c>
      <c r="AT387" s="238" t="s">
        <v>183</v>
      </c>
      <c r="AU387" s="238" t="s">
        <v>84</v>
      </c>
      <c r="AY387" s="18" t="s">
        <v>180</v>
      </c>
      <c r="BE387" s="239">
        <f>IF(N387="základní",J387,0)</f>
        <v>0</v>
      </c>
      <c r="BF387" s="239">
        <f>IF(N387="snížená",J387,0)</f>
        <v>0</v>
      </c>
      <c r="BG387" s="239">
        <f>IF(N387="zákl. přenesená",J387,0)</f>
        <v>0</v>
      </c>
      <c r="BH387" s="239">
        <f>IF(N387="sníž. přenesená",J387,0)</f>
        <v>0</v>
      </c>
      <c r="BI387" s="239">
        <f>IF(N387="nulová",J387,0)</f>
        <v>0</v>
      </c>
      <c r="BJ387" s="18" t="s">
        <v>82</v>
      </c>
      <c r="BK387" s="239">
        <f>ROUND(I387*H387,2)</f>
        <v>0</v>
      </c>
      <c r="BL387" s="18" t="s">
        <v>294</v>
      </c>
      <c r="BM387" s="238" t="s">
        <v>499</v>
      </c>
    </row>
    <row r="388" s="13" customFormat="1">
      <c r="A388" s="13"/>
      <c r="B388" s="240"/>
      <c r="C388" s="241"/>
      <c r="D388" s="242" t="s">
        <v>190</v>
      </c>
      <c r="E388" s="243" t="s">
        <v>1</v>
      </c>
      <c r="F388" s="244" t="s">
        <v>500</v>
      </c>
      <c r="G388" s="241"/>
      <c r="H388" s="243" t="s">
        <v>1</v>
      </c>
      <c r="I388" s="245"/>
      <c r="J388" s="241"/>
      <c r="K388" s="241"/>
      <c r="L388" s="246"/>
      <c r="M388" s="247"/>
      <c r="N388" s="248"/>
      <c r="O388" s="248"/>
      <c r="P388" s="248"/>
      <c r="Q388" s="248"/>
      <c r="R388" s="248"/>
      <c r="S388" s="248"/>
      <c r="T388" s="249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0" t="s">
        <v>190</v>
      </c>
      <c r="AU388" s="250" t="s">
        <v>84</v>
      </c>
      <c r="AV388" s="13" t="s">
        <v>82</v>
      </c>
      <c r="AW388" s="13" t="s">
        <v>30</v>
      </c>
      <c r="AX388" s="13" t="s">
        <v>74</v>
      </c>
      <c r="AY388" s="250" t="s">
        <v>180</v>
      </c>
    </row>
    <row r="389" s="13" customFormat="1">
      <c r="A389" s="13"/>
      <c r="B389" s="240"/>
      <c r="C389" s="241"/>
      <c r="D389" s="242" t="s">
        <v>190</v>
      </c>
      <c r="E389" s="243" t="s">
        <v>1</v>
      </c>
      <c r="F389" s="244" t="s">
        <v>501</v>
      </c>
      <c r="G389" s="241"/>
      <c r="H389" s="243" t="s">
        <v>1</v>
      </c>
      <c r="I389" s="245"/>
      <c r="J389" s="241"/>
      <c r="K389" s="241"/>
      <c r="L389" s="246"/>
      <c r="M389" s="247"/>
      <c r="N389" s="248"/>
      <c r="O389" s="248"/>
      <c r="P389" s="248"/>
      <c r="Q389" s="248"/>
      <c r="R389" s="248"/>
      <c r="S389" s="248"/>
      <c r="T389" s="249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0" t="s">
        <v>190</v>
      </c>
      <c r="AU389" s="250" t="s">
        <v>84</v>
      </c>
      <c r="AV389" s="13" t="s">
        <v>82</v>
      </c>
      <c r="AW389" s="13" t="s">
        <v>30</v>
      </c>
      <c r="AX389" s="13" t="s">
        <v>74</v>
      </c>
      <c r="AY389" s="250" t="s">
        <v>180</v>
      </c>
    </row>
    <row r="390" s="13" customFormat="1">
      <c r="A390" s="13"/>
      <c r="B390" s="240"/>
      <c r="C390" s="241"/>
      <c r="D390" s="242" t="s">
        <v>190</v>
      </c>
      <c r="E390" s="243" t="s">
        <v>1</v>
      </c>
      <c r="F390" s="244" t="s">
        <v>502</v>
      </c>
      <c r="G390" s="241"/>
      <c r="H390" s="243" t="s">
        <v>1</v>
      </c>
      <c r="I390" s="245"/>
      <c r="J390" s="241"/>
      <c r="K390" s="241"/>
      <c r="L390" s="246"/>
      <c r="M390" s="247"/>
      <c r="N390" s="248"/>
      <c r="O390" s="248"/>
      <c r="P390" s="248"/>
      <c r="Q390" s="248"/>
      <c r="R390" s="248"/>
      <c r="S390" s="248"/>
      <c r="T390" s="249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0" t="s">
        <v>190</v>
      </c>
      <c r="AU390" s="250" t="s">
        <v>84</v>
      </c>
      <c r="AV390" s="13" t="s">
        <v>82</v>
      </c>
      <c r="AW390" s="13" t="s">
        <v>30</v>
      </c>
      <c r="AX390" s="13" t="s">
        <v>74</v>
      </c>
      <c r="AY390" s="250" t="s">
        <v>180</v>
      </c>
    </row>
    <row r="391" s="13" customFormat="1">
      <c r="A391" s="13"/>
      <c r="B391" s="240"/>
      <c r="C391" s="241"/>
      <c r="D391" s="242" t="s">
        <v>190</v>
      </c>
      <c r="E391" s="243" t="s">
        <v>1</v>
      </c>
      <c r="F391" s="244" t="s">
        <v>503</v>
      </c>
      <c r="G391" s="241"/>
      <c r="H391" s="243" t="s">
        <v>1</v>
      </c>
      <c r="I391" s="245"/>
      <c r="J391" s="241"/>
      <c r="K391" s="241"/>
      <c r="L391" s="246"/>
      <c r="M391" s="247"/>
      <c r="N391" s="248"/>
      <c r="O391" s="248"/>
      <c r="P391" s="248"/>
      <c r="Q391" s="248"/>
      <c r="R391" s="248"/>
      <c r="S391" s="248"/>
      <c r="T391" s="249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0" t="s">
        <v>190</v>
      </c>
      <c r="AU391" s="250" t="s">
        <v>84</v>
      </c>
      <c r="AV391" s="13" t="s">
        <v>82</v>
      </c>
      <c r="AW391" s="13" t="s">
        <v>30</v>
      </c>
      <c r="AX391" s="13" t="s">
        <v>74</v>
      </c>
      <c r="AY391" s="250" t="s">
        <v>180</v>
      </c>
    </row>
    <row r="392" s="13" customFormat="1">
      <c r="A392" s="13"/>
      <c r="B392" s="240"/>
      <c r="C392" s="241"/>
      <c r="D392" s="242" t="s">
        <v>190</v>
      </c>
      <c r="E392" s="243" t="s">
        <v>1</v>
      </c>
      <c r="F392" s="244" t="s">
        <v>504</v>
      </c>
      <c r="G392" s="241"/>
      <c r="H392" s="243" t="s">
        <v>1</v>
      </c>
      <c r="I392" s="245"/>
      <c r="J392" s="241"/>
      <c r="K392" s="241"/>
      <c r="L392" s="246"/>
      <c r="M392" s="247"/>
      <c r="N392" s="248"/>
      <c r="O392" s="248"/>
      <c r="P392" s="248"/>
      <c r="Q392" s="248"/>
      <c r="R392" s="248"/>
      <c r="S392" s="248"/>
      <c r="T392" s="249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0" t="s">
        <v>190</v>
      </c>
      <c r="AU392" s="250" t="s">
        <v>84</v>
      </c>
      <c r="AV392" s="13" t="s">
        <v>82</v>
      </c>
      <c r="AW392" s="13" t="s">
        <v>30</v>
      </c>
      <c r="AX392" s="13" t="s">
        <v>74</v>
      </c>
      <c r="AY392" s="250" t="s">
        <v>180</v>
      </c>
    </row>
    <row r="393" s="13" customFormat="1">
      <c r="A393" s="13"/>
      <c r="B393" s="240"/>
      <c r="C393" s="241"/>
      <c r="D393" s="242" t="s">
        <v>190</v>
      </c>
      <c r="E393" s="243" t="s">
        <v>1</v>
      </c>
      <c r="F393" s="244" t="s">
        <v>505</v>
      </c>
      <c r="G393" s="241"/>
      <c r="H393" s="243" t="s">
        <v>1</v>
      </c>
      <c r="I393" s="245"/>
      <c r="J393" s="241"/>
      <c r="K393" s="241"/>
      <c r="L393" s="246"/>
      <c r="M393" s="247"/>
      <c r="N393" s="248"/>
      <c r="O393" s="248"/>
      <c r="P393" s="248"/>
      <c r="Q393" s="248"/>
      <c r="R393" s="248"/>
      <c r="S393" s="248"/>
      <c r="T393" s="249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0" t="s">
        <v>190</v>
      </c>
      <c r="AU393" s="250" t="s">
        <v>84</v>
      </c>
      <c r="AV393" s="13" t="s">
        <v>82</v>
      </c>
      <c r="AW393" s="13" t="s">
        <v>30</v>
      </c>
      <c r="AX393" s="13" t="s">
        <v>74</v>
      </c>
      <c r="AY393" s="250" t="s">
        <v>180</v>
      </c>
    </row>
    <row r="394" s="13" customFormat="1">
      <c r="A394" s="13"/>
      <c r="B394" s="240"/>
      <c r="C394" s="241"/>
      <c r="D394" s="242" t="s">
        <v>190</v>
      </c>
      <c r="E394" s="243" t="s">
        <v>1</v>
      </c>
      <c r="F394" s="244" t="s">
        <v>506</v>
      </c>
      <c r="G394" s="241"/>
      <c r="H394" s="243" t="s">
        <v>1</v>
      </c>
      <c r="I394" s="245"/>
      <c r="J394" s="241"/>
      <c r="K394" s="241"/>
      <c r="L394" s="246"/>
      <c r="M394" s="247"/>
      <c r="N394" s="248"/>
      <c r="O394" s="248"/>
      <c r="P394" s="248"/>
      <c r="Q394" s="248"/>
      <c r="R394" s="248"/>
      <c r="S394" s="248"/>
      <c r="T394" s="249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0" t="s">
        <v>190</v>
      </c>
      <c r="AU394" s="250" t="s">
        <v>84</v>
      </c>
      <c r="AV394" s="13" t="s">
        <v>82</v>
      </c>
      <c r="AW394" s="13" t="s">
        <v>30</v>
      </c>
      <c r="AX394" s="13" t="s">
        <v>74</v>
      </c>
      <c r="AY394" s="250" t="s">
        <v>180</v>
      </c>
    </row>
    <row r="395" s="13" customFormat="1">
      <c r="A395" s="13"/>
      <c r="B395" s="240"/>
      <c r="C395" s="241"/>
      <c r="D395" s="242" t="s">
        <v>190</v>
      </c>
      <c r="E395" s="243" t="s">
        <v>1</v>
      </c>
      <c r="F395" s="244" t="s">
        <v>507</v>
      </c>
      <c r="G395" s="241"/>
      <c r="H395" s="243" t="s">
        <v>1</v>
      </c>
      <c r="I395" s="245"/>
      <c r="J395" s="241"/>
      <c r="K395" s="241"/>
      <c r="L395" s="246"/>
      <c r="M395" s="247"/>
      <c r="N395" s="248"/>
      <c r="O395" s="248"/>
      <c r="P395" s="248"/>
      <c r="Q395" s="248"/>
      <c r="R395" s="248"/>
      <c r="S395" s="248"/>
      <c r="T395" s="249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0" t="s">
        <v>190</v>
      </c>
      <c r="AU395" s="250" t="s">
        <v>84</v>
      </c>
      <c r="AV395" s="13" t="s">
        <v>82</v>
      </c>
      <c r="AW395" s="13" t="s">
        <v>30</v>
      </c>
      <c r="AX395" s="13" t="s">
        <v>74</v>
      </c>
      <c r="AY395" s="250" t="s">
        <v>180</v>
      </c>
    </row>
    <row r="396" s="13" customFormat="1">
      <c r="A396" s="13"/>
      <c r="B396" s="240"/>
      <c r="C396" s="241"/>
      <c r="D396" s="242" t="s">
        <v>190</v>
      </c>
      <c r="E396" s="243" t="s">
        <v>1</v>
      </c>
      <c r="F396" s="244" t="s">
        <v>508</v>
      </c>
      <c r="G396" s="241"/>
      <c r="H396" s="243" t="s">
        <v>1</v>
      </c>
      <c r="I396" s="245"/>
      <c r="J396" s="241"/>
      <c r="K396" s="241"/>
      <c r="L396" s="246"/>
      <c r="M396" s="247"/>
      <c r="N396" s="248"/>
      <c r="O396" s="248"/>
      <c r="P396" s="248"/>
      <c r="Q396" s="248"/>
      <c r="R396" s="248"/>
      <c r="S396" s="248"/>
      <c r="T396" s="249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0" t="s">
        <v>190</v>
      </c>
      <c r="AU396" s="250" t="s">
        <v>84</v>
      </c>
      <c r="AV396" s="13" t="s">
        <v>82</v>
      </c>
      <c r="AW396" s="13" t="s">
        <v>30</v>
      </c>
      <c r="AX396" s="13" t="s">
        <v>74</v>
      </c>
      <c r="AY396" s="250" t="s">
        <v>180</v>
      </c>
    </row>
    <row r="397" s="13" customFormat="1">
      <c r="A397" s="13"/>
      <c r="B397" s="240"/>
      <c r="C397" s="241"/>
      <c r="D397" s="242" t="s">
        <v>190</v>
      </c>
      <c r="E397" s="243" t="s">
        <v>1</v>
      </c>
      <c r="F397" s="244" t="s">
        <v>509</v>
      </c>
      <c r="G397" s="241"/>
      <c r="H397" s="243" t="s">
        <v>1</v>
      </c>
      <c r="I397" s="245"/>
      <c r="J397" s="241"/>
      <c r="K397" s="241"/>
      <c r="L397" s="246"/>
      <c r="M397" s="247"/>
      <c r="N397" s="248"/>
      <c r="O397" s="248"/>
      <c r="P397" s="248"/>
      <c r="Q397" s="248"/>
      <c r="R397" s="248"/>
      <c r="S397" s="248"/>
      <c r="T397" s="249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0" t="s">
        <v>190</v>
      </c>
      <c r="AU397" s="250" t="s">
        <v>84</v>
      </c>
      <c r="AV397" s="13" t="s">
        <v>82</v>
      </c>
      <c r="AW397" s="13" t="s">
        <v>30</v>
      </c>
      <c r="AX397" s="13" t="s">
        <v>74</v>
      </c>
      <c r="AY397" s="250" t="s">
        <v>180</v>
      </c>
    </row>
    <row r="398" s="14" customFormat="1">
      <c r="A398" s="14"/>
      <c r="B398" s="251"/>
      <c r="C398" s="252"/>
      <c r="D398" s="242" t="s">
        <v>190</v>
      </c>
      <c r="E398" s="253" t="s">
        <v>1</v>
      </c>
      <c r="F398" s="254" t="s">
        <v>510</v>
      </c>
      <c r="G398" s="252"/>
      <c r="H398" s="255">
        <v>37.25</v>
      </c>
      <c r="I398" s="256"/>
      <c r="J398" s="252"/>
      <c r="K398" s="252"/>
      <c r="L398" s="257"/>
      <c r="M398" s="258"/>
      <c r="N398" s="259"/>
      <c r="O398" s="259"/>
      <c r="P398" s="259"/>
      <c r="Q398" s="259"/>
      <c r="R398" s="259"/>
      <c r="S398" s="259"/>
      <c r="T398" s="26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1" t="s">
        <v>190</v>
      </c>
      <c r="AU398" s="261" t="s">
        <v>84</v>
      </c>
      <c r="AV398" s="14" t="s">
        <v>84</v>
      </c>
      <c r="AW398" s="14" t="s">
        <v>30</v>
      </c>
      <c r="AX398" s="14" t="s">
        <v>74</v>
      </c>
      <c r="AY398" s="261" t="s">
        <v>180</v>
      </c>
    </row>
    <row r="399" s="13" customFormat="1">
      <c r="A399" s="13"/>
      <c r="B399" s="240"/>
      <c r="C399" s="241"/>
      <c r="D399" s="242" t="s">
        <v>190</v>
      </c>
      <c r="E399" s="243" t="s">
        <v>1</v>
      </c>
      <c r="F399" s="244" t="s">
        <v>511</v>
      </c>
      <c r="G399" s="241"/>
      <c r="H399" s="243" t="s">
        <v>1</v>
      </c>
      <c r="I399" s="245"/>
      <c r="J399" s="241"/>
      <c r="K399" s="241"/>
      <c r="L399" s="246"/>
      <c r="M399" s="247"/>
      <c r="N399" s="248"/>
      <c r="O399" s="248"/>
      <c r="P399" s="248"/>
      <c r="Q399" s="248"/>
      <c r="R399" s="248"/>
      <c r="S399" s="248"/>
      <c r="T399" s="249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0" t="s">
        <v>190</v>
      </c>
      <c r="AU399" s="250" t="s">
        <v>84</v>
      </c>
      <c r="AV399" s="13" t="s">
        <v>82</v>
      </c>
      <c r="AW399" s="13" t="s">
        <v>30</v>
      </c>
      <c r="AX399" s="13" t="s">
        <v>74</v>
      </c>
      <c r="AY399" s="250" t="s">
        <v>180</v>
      </c>
    </row>
    <row r="400" s="14" customFormat="1">
      <c r="A400" s="14"/>
      <c r="B400" s="251"/>
      <c r="C400" s="252"/>
      <c r="D400" s="242" t="s">
        <v>190</v>
      </c>
      <c r="E400" s="253" t="s">
        <v>1</v>
      </c>
      <c r="F400" s="254" t="s">
        <v>510</v>
      </c>
      <c r="G400" s="252"/>
      <c r="H400" s="255">
        <v>37.25</v>
      </c>
      <c r="I400" s="256"/>
      <c r="J400" s="252"/>
      <c r="K400" s="252"/>
      <c r="L400" s="257"/>
      <c r="M400" s="258"/>
      <c r="N400" s="259"/>
      <c r="O400" s="259"/>
      <c r="P400" s="259"/>
      <c r="Q400" s="259"/>
      <c r="R400" s="259"/>
      <c r="S400" s="259"/>
      <c r="T400" s="26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1" t="s">
        <v>190</v>
      </c>
      <c r="AU400" s="261" t="s">
        <v>84</v>
      </c>
      <c r="AV400" s="14" t="s">
        <v>84</v>
      </c>
      <c r="AW400" s="14" t="s">
        <v>30</v>
      </c>
      <c r="AX400" s="14" t="s">
        <v>74</v>
      </c>
      <c r="AY400" s="261" t="s">
        <v>180</v>
      </c>
    </row>
    <row r="401" s="15" customFormat="1">
      <c r="A401" s="15"/>
      <c r="B401" s="262"/>
      <c r="C401" s="263"/>
      <c r="D401" s="242" t="s">
        <v>190</v>
      </c>
      <c r="E401" s="264" t="s">
        <v>1</v>
      </c>
      <c r="F401" s="265" t="s">
        <v>194</v>
      </c>
      <c r="G401" s="263"/>
      <c r="H401" s="266">
        <v>74.5</v>
      </c>
      <c r="I401" s="267"/>
      <c r="J401" s="263"/>
      <c r="K401" s="263"/>
      <c r="L401" s="268"/>
      <c r="M401" s="269"/>
      <c r="N401" s="270"/>
      <c r="O401" s="270"/>
      <c r="P401" s="270"/>
      <c r="Q401" s="270"/>
      <c r="R401" s="270"/>
      <c r="S401" s="270"/>
      <c r="T401" s="271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72" t="s">
        <v>190</v>
      </c>
      <c r="AU401" s="272" t="s">
        <v>84</v>
      </c>
      <c r="AV401" s="15" t="s">
        <v>188</v>
      </c>
      <c r="AW401" s="15" t="s">
        <v>30</v>
      </c>
      <c r="AX401" s="15" t="s">
        <v>82</v>
      </c>
      <c r="AY401" s="272" t="s">
        <v>180</v>
      </c>
    </row>
    <row r="402" s="2" customFormat="1" ht="24.15" customHeight="1">
      <c r="A402" s="39"/>
      <c r="B402" s="40"/>
      <c r="C402" s="227" t="s">
        <v>512</v>
      </c>
      <c r="D402" s="227" t="s">
        <v>284</v>
      </c>
      <c r="E402" s="228" t="s">
        <v>513</v>
      </c>
      <c r="F402" s="229" t="s">
        <v>514</v>
      </c>
      <c r="G402" s="230" t="s">
        <v>198</v>
      </c>
      <c r="H402" s="231">
        <v>396.60399999999998</v>
      </c>
      <c r="I402" s="232"/>
      <c r="J402" s="233">
        <f>ROUND(I402*H402,2)</f>
        <v>0</v>
      </c>
      <c r="K402" s="229" t="s">
        <v>199</v>
      </c>
      <c r="L402" s="45"/>
      <c r="M402" s="234" t="s">
        <v>1</v>
      </c>
      <c r="N402" s="235" t="s">
        <v>39</v>
      </c>
      <c r="O402" s="92"/>
      <c r="P402" s="236">
        <f>O402*H402</f>
        <v>0</v>
      </c>
      <c r="Q402" s="236">
        <v>0.045990000000000003</v>
      </c>
      <c r="R402" s="236">
        <f>Q402*H402</f>
        <v>18.23981796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294</v>
      </c>
      <c r="AT402" s="238" t="s">
        <v>183</v>
      </c>
      <c r="AU402" s="238" t="s">
        <v>84</v>
      </c>
      <c r="AY402" s="18" t="s">
        <v>180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82</v>
      </c>
      <c r="BK402" s="239">
        <f>ROUND(I402*H402,2)</f>
        <v>0</v>
      </c>
      <c r="BL402" s="18" t="s">
        <v>294</v>
      </c>
      <c r="BM402" s="238" t="s">
        <v>515</v>
      </c>
    </row>
    <row r="403" s="13" customFormat="1">
      <c r="A403" s="13"/>
      <c r="B403" s="240"/>
      <c r="C403" s="241"/>
      <c r="D403" s="242" t="s">
        <v>190</v>
      </c>
      <c r="E403" s="243" t="s">
        <v>1</v>
      </c>
      <c r="F403" s="244" t="s">
        <v>500</v>
      </c>
      <c r="G403" s="241"/>
      <c r="H403" s="243" t="s">
        <v>1</v>
      </c>
      <c r="I403" s="245"/>
      <c r="J403" s="241"/>
      <c r="K403" s="241"/>
      <c r="L403" s="246"/>
      <c r="M403" s="247"/>
      <c r="N403" s="248"/>
      <c r="O403" s="248"/>
      <c r="P403" s="248"/>
      <c r="Q403" s="248"/>
      <c r="R403" s="248"/>
      <c r="S403" s="248"/>
      <c r="T403" s="249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0" t="s">
        <v>190</v>
      </c>
      <c r="AU403" s="250" t="s">
        <v>84</v>
      </c>
      <c r="AV403" s="13" t="s">
        <v>82</v>
      </c>
      <c r="AW403" s="13" t="s">
        <v>30</v>
      </c>
      <c r="AX403" s="13" t="s">
        <v>74</v>
      </c>
      <c r="AY403" s="250" t="s">
        <v>180</v>
      </c>
    </row>
    <row r="404" s="13" customFormat="1">
      <c r="A404" s="13"/>
      <c r="B404" s="240"/>
      <c r="C404" s="241"/>
      <c r="D404" s="242" t="s">
        <v>190</v>
      </c>
      <c r="E404" s="243" t="s">
        <v>1</v>
      </c>
      <c r="F404" s="244" t="s">
        <v>501</v>
      </c>
      <c r="G404" s="241"/>
      <c r="H404" s="243" t="s">
        <v>1</v>
      </c>
      <c r="I404" s="245"/>
      <c r="J404" s="241"/>
      <c r="K404" s="241"/>
      <c r="L404" s="246"/>
      <c r="M404" s="247"/>
      <c r="N404" s="248"/>
      <c r="O404" s="248"/>
      <c r="P404" s="248"/>
      <c r="Q404" s="248"/>
      <c r="R404" s="248"/>
      <c r="S404" s="248"/>
      <c r="T404" s="249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0" t="s">
        <v>190</v>
      </c>
      <c r="AU404" s="250" t="s">
        <v>84</v>
      </c>
      <c r="AV404" s="13" t="s">
        <v>82</v>
      </c>
      <c r="AW404" s="13" t="s">
        <v>30</v>
      </c>
      <c r="AX404" s="13" t="s">
        <v>74</v>
      </c>
      <c r="AY404" s="250" t="s">
        <v>180</v>
      </c>
    </row>
    <row r="405" s="13" customFormat="1">
      <c r="A405" s="13"/>
      <c r="B405" s="240"/>
      <c r="C405" s="241"/>
      <c r="D405" s="242" t="s">
        <v>190</v>
      </c>
      <c r="E405" s="243" t="s">
        <v>1</v>
      </c>
      <c r="F405" s="244" t="s">
        <v>502</v>
      </c>
      <c r="G405" s="241"/>
      <c r="H405" s="243" t="s">
        <v>1</v>
      </c>
      <c r="I405" s="245"/>
      <c r="J405" s="241"/>
      <c r="K405" s="241"/>
      <c r="L405" s="246"/>
      <c r="M405" s="247"/>
      <c r="N405" s="248"/>
      <c r="O405" s="248"/>
      <c r="P405" s="248"/>
      <c r="Q405" s="248"/>
      <c r="R405" s="248"/>
      <c r="S405" s="248"/>
      <c r="T405" s="249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0" t="s">
        <v>190</v>
      </c>
      <c r="AU405" s="250" t="s">
        <v>84</v>
      </c>
      <c r="AV405" s="13" t="s">
        <v>82</v>
      </c>
      <c r="AW405" s="13" t="s">
        <v>30</v>
      </c>
      <c r="AX405" s="13" t="s">
        <v>74</v>
      </c>
      <c r="AY405" s="250" t="s">
        <v>180</v>
      </c>
    </row>
    <row r="406" s="13" customFormat="1">
      <c r="A406" s="13"/>
      <c r="B406" s="240"/>
      <c r="C406" s="241"/>
      <c r="D406" s="242" t="s">
        <v>190</v>
      </c>
      <c r="E406" s="243" t="s">
        <v>1</v>
      </c>
      <c r="F406" s="244" t="s">
        <v>503</v>
      </c>
      <c r="G406" s="241"/>
      <c r="H406" s="243" t="s">
        <v>1</v>
      </c>
      <c r="I406" s="245"/>
      <c r="J406" s="241"/>
      <c r="K406" s="241"/>
      <c r="L406" s="246"/>
      <c r="M406" s="247"/>
      <c r="N406" s="248"/>
      <c r="O406" s="248"/>
      <c r="P406" s="248"/>
      <c r="Q406" s="248"/>
      <c r="R406" s="248"/>
      <c r="S406" s="248"/>
      <c r="T406" s="249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0" t="s">
        <v>190</v>
      </c>
      <c r="AU406" s="250" t="s">
        <v>84</v>
      </c>
      <c r="AV406" s="13" t="s">
        <v>82</v>
      </c>
      <c r="AW406" s="13" t="s">
        <v>30</v>
      </c>
      <c r="AX406" s="13" t="s">
        <v>74</v>
      </c>
      <c r="AY406" s="250" t="s">
        <v>180</v>
      </c>
    </row>
    <row r="407" s="13" customFormat="1">
      <c r="A407" s="13"/>
      <c r="B407" s="240"/>
      <c r="C407" s="241"/>
      <c r="D407" s="242" t="s">
        <v>190</v>
      </c>
      <c r="E407" s="243" t="s">
        <v>1</v>
      </c>
      <c r="F407" s="244" t="s">
        <v>504</v>
      </c>
      <c r="G407" s="241"/>
      <c r="H407" s="243" t="s">
        <v>1</v>
      </c>
      <c r="I407" s="245"/>
      <c r="J407" s="241"/>
      <c r="K407" s="241"/>
      <c r="L407" s="246"/>
      <c r="M407" s="247"/>
      <c r="N407" s="248"/>
      <c r="O407" s="248"/>
      <c r="P407" s="248"/>
      <c r="Q407" s="248"/>
      <c r="R407" s="248"/>
      <c r="S407" s="248"/>
      <c r="T407" s="249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0" t="s">
        <v>190</v>
      </c>
      <c r="AU407" s="250" t="s">
        <v>84</v>
      </c>
      <c r="AV407" s="13" t="s">
        <v>82</v>
      </c>
      <c r="AW407" s="13" t="s">
        <v>30</v>
      </c>
      <c r="AX407" s="13" t="s">
        <v>74</v>
      </c>
      <c r="AY407" s="250" t="s">
        <v>180</v>
      </c>
    </row>
    <row r="408" s="13" customFormat="1">
      <c r="A408" s="13"/>
      <c r="B408" s="240"/>
      <c r="C408" s="241"/>
      <c r="D408" s="242" t="s">
        <v>190</v>
      </c>
      <c r="E408" s="243" t="s">
        <v>1</v>
      </c>
      <c r="F408" s="244" t="s">
        <v>505</v>
      </c>
      <c r="G408" s="241"/>
      <c r="H408" s="243" t="s">
        <v>1</v>
      </c>
      <c r="I408" s="245"/>
      <c r="J408" s="241"/>
      <c r="K408" s="241"/>
      <c r="L408" s="246"/>
      <c r="M408" s="247"/>
      <c r="N408" s="248"/>
      <c r="O408" s="248"/>
      <c r="P408" s="248"/>
      <c r="Q408" s="248"/>
      <c r="R408" s="248"/>
      <c r="S408" s="248"/>
      <c r="T408" s="249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0" t="s">
        <v>190</v>
      </c>
      <c r="AU408" s="250" t="s">
        <v>84</v>
      </c>
      <c r="AV408" s="13" t="s">
        <v>82</v>
      </c>
      <c r="AW408" s="13" t="s">
        <v>30</v>
      </c>
      <c r="AX408" s="13" t="s">
        <v>74</v>
      </c>
      <c r="AY408" s="250" t="s">
        <v>180</v>
      </c>
    </row>
    <row r="409" s="13" customFormat="1">
      <c r="A409" s="13"/>
      <c r="B409" s="240"/>
      <c r="C409" s="241"/>
      <c r="D409" s="242" t="s">
        <v>190</v>
      </c>
      <c r="E409" s="243" t="s">
        <v>1</v>
      </c>
      <c r="F409" s="244" t="s">
        <v>506</v>
      </c>
      <c r="G409" s="241"/>
      <c r="H409" s="243" t="s">
        <v>1</v>
      </c>
      <c r="I409" s="245"/>
      <c r="J409" s="241"/>
      <c r="K409" s="241"/>
      <c r="L409" s="246"/>
      <c r="M409" s="247"/>
      <c r="N409" s="248"/>
      <c r="O409" s="248"/>
      <c r="P409" s="248"/>
      <c r="Q409" s="248"/>
      <c r="R409" s="248"/>
      <c r="S409" s="248"/>
      <c r="T409" s="249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0" t="s">
        <v>190</v>
      </c>
      <c r="AU409" s="250" t="s">
        <v>84</v>
      </c>
      <c r="AV409" s="13" t="s">
        <v>82</v>
      </c>
      <c r="AW409" s="13" t="s">
        <v>30</v>
      </c>
      <c r="AX409" s="13" t="s">
        <v>74</v>
      </c>
      <c r="AY409" s="250" t="s">
        <v>180</v>
      </c>
    </row>
    <row r="410" s="13" customFormat="1">
      <c r="A410" s="13"/>
      <c r="B410" s="240"/>
      <c r="C410" s="241"/>
      <c r="D410" s="242" t="s">
        <v>190</v>
      </c>
      <c r="E410" s="243" t="s">
        <v>1</v>
      </c>
      <c r="F410" s="244" t="s">
        <v>516</v>
      </c>
      <c r="G410" s="241"/>
      <c r="H410" s="243" t="s">
        <v>1</v>
      </c>
      <c r="I410" s="245"/>
      <c r="J410" s="241"/>
      <c r="K410" s="241"/>
      <c r="L410" s="246"/>
      <c r="M410" s="247"/>
      <c r="N410" s="248"/>
      <c r="O410" s="248"/>
      <c r="P410" s="248"/>
      <c r="Q410" s="248"/>
      <c r="R410" s="248"/>
      <c r="S410" s="248"/>
      <c r="T410" s="249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0" t="s">
        <v>190</v>
      </c>
      <c r="AU410" s="250" t="s">
        <v>84</v>
      </c>
      <c r="AV410" s="13" t="s">
        <v>82</v>
      </c>
      <c r="AW410" s="13" t="s">
        <v>30</v>
      </c>
      <c r="AX410" s="13" t="s">
        <v>74</v>
      </c>
      <c r="AY410" s="250" t="s">
        <v>180</v>
      </c>
    </row>
    <row r="411" s="13" customFormat="1">
      <c r="A411" s="13"/>
      <c r="B411" s="240"/>
      <c r="C411" s="241"/>
      <c r="D411" s="242" t="s">
        <v>190</v>
      </c>
      <c r="E411" s="243" t="s">
        <v>1</v>
      </c>
      <c r="F411" s="244" t="s">
        <v>517</v>
      </c>
      <c r="G411" s="241"/>
      <c r="H411" s="243" t="s">
        <v>1</v>
      </c>
      <c r="I411" s="245"/>
      <c r="J411" s="241"/>
      <c r="K411" s="241"/>
      <c r="L411" s="246"/>
      <c r="M411" s="247"/>
      <c r="N411" s="248"/>
      <c r="O411" s="248"/>
      <c r="P411" s="248"/>
      <c r="Q411" s="248"/>
      <c r="R411" s="248"/>
      <c r="S411" s="248"/>
      <c r="T411" s="249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50" t="s">
        <v>190</v>
      </c>
      <c r="AU411" s="250" t="s">
        <v>84</v>
      </c>
      <c r="AV411" s="13" t="s">
        <v>82</v>
      </c>
      <c r="AW411" s="13" t="s">
        <v>30</v>
      </c>
      <c r="AX411" s="13" t="s">
        <v>74</v>
      </c>
      <c r="AY411" s="250" t="s">
        <v>180</v>
      </c>
    </row>
    <row r="412" s="14" customFormat="1">
      <c r="A412" s="14"/>
      <c r="B412" s="251"/>
      <c r="C412" s="252"/>
      <c r="D412" s="242" t="s">
        <v>190</v>
      </c>
      <c r="E412" s="253" t="s">
        <v>1</v>
      </c>
      <c r="F412" s="254" t="s">
        <v>518</v>
      </c>
      <c r="G412" s="252"/>
      <c r="H412" s="255">
        <v>34.07</v>
      </c>
      <c r="I412" s="256"/>
      <c r="J412" s="252"/>
      <c r="K412" s="252"/>
      <c r="L412" s="257"/>
      <c r="M412" s="258"/>
      <c r="N412" s="259"/>
      <c r="O412" s="259"/>
      <c r="P412" s="259"/>
      <c r="Q412" s="259"/>
      <c r="R412" s="259"/>
      <c r="S412" s="259"/>
      <c r="T412" s="26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1" t="s">
        <v>190</v>
      </c>
      <c r="AU412" s="261" t="s">
        <v>84</v>
      </c>
      <c r="AV412" s="14" t="s">
        <v>84</v>
      </c>
      <c r="AW412" s="14" t="s">
        <v>30</v>
      </c>
      <c r="AX412" s="14" t="s">
        <v>74</v>
      </c>
      <c r="AY412" s="261" t="s">
        <v>180</v>
      </c>
    </row>
    <row r="413" s="14" customFormat="1">
      <c r="A413" s="14"/>
      <c r="B413" s="251"/>
      <c r="C413" s="252"/>
      <c r="D413" s="242" t="s">
        <v>190</v>
      </c>
      <c r="E413" s="253" t="s">
        <v>1</v>
      </c>
      <c r="F413" s="254" t="s">
        <v>519</v>
      </c>
      <c r="G413" s="252"/>
      <c r="H413" s="255">
        <v>75.873999999999995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190</v>
      </c>
      <c r="AU413" s="261" t="s">
        <v>84</v>
      </c>
      <c r="AV413" s="14" t="s">
        <v>84</v>
      </c>
      <c r="AW413" s="14" t="s">
        <v>30</v>
      </c>
      <c r="AX413" s="14" t="s">
        <v>74</v>
      </c>
      <c r="AY413" s="261" t="s">
        <v>180</v>
      </c>
    </row>
    <row r="414" s="14" customFormat="1">
      <c r="A414" s="14"/>
      <c r="B414" s="251"/>
      <c r="C414" s="252"/>
      <c r="D414" s="242" t="s">
        <v>190</v>
      </c>
      <c r="E414" s="253" t="s">
        <v>1</v>
      </c>
      <c r="F414" s="254" t="s">
        <v>520</v>
      </c>
      <c r="G414" s="252"/>
      <c r="H414" s="255">
        <v>16.385000000000002</v>
      </c>
      <c r="I414" s="256"/>
      <c r="J414" s="252"/>
      <c r="K414" s="252"/>
      <c r="L414" s="257"/>
      <c r="M414" s="258"/>
      <c r="N414" s="259"/>
      <c r="O414" s="259"/>
      <c r="P414" s="259"/>
      <c r="Q414" s="259"/>
      <c r="R414" s="259"/>
      <c r="S414" s="259"/>
      <c r="T414" s="26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1" t="s">
        <v>190</v>
      </c>
      <c r="AU414" s="261" t="s">
        <v>84</v>
      </c>
      <c r="AV414" s="14" t="s">
        <v>84</v>
      </c>
      <c r="AW414" s="14" t="s">
        <v>30</v>
      </c>
      <c r="AX414" s="14" t="s">
        <v>74</v>
      </c>
      <c r="AY414" s="261" t="s">
        <v>180</v>
      </c>
    </row>
    <row r="415" s="14" customFormat="1">
      <c r="A415" s="14"/>
      <c r="B415" s="251"/>
      <c r="C415" s="252"/>
      <c r="D415" s="242" t="s">
        <v>190</v>
      </c>
      <c r="E415" s="253" t="s">
        <v>1</v>
      </c>
      <c r="F415" s="254" t="s">
        <v>521</v>
      </c>
      <c r="G415" s="252"/>
      <c r="H415" s="255">
        <v>34.450000000000003</v>
      </c>
      <c r="I415" s="256"/>
      <c r="J415" s="252"/>
      <c r="K415" s="252"/>
      <c r="L415" s="257"/>
      <c r="M415" s="258"/>
      <c r="N415" s="259"/>
      <c r="O415" s="259"/>
      <c r="P415" s="259"/>
      <c r="Q415" s="259"/>
      <c r="R415" s="259"/>
      <c r="S415" s="259"/>
      <c r="T415" s="26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1" t="s">
        <v>190</v>
      </c>
      <c r="AU415" s="261" t="s">
        <v>84</v>
      </c>
      <c r="AV415" s="14" t="s">
        <v>84</v>
      </c>
      <c r="AW415" s="14" t="s">
        <v>30</v>
      </c>
      <c r="AX415" s="14" t="s">
        <v>74</v>
      </c>
      <c r="AY415" s="261" t="s">
        <v>180</v>
      </c>
    </row>
    <row r="416" s="14" customFormat="1">
      <c r="A416" s="14"/>
      <c r="B416" s="251"/>
      <c r="C416" s="252"/>
      <c r="D416" s="242" t="s">
        <v>190</v>
      </c>
      <c r="E416" s="253" t="s">
        <v>1</v>
      </c>
      <c r="F416" s="254" t="s">
        <v>521</v>
      </c>
      <c r="G416" s="252"/>
      <c r="H416" s="255">
        <v>34.450000000000003</v>
      </c>
      <c r="I416" s="256"/>
      <c r="J416" s="252"/>
      <c r="K416" s="252"/>
      <c r="L416" s="257"/>
      <c r="M416" s="258"/>
      <c r="N416" s="259"/>
      <c r="O416" s="259"/>
      <c r="P416" s="259"/>
      <c r="Q416" s="259"/>
      <c r="R416" s="259"/>
      <c r="S416" s="259"/>
      <c r="T416" s="26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1" t="s">
        <v>190</v>
      </c>
      <c r="AU416" s="261" t="s">
        <v>84</v>
      </c>
      <c r="AV416" s="14" t="s">
        <v>84</v>
      </c>
      <c r="AW416" s="14" t="s">
        <v>30</v>
      </c>
      <c r="AX416" s="14" t="s">
        <v>74</v>
      </c>
      <c r="AY416" s="261" t="s">
        <v>180</v>
      </c>
    </row>
    <row r="417" s="14" customFormat="1">
      <c r="A417" s="14"/>
      <c r="B417" s="251"/>
      <c r="C417" s="252"/>
      <c r="D417" s="242" t="s">
        <v>190</v>
      </c>
      <c r="E417" s="253" t="s">
        <v>1</v>
      </c>
      <c r="F417" s="254" t="s">
        <v>522</v>
      </c>
      <c r="G417" s="252"/>
      <c r="H417" s="255">
        <v>77.349000000000004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190</v>
      </c>
      <c r="AU417" s="261" t="s">
        <v>84</v>
      </c>
      <c r="AV417" s="14" t="s">
        <v>84</v>
      </c>
      <c r="AW417" s="14" t="s">
        <v>30</v>
      </c>
      <c r="AX417" s="14" t="s">
        <v>74</v>
      </c>
      <c r="AY417" s="261" t="s">
        <v>180</v>
      </c>
    </row>
    <row r="418" s="14" customFormat="1">
      <c r="A418" s="14"/>
      <c r="B418" s="251"/>
      <c r="C418" s="252"/>
      <c r="D418" s="242" t="s">
        <v>190</v>
      </c>
      <c r="E418" s="253" t="s">
        <v>1</v>
      </c>
      <c r="F418" s="254" t="s">
        <v>520</v>
      </c>
      <c r="G418" s="252"/>
      <c r="H418" s="255">
        <v>16.385000000000002</v>
      </c>
      <c r="I418" s="256"/>
      <c r="J418" s="252"/>
      <c r="K418" s="252"/>
      <c r="L418" s="257"/>
      <c r="M418" s="258"/>
      <c r="N418" s="259"/>
      <c r="O418" s="259"/>
      <c r="P418" s="259"/>
      <c r="Q418" s="259"/>
      <c r="R418" s="259"/>
      <c r="S418" s="259"/>
      <c r="T418" s="260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1" t="s">
        <v>190</v>
      </c>
      <c r="AU418" s="261" t="s">
        <v>84</v>
      </c>
      <c r="AV418" s="14" t="s">
        <v>84</v>
      </c>
      <c r="AW418" s="14" t="s">
        <v>30</v>
      </c>
      <c r="AX418" s="14" t="s">
        <v>74</v>
      </c>
      <c r="AY418" s="261" t="s">
        <v>180</v>
      </c>
    </row>
    <row r="419" s="14" customFormat="1">
      <c r="A419" s="14"/>
      <c r="B419" s="251"/>
      <c r="C419" s="252"/>
      <c r="D419" s="242" t="s">
        <v>190</v>
      </c>
      <c r="E419" s="253" t="s">
        <v>1</v>
      </c>
      <c r="F419" s="254" t="s">
        <v>523</v>
      </c>
      <c r="G419" s="252"/>
      <c r="H419" s="255">
        <v>35.140999999999998</v>
      </c>
      <c r="I419" s="256"/>
      <c r="J419" s="252"/>
      <c r="K419" s="252"/>
      <c r="L419" s="257"/>
      <c r="M419" s="258"/>
      <c r="N419" s="259"/>
      <c r="O419" s="259"/>
      <c r="P419" s="259"/>
      <c r="Q419" s="259"/>
      <c r="R419" s="259"/>
      <c r="S419" s="259"/>
      <c r="T419" s="26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1" t="s">
        <v>190</v>
      </c>
      <c r="AU419" s="261" t="s">
        <v>84</v>
      </c>
      <c r="AV419" s="14" t="s">
        <v>84</v>
      </c>
      <c r="AW419" s="14" t="s">
        <v>30</v>
      </c>
      <c r="AX419" s="14" t="s">
        <v>74</v>
      </c>
      <c r="AY419" s="261" t="s">
        <v>180</v>
      </c>
    </row>
    <row r="420" s="14" customFormat="1">
      <c r="A420" s="14"/>
      <c r="B420" s="251"/>
      <c r="C420" s="252"/>
      <c r="D420" s="242" t="s">
        <v>190</v>
      </c>
      <c r="E420" s="253" t="s">
        <v>1</v>
      </c>
      <c r="F420" s="254" t="s">
        <v>524</v>
      </c>
      <c r="G420" s="252"/>
      <c r="H420" s="255">
        <v>72.5</v>
      </c>
      <c r="I420" s="256"/>
      <c r="J420" s="252"/>
      <c r="K420" s="252"/>
      <c r="L420" s="257"/>
      <c r="M420" s="258"/>
      <c r="N420" s="259"/>
      <c r="O420" s="259"/>
      <c r="P420" s="259"/>
      <c r="Q420" s="259"/>
      <c r="R420" s="259"/>
      <c r="S420" s="259"/>
      <c r="T420" s="260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1" t="s">
        <v>190</v>
      </c>
      <c r="AU420" s="261" t="s">
        <v>84</v>
      </c>
      <c r="AV420" s="14" t="s">
        <v>84</v>
      </c>
      <c r="AW420" s="14" t="s">
        <v>30</v>
      </c>
      <c r="AX420" s="14" t="s">
        <v>74</v>
      </c>
      <c r="AY420" s="261" t="s">
        <v>180</v>
      </c>
    </row>
    <row r="421" s="15" customFormat="1">
      <c r="A421" s="15"/>
      <c r="B421" s="262"/>
      <c r="C421" s="263"/>
      <c r="D421" s="242" t="s">
        <v>190</v>
      </c>
      <c r="E421" s="264" t="s">
        <v>1</v>
      </c>
      <c r="F421" s="265" t="s">
        <v>194</v>
      </c>
      <c r="G421" s="263"/>
      <c r="H421" s="266">
        <v>396.60399999999998</v>
      </c>
      <c r="I421" s="267"/>
      <c r="J421" s="263"/>
      <c r="K421" s="263"/>
      <c r="L421" s="268"/>
      <c r="M421" s="269"/>
      <c r="N421" s="270"/>
      <c r="O421" s="270"/>
      <c r="P421" s="270"/>
      <c r="Q421" s="270"/>
      <c r="R421" s="270"/>
      <c r="S421" s="270"/>
      <c r="T421" s="271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72" t="s">
        <v>190</v>
      </c>
      <c r="AU421" s="272" t="s">
        <v>84</v>
      </c>
      <c r="AV421" s="15" t="s">
        <v>188</v>
      </c>
      <c r="AW421" s="15" t="s">
        <v>30</v>
      </c>
      <c r="AX421" s="15" t="s">
        <v>82</v>
      </c>
      <c r="AY421" s="272" t="s">
        <v>180</v>
      </c>
    </row>
    <row r="422" s="2" customFormat="1" ht="33" customHeight="1">
      <c r="A422" s="39"/>
      <c r="B422" s="40"/>
      <c r="C422" s="227" t="s">
        <v>525</v>
      </c>
      <c r="D422" s="227" t="s">
        <v>284</v>
      </c>
      <c r="E422" s="228" t="s">
        <v>526</v>
      </c>
      <c r="F422" s="229" t="s">
        <v>527</v>
      </c>
      <c r="G422" s="230" t="s">
        <v>198</v>
      </c>
      <c r="H422" s="231">
        <v>275.89999999999998</v>
      </c>
      <c r="I422" s="232"/>
      <c r="J422" s="233">
        <f>ROUND(I422*H422,2)</f>
        <v>0</v>
      </c>
      <c r="K422" s="229" t="s">
        <v>199</v>
      </c>
      <c r="L422" s="45"/>
      <c r="M422" s="234" t="s">
        <v>1</v>
      </c>
      <c r="N422" s="235" t="s">
        <v>39</v>
      </c>
      <c r="O422" s="92"/>
      <c r="P422" s="236">
        <f>O422*H422</f>
        <v>0</v>
      </c>
      <c r="Q422" s="236">
        <v>0.045990000000000003</v>
      </c>
      <c r="R422" s="236">
        <f>Q422*H422</f>
        <v>12.688641000000001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294</v>
      </c>
      <c r="AT422" s="238" t="s">
        <v>183</v>
      </c>
      <c r="AU422" s="238" t="s">
        <v>84</v>
      </c>
      <c r="AY422" s="18" t="s">
        <v>180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82</v>
      </c>
      <c r="BK422" s="239">
        <f>ROUND(I422*H422,2)</f>
        <v>0</v>
      </c>
      <c r="BL422" s="18" t="s">
        <v>294</v>
      </c>
      <c r="BM422" s="238" t="s">
        <v>528</v>
      </c>
    </row>
    <row r="423" s="13" customFormat="1">
      <c r="A423" s="13"/>
      <c r="B423" s="240"/>
      <c r="C423" s="241"/>
      <c r="D423" s="242" t="s">
        <v>190</v>
      </c>
      <c r="E423" s="243" t="s">
        <v>1</v>
      </c>
      <c r="F423" s="244" t="s">
        <v>237</v>
      </c>
      <c r="G423" s="241"/>
      <c r="H423" s="243" t="s">
        <v>1</v>
      </c>
      <c r="I423" s="245"/>
      <c r="J423" s="241"/>
      <c r="K423" s="241"/>
      <c r="L423" s="246"/>
      <c r="M423" s="247"/>
      <c r="N423" s="248"/>
      <c r="O423" s="248"/>
      <c r="P423" s="248"/>
      <c r="Q423" s="248"/>
      <c r="R423" s="248"/>
      <c r="S423" s="248"/>
      <c r="T423" s="249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50" t="s">
        <v>190</v>
      </c>
      <c r="AU423" s="250" t="s">
        <v>84</v>
      </c>
      <c r="AV423" s="13" t="s">
        <v>82</v>
      </c>
      <c r="AW423" s="13" t="s">
        <v>30</v>
      </c>
      <c r="AX423" s="13" t="s">
        <v>74</v>
      </c>
      <c r="AY423" s="250" t="s">
        <v>180</v>
      </c>
    </row>
    <row r="424" s="13" customFormat="1">
      <c r="A424" s="13"/>
      <c r="B424" s="240"/>
      <c r="C424" s="241"/>
      <c r="D424" s="242" t="s">
        <v>190</v>
      </c>
      <c r="E424" s="243" t="s">
        <v>1</v>
      </c>
      <c r="F424" s="244" t="s">
        <v>529</v>
      </c>
      <c r="G424" s="241"/>
      <c r="H424" s="243" t="s">
        <v>1</v>
      </c>
      <c r="I424" s="245"/>
      <c r="J424" s="241"/>
      <c r="K424" s="241"/>
      <c r="L424" s="246"/>
      <c r="M424" s="247"/>
      <c r="N424" s="248"/>
      <c r="O424" s="248"/>
      <c r="P424" s="248"/>
      <c r="Q424" s="248"/>
      <c r="R424" s="248"/>
      <c r="S424" s="248"/>
      <c r="T424" s="249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50" t="s">
        <v>190</v>
      </c>
      <c r="AU424" s="250" t="s">
        <v>84</v>
      </c>
      <c r="AV424" s="13" t="s">
        <v>82</v>
      </c>
      <c r="AW424" s="13" t="s">
        <v>30</v>
      </c>
      <c r="AX424" s="13" t="s">
        <v>74</v>
      </c>
      <c r="AY424" s="250" t="s">
        <v>180</v>
      </c>
    </row>
    <row r="425" s="13" customFormat="1">
      <c r="A425" s="13"/>
      <c r="B425" s="240"/>
      <c r="C425" s="241"/>
      <c r="D425" s="242" t="s">
        <v>190</v>
      </c>
      <c r="E425" s="243" t="s">
        <v>1</v>
      </c>
      <c r="F425" s="244" t="s">
        <v>504</v>
      </c>
      <c r="G425" s="241"/>
      <c r="H425" s="243" t="s">
        <v>1</v>
      </c>
      <c r="I425" s="245"/>
      <c r="J425" s="241"/>
      <c r="K425" s="241"/>
      <c r="L425" s="246"/>
      <c r="M425" s="247"/>
      <c r="N425" s="248"/>
      <c r="O425" s="248"/>
      <c r="P425" s="248"/>
      <c r="Q425" s="248"/>
      <c r="R425" s="248"/>
      <c r="S425" s="248"/>
      <c r="T425" s="249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0" t="s">
        <v>190</v>
      </c>
      <c r="AU425" s="250" t="s">
        <v>84</v>
      </c>
      <c r="AV425" s="13" t="s">
        <v>82</v>
      </c>
      <c r="AW425" s="13" t="s">
        <v>30</v>
      </c>
      <c r="AX425" s="13" t="s">
        <v>74</v>
      </c>
      <c r="AY425" s="250" t="s">
        <v>180</v>
      </c>
    </row>
    <row r="426" s="13" customFormat="1">
      <c r="A426" s="13"/>
      <c r="B426" s="240"/>
      <c r="C426" s="241"/>
      <c r="D426" s="242" t="s">
        <v>190</v>
      </c>
      <c r="E426" s="243" t="s">
        <v>1</v>
      </c>
      <c r="F426" s="244" t="s">
        <v>530</v>
      </c>
      <c r="G426" s="241"/>
      <c r="H426" s="243" t="s">
        <v>1</v>
      </c>
      <c r="I426" s="245"/>
      <c r="J426" s="241"/>
      <c r="K426" s="241"/>
      <c r="L426" s="246"/>
      <c r="M426" s="247"/>
      <c r="N426" s="248"/>
      <c r="O426" s="248"/>
      <c r="P426" s="248"/>
      <c r="Q426" s="248"/>
      <c r="R426" s="248"/>
      <c r="S426" s="248"/>
      <c r="T426" s="249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50" t="s">
        <v>190</v>
      </c>
      <c r="AU426" s="250" t="s">
        <v>84</v>
      </c>
      <c r="AV426" s="13" t="s">
        <v>82</v>
      </c>
      <c r="AW426" s="13" t="s">
        <v>30</v>
      </c>
      <c r="AX426" s="13" t="s">
        <v>74</v>
      </c>
      <c r="AY426" s="250" t="s">
        <v>180</v>
      </c>
    </row>
    <row r="427" s="14" customFormat="1">
      <c r="A427" s="14"/>
      <c r="B427" s="251"/>
      <c r="C427" s="252"/>
      <c r="D427" s="242" t="s">
        <v>190</v>
      </c>
      <c r="E427" s="253" t="s">
        <v>1</v>
      </c>
      <c r="F427" s="254" t="s">
        <v>238</v>
      </c>
      <c r="G427" s="252"/>
      <c r="H427" s="255">
        <v>147.21000000000001</v>
      </c>
      <c r="I427" s="256"/>
      <c r="J427" s="252"/>
      <c r="K427" s="252"/>
      <c r="L427" s="257"/>
      <c r="M427" s="258"/>
      <c r="N427" s="259"/>
      <c r="O427" s="259"/>
      <c r="P427" s="259"/>
      <c r="Q427" s="259"/>
      <c r="R427" s="259"/>
      <c r="S427" s="259"/>
      <c r="T427" s="260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1" t="s">
        <v>190</v>
      </c>
      <c r="AU427" s="261" t="s">
        <v>84</v>
      </c>
      <c r="AV427" s="14" t="s">
        <v>84</v>
      </c>
      <c r="AW427" s="14" t="s">
        <v>30</v>
      </c>
      <c r="AX427" s="14" t="s">
        <v>74</v>
      </c>
      <c r="AY427" s="261" t="s">
        <v>180</v>
      </c>
    </row>
    <row r="428" s="14" customFormat="1">
      <c r="A428" s="14"/>
      <c r="B428" s="251"/>
      <c r="C428" s="252"/>
      <c r="D428" s="242" t="s">
        <v>190</v>
      </c>
      <c r="E428" s="253" t="s">
        <v>1</v>
      </c>
      <c r="F428" s="254" t="s">
        <v>239</v>
      </c>
      <c r="G428" s="252"/>
      <c r="H428" s="255">
        <v>128.69</v>
      </c>
      <c r="I428" s="256"/>
      <c r="J428" s="252"/>
      <c r="K428" s="252"/>
      <c r="L428" s="257"/>
      <c r="M428" s="258"/>
      <c r="N428" s="259"/>
      <c r="O428" s="259"/>
      <c r="P428" s="259"/>
      <c r="Q428" s="259"/>
      <c r="R428" s="259"/>
      <c r="S428" s="259"/>
      <c r="T428" s="26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1" t="s">
        <v>190</v>
      </c>
      <c r="AU428" s="261" t="s">
        <v>84</v>
      </c>
      <c r="AV428" s="14" t="s">
        <v>84</v>
      </c>
      <c r="AW428" s="14" t="s">
        <v>30</v>
      </c>
      <c r="AX428" s="14" t="s">
        <v>74</v>
      </c>
      <c r="AY428" s="261" t="s">
        <v>180</v>
      </c>
    </row>
    <row r="429" s="15" customFormat="1">
      <c r="A429" s="15"/>
      <c r="B429" s="262"/>
      <c r="C429" s="263"/>
      <c r="D429" s="242" t="s">
        <v>190</v>
      </c>
      <c r="E429" s="264" t="s">
        <v>1</v>
      </c>
      <c r="F429" s="265" t="s">
        <v>194</v>
      </c>
      <c r="G429" s="263"/>
      <c r="H429" s="266">
        <v>275.89999999999998</v>
      </c>
      <c r="I429" s="267"/>
      <c r="J429" s="263"/>
      <c r="K429" s="263"/>
      <c r="L429" s="268"/>
      <c r="M429" s="269"/>
      <c r="N429" s="270"/>
      <c r="O429" s="270"/>
      <c r="P429" s="270"/>
      <c r="Q429" s="270"/>
      <c r="R429" s="270"/>
      <c r="S429" s="270"/>
      <c r="T429" s="271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T429" s="272" t="s">
        <v>190</v>
      </c>
      <c r="AU429" s="272" t="s">
        <v>84</v>
      </c>
      <c r="AV429" s="15" t="s">
        <v>188</v>
      </c>
      <c r="AW429" s="15" t="s">
        <v>30</v>
      </c>
      <c r="AX429" s="15" t="s">
        <v>82</v>
      </c>
      <c r="AY429" s="272" t="s">
        <v>180</v>
      </c>
    </row>
    <row r="430" s="2" customFormat="1" ht="24.15" customHeight="1">
      <c r="A430" s="39"/>
      <c r="B430" s="40"/>
      <c r="C430" s="227" t="s">
        <v>531</v>
      </c>
      <c r="D430" s="227" t="s">
        <v>284</v>
      </c>
      <c r="E430" s="228" t="s">
        <v>532</v>
      </c>
      <c r="F430" s="229" t="s">
        <v>533</v>
      </c>
      <c r="G430" s="230" t="s">
        <v>198</v>
      </c>
      <c r="H430" s="231">
        <v>284.35500000000002</v>
      </c>
      <c r="I430" s="232"/>
      <c r="J430" s="233">
        <f>ROUND(I430*H430,2)</f>
        <v>0</v>
      </c>
      <c r="K430" s="229" t="s">
        <v>199</v>
      </c>
      <c r="L430" s="45"/>
      <c r="M430" s="234" t="s">
        <v>1</v>
      </c>
      <c r="N430" s="235" t="s">
        <v>39</v>
      </c>
      <c r="O430" s="92"/>
      <c r="P430" s="236">
        <f>O430*H430</f>
        <v>0</v>
      </c>
      <c r="Q430" s="236">
        <v>0.045990000000000003</v>
      </c>
      <c r="R430" s="236">
        <f>Q430*H430</f>
        <v>13.077486450000002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294</v>
      </c>
      <c r="AT430" s="238" t="s">
        <v>183</v>
      </c>
      <c r="AU430" s="238" t="s">
        <v>84</v>
      </c>
      <c r="AY430" s="18" t="s">
        <v>180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82</v>
      </c>
      <c r="BK430" s="239">
        <f>ROUND(I430*H430,2)</f>
        <v>0</v>
      </c>
      <c r="BL430" s="18" t="s">
        <v>294</v>
      </c>
      <c r="BM430" s="238" t="s">
        <v>534</v>
      </c>
    </row>
    <row r="431" s="13" customFormat="1">
      <c r="A431" s="13"/>
      <c r="B431" s="240"/>
      <c r="C431" s="241"/>
      <c r="D431" s="242" t="s">
        <v>190</v>
      </c>
      <c r="E431" s="243" t="s">
        <v>1</v>
      </c>
      <c r="F431" s="244" t="s">
        <v>535</v>
      </c>
      <c r="G431" s="241"/>
      <c r="H431" s="243" t="s">
        <v>1</v>
      </c>
      <c r="I431" s="245"/>
      <c r="J431" s="241"/>
      <c r="K431" s="241"/>
      <c r="L431" s="246"/>
      <c r="M431" s="247"/>
      <c r="N431" s="248"/>
      <c r="O431" s="248"/>
      <c r="P431" s="248"/>
      <c r="Q431" s="248"/>
      <c r="R431" s="248"/>
      <c r="S431" s="248"/>
      <c r="T431" s="249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50" t="s">
        <v>190</v>
      </c>
      <c r="AU431" s="250" t="s">
        <v>84</v>
      </c>
      <c r="AV431" s="13" t="s">
        <v>82</v>
      </c>
      <c r="AW431" s="13" t="s">
        <v>30</v>
      </c>
      <c r="AX431" s="13" t="s">
        <v>74</v>
      </c>
      <c r="AY431" s="250" t="s">
        <v>180</v>
      </c>
    </row>
    <row r="432" s="13" customFormat="1">
      <c r="A432" s="13"/>
      <c r="B432" s="240"/>
      <c r="C432" s="241"/>
      <c r="D432" s="242" t="s">
        <v>190</v>
      </c>
      <c r="E432" s="243" t="s">
        <v>1</v>
      </c>
      <c r="F432" s="244" t="s">
        <v>536</v>
      </c>
      <c r="G432" s="241"/>
      <c r="H432" s="243" t="s">
        <v>1</v>
      </c>
      <c r="I432" s="245"/>
      <c r="J432" s="241"/>
      <c r="K432" s="241"/>
      <c r="L432" s="246"/>
      <c r="M432" s="247"/>
      <c r="N432" s="248"/>
      <c r="O432" s="248"/>
      <c r="P432" s="248"/>
      <c r="Q432" s="248"/>
      <c r="R432" s="248"/>
      <c r="S432" s="248"/>
      <c r="T432" s="249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50" t="s">
        <v>190</v>
      </c>
      <c r="AU432" s="250" t="s">
        <v>84</v>
      </c>
      <c r="AV432" s="13" t="s">
        <v>82</v>
      </c>
      <c r="AW432" s="13" t="s">
        <v>30</v>
      </c>
      <c r="AX432" s="13" t="s">
        <v>74</v>
      </c>
      <c r="AY432" s="250" t="s">
        <v>180</v>
      </c>
    </row>
    <row r="433" s="13" customFormat="1">
      <c r="A433" s="13"/>
      <c r="B433" s="240"/>
      <c r="C433" s="241"/>
      <c r="D433" s="242" t="s">
        <v>190</v>
      </c>
      <c r="E433" s="243" t="s">
        <v>1</v>
      </c>
      <c r="F433" s="244" t="s">
        <v>504</v>
      </c>
      <c r="G433" s="241"/>
      <c r="H433" s="243" t="s">
        <v>1</v>
      </c>
      <c r="I433" s="245"/>
      <c r="J433" s="241"/>
      <c r="K433" s="241"/>
      <c r="L433" s="246"/>
      <c r="M433" s="247"/>
      <c r="N433" s="248"/>
      <c r="O433" s="248"/>
      <c r="P433" s="248"/>
      <c r="Q433" s="248"/>
      <c r="R433" s="248"/>
      <c r="S433" s="248"/>
      <c r="T433" s="249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0" t="s">
        <v>190</v>
      </c>
      <c r="AU433" s="250" t="s">
        <v>84</v>
      </c>
      <c r="AV433" s="13" t="s">
        <v>82</v>
      </c>
      <c r="AW433" s="13" t="s">
        <v>30</v>
      </c>
      <c r="AX433" s="13" t="s">
        <v>74</v>
      </c>
      <c r="AY433" s="250" t="s">
        <v>180</v>
      </c>
    </row>
    <row r="434" s="13" customFormat="1">
      <c r="A434" s="13"/>
      <c r="B434" s="240"/>
      <c r="C434" s="241"/>
      <c r="D434" s="242" t="s">
        <v>190</v>
      </c>
      <c r="E434" s="243" t="s">
        <v>1</v>
      </c>
      <c r="F434" s="244" t="s">
        <v>537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190</v>
      </c>
      <c r="AU434" s="250" t="s">
        <v>84</v>
      </c>
      <c r="AV434" s="13" t="s">
        <v>82</v>
      </c>
      <c r="AW434" s="13" t="s">
        <v>30</v>
      </c>
      <c r="AX434" s="13" t="s">
        <v>74</v>
      </c>
      <c r="AY434" s="250" t="s">
        <v>180</v>
      </c>
    </row>
    <row r="435" s="14" customFormat="1">
      <c r="A435" s="14"/>
      <c r="B435" s="251"/>
      <c r="C435" s="252"/>
      <c r="D435" s="242" t="s">
        <v>190</v>
      </c>
      <c r="E435" s="253" t="s">
        <v>1</v>
      </c>
      <c r="F435" s="254" t="s">
        <v>538</v>
      </c>
      <c r="G435" s="252"/>
      <c r="H435" s="255">
        <v>142.84999999999999</v>
      </c>
      <c r="I435" s="256"/>
      <c r="J435" s="252"/>
      <c r="K435" s="252"/>
      <c r="L435" s="257"/>
      <c r="M435" s="258"/>
      <c r="N435" s="259"/>
      <c r="O435" s="259"/>
      <c r="P435" s="259"/>
      <c r="Q435" s="259"/>
      <c r="R435" s="259"/>
      <c r="S435" s="259"/>
      <c r="T435" s="260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1" t="s">
        <v>190</v>
      </c>
      <c r="AU435" s="261" t="s">
        <v>84</v>
      </c>
      <c r="AV435" s="14" t="s">
        <v>84</v>
      </c>
      <c r="AW435" s="14" t="s">
        <v>30</v>
      </c>
      <c r="AX435" s="14" t="s">
        <v>74</v>
      </c>
      <c r="AY435" s="261" t="s">
        <v>180</v>
      </c>
    </row>
    <row r="436" s="14" customFormat="1">
      <c r="A436" s="14"/>
      <c r="B436" s="251"/>
      <c r="C436" s="252"/>
      <c r="D436" s="242" t="s">
        <v>190</v>
      </c>
      <c r="E436" s="253" t="s">
        <v>1</v>
      </c>
      <c r="F436" s="254" t="s">
        <v>539</v>
      </c>
      <c r="G436" s="252"/>
      <c r="H436" s="255">
        <v>141.505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190</v>
      </c>
      <c r="AU436" s="261" t="s">
        <v>84</v>
      </c>
      <c r="AV436" s="14" t="s">
        <v>84</v>
      </c>
      <c r="AW436" s="14" t="s">
        <v>30</v>
      </c>
      <c r="AX436" s="14" t="s">
        <v>74</v>
      </c>
      <c r="AY436" s="261" t="s">
        <v>180</v>
      </c>
    </row>
    <row r="437" s="15" customFormat="1">
      <c r="A437" s="15"/>
      <c r="B437" s="262"/>
      <c r="C437" s="263"/>
      <c r="D437" s="242" t="s">
        <v>190</v>
      </c>
      <c r="E437" s="264" t="s">
        <v>1</v>
      </c>
      <c r="F437" s="265" t="s">
        <v>194</v>
      </c>
      <c r="G437" s="263"/>
      <c r="H437" s="266">
        <v>284.35500000000002</v>
      </c>
      <c r="I437" s="267"/>
      <c r="J437" s="263"/>
      <c r="K437" s="263"/>
      <c r="L437" s="268"/>
      <c r="M437" s="269"/>
      <c r="N437" s="270"/>
      <c r="O437" s="270"/>
      <c r="P437" s="270"/>
      <c r="Q437" s="270"/>
      <c r="R437" s="270"/>
      <c r="S437" s="270"/>
      <c r="T437" s="271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72" t="s">
        <v>190</v>
      </c>
      <c r="AU437" s="272" t="s">
        <v>84</v>
      </c>
      <c r="AV437" s="15" t="s">
        <v>188</v>
      </c>
      <c r="AW437" s="15" t="s">
        <v>30</v>
      </c>
      <c r="AX437" s="15" t="s">
        <v>82</v>
      </c>
      <c r="AY437" s="272" t="s">
        <v>180</v>
      </c>
    </row>
    <row r="438" s="2" customFormat="1" ht="16.5" customHeight="1">
      <c r="A438" s="39"/>
      <c r="B438" s="40"/>
      <c r="C438" s="227" t="s">
        <v>540</v>
      </c>
      <c r="D438" s="227" t="s">
        <v>183</v>
      </c>
      <c r="E438" s="228" t="s">
        <v>541</v>
      </c>
      <c r="F438" s="229" t="s">
        <v>542</v>
      </c>
      <c r="G438" s="230" t="s">
        <v>198</v>
      </c>
      <c r="H438" s="231">
        <v>129.59999999999999</v>
      </c>
      <c r="I438" s="232"/>
      <c r="J438" s="233">
        <f>ROUND(I438*H438,2)</f>
        <v>0</v>
      </c>
      <c r="K438" s="229" t="s">
        <v>199</v>
      </c>
      <c r="L438" s="45"/>
      <c r="M438" s="234" t="s">
        <v>1</v>
      </c>
      <c r="N438" s="235" t="s">
        <v>39</v>
      </c>
      <c r="O438" s="92"/>
      <c r="P438" s="236">
        <f>O438*H438</f>
        <v>0</v>
      </c>
      <c r="Q438" s="236">
        <v>0</v>
      </c>
      <c r="R438" s="236">
        <f>Q438*H438</f>
        <v>0</v>
      </c>
      <c r="S438" s="236">
        <v>0</v>
      </c>
      <c r="T438" s="237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8" t="s">
        <v>294</v>
      </c>
      <c r="AT438" s="238" t="s">
        <v>183</v>
      </c>
      <c r="AU438" s="238" t="s">
        <v>84</v>
      </c>
      <c r="AY438" s="18" t="s">
        <v>180</v>
      </c>
      <c r="BE438" s="239">
        <f>IF(N438="základní",J438,0)</f>
        <v>0</v>
      </c>
      <c r="BF438" s="239">
        <f>IF(N438="snížená",J438,0)</f>
        <v>0</v>
      </c>
      <c r="BG438" s="239">
        <f>IF(N438="zákl. přenesená",J438,0)</f>
        <v>0</v>
      </c>
      <c r="BH438" s="239">
        <f>IF(N438="sníž. přenesená",J438,0)</f>
        <v>0</v>
      </c>
      <c r="BI438" s="239">
        <f>IF(N438="nulová",J438,0)</f>
        <v>0</v>
      </c>
      <c r="BJ438" s="18" t="s">
        <v>82</v>
      </c>
      <c r="BK438" s="239">
        <f>ROUND(I438*H438,2)</f>
        <v>0</v>
      </c>
      <c r="BL438" s="18" t="s">
        <v>294</v>
      </c>
      <c r="BM438" s="238" t="s">
        <v>543</v>
      </c>
    </row>
    <row r="439" s="13" customFormat="1">
      <c r="A439" s="13"/>
      <c r="B439" s="240"/>
      <c r="C439" s="241"/>
      <c r="D439" s="242" t="s">
        <v>190</v>
      </c>
      <c r="E439" s="243" t="s">
        <v>1</v>
      </c>
      <c r="F439" s="244" t="s">
        <v>544</v>
      </c>
      <c r="G439" s="241"/>
      <c r="H439" s="243" t="s">
        <v>1</v>
      </c>
      <c r="I439" s="245"/>
      <c r="J439" s="241"/>
      <c r="K439" s="241"/>
      <c r="L439" s="246"/>
      <c r="M439" s="247"/>
      <c r="N439" s="248"/>
      <c r="O439" s="248"/>
      <c r="P439" s="248"/>
      <c r="Q439" s="248"/>
      <c r="R439" s="248"/>
      <c r="S439" s="248"/>
      <c r="T439" s="249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0" t="s">
        <v>190</v>
      </c>
      <c r="AU439" s="250" t="s">
        <v>84</v>
      </c>
      <c r="AV439" s="13" t="s">
        <v>82</v>
      </c>
      <c r="AW439" s="13" t="s">
        <v>30</v>
      </c>
      <c r="AX439" s="13" t="s">
        <v>74</v>
      </c>
      <c r="AY439" s="250" t="s">
        <v>180</v>
      </c>
    </row>
    <row r="440" s="14" customFormat="1">
      <c r="A440" s="14"/>
      <c r="B440" s="251"/>
      <c r="C440" s="252"/>
      <c r="D440" s="242" t="s">
        <v>190</v>
      </c>
      <c r="E440" s="253" t="s">
        <v>1</v>
      </c>
      <c r="F440" s="254" t="s">
        <v>545</v>
      </c>
      <c r="G440" s="252"/>
      <c r="H440" s="255">
        <v>129.59999999999999</v>
      </c>
      <c r="I440" s="256"/>
      <c r="J440" s="252"/>
      <c r="K440" s="252"/>
      <c r="L440" s="257"/>
      <c r="M440" s="258"/>
      <c r="N440" s="259"/>
      <c r="O440" s="259"/>
      <c r="P440" s="259"/>
      <c r="Q440" s="259"/>
      <c r="R440" s="259"/>
      <c r="S440" s="259"/>
      <c r="T440" s="26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1" t="s">
        <v>190</v>
      </c>
      <c r="AU440" s="261" t="s">
        <v>84</v>
      </c>
      <c r="AV440" s="14" t="s">
        <v>84</v>
      </c>
      <c r="AW440" s="14" t="s">
        <v>30</v>
      </c>
      <c r="AX440" s="14" t="s">
        <v>74</v>
      </c>
      <c r="AY440" s="261" t="s">
        <v>180</v>
      </c>
    </row>
    <row r="441" s="15" customFormat="1">
      <c r="A441" s="15"/>
      <c r="B441" s="262"/>
      <c r="C441" s="263"/>
      <c r="D441" s="242" t="s">
        <v>190</v>
      </c>
      <c r="E441" s="264" t="s">
        <v>1</v>
      </c>
      <c r="F441" s="265" t="s">
        <v>194</v>
      </c>
      <c r="G441" s="263"/>
      <c r="H441" s="266">
        <v>129.59999999999999</v>
      </c>
      <c r="I441" s="267"/>
      <c r="J441" s="263"/>
      <c r="K441" s="263"/>
      <c r="L441" s="268"/>
      <c r="M441" s="269"/>
      <c r="N441" s="270"/>
      <c r="O441" s="270"/>
      <c r="P441" s="270"/>
      <c r="Q441" s="270"/>
      <c r="R441" s="270"/>
      <c r="S441" s="270"/>
      <c r="T441" s="271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72" t="s">
        <v>190</v>
      </c>
      <c r="AU441" s="272" t="s">
        <v>84</v>
      </c>
      <c r="AV441" s="15" t="s">
        <v>188</v>
      </c>
      <c r="AW441" s="15" t="s">
        <v>30</v>
      </c>
      <c r="AX441" s="15" t="s">
        <v>82</v>
      </c>
      <c r="AY441" s="272" t="s">
        <v>180</v>
      </c>
    </row>
    <row r="442" s="2" customFormat="1" ht="16.5" customHeight="1">
      <c r="A442" s="39"/>
      <c r="B442" s="40"/>
      <c r="C442" s="227" t="s">
        <v>546</v>
      </c>
      <c r="D442" s="227" t="s">
        <v>183</v>
      </c>
      <c r="E442" s="228" t="s">
        <v>547</v>
      </c>
      <c r="F442" s="229" t="s">
        <v>548</v>
      </c>
      <c r="G442" s="230" t="s">
        <v>343</v>
      </c>
      <c r="H442" s="294"/>
      <c r="I442" s="232"/>
      <c r="J442" s="233">
        <f>ROUND(I442*H442,2)</f>
        <v>0</v>
      </c>
      <c r="K442" s="229" t="s">
        <v>187</v>
      </c>
      <c r="L442" s="45"/>
      <c r="M442" s="234" t="s">
        <v>1</v>
      </c>
      <c r="N442" s="235" t="s">
        <v>39</v>
      </c>
      <c r="O442" s="92"/>
      <c r="P442" s="236">
        <f>O442*H442</f>
        <v>0</v>
      </c>
      <c r="Q442" s="236">
        <v>0</v>
      </c>
      <c r="R442" s="236">
        <f>Q442*H442</f>
        <v>0</v>
      </c>
      <c r="S442" s="236">
        <v>0</v>
      </c>
      <c r="T442" s="237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8" t="s">
        <v>294</v>
      </c>
      <c r="AT442" s="238" t="s">
        <v>183</v>
      </c>
      <c r="AU442" s="238" t="s">
        <v>84</v>
      </c>
      <c r="AY442" s="18" t="s">
        <v>180</v>
      </c>
      <c r="BE442" s="239">
        <f>IF(N442="základní",J442,0)</f>
        <v>0</v>
      </c>
      <c r="BF442" s="239">
        <f>IF(N442="snížená",J442,0)</f>
        <v>0</v>
      </c>
      <c r="BG442" s="239">
        <f>IF(N442="zákl. přenesená",J442,0)</f>
        <v>0</v>
      </c>
      <c r="BH442" s="239">
        <f>IF(N442="sníž. přenesená",J442,0)</f>
        <v>0</v>
      </c>
      <c r="BI442" s="239">
        <f>IF(N442="nulová",J442,0)</f>
        <v>0</v>
      </c>
      <c r="BJ442" s="18" t="s">
        <v>82</v>
      </c>
      <c r="BK442" s="239">
        <f>ROUND(I442*H442,2)</f>
        <v>0</v>
      </c>
      <c r="BL442" s="18" t="s">
        <v>294</v>
      </c>
      <c r="BM442" s="238" t="s">
        <v>549</v>
      </c>
    </row>
    <row r="443" s="12" customFormat="1" ht="22.8" customHeight="1">
      <c r="A443" s="12"/>
      <c r="B443" s="211"/>
      <c r="C443" s="212"/>
      <c r="D443" s="213" t="s">
        <v>73</v>
      </c>
      <c r="E443" s="225" t="s">
        <v>550</v>
      </c>
      <c r="F443" s="225" t="s">
        <v>551</v>
      </c>
      <c r="G443" s="212"/>
      <c r="H443" s="212"/>
      <c r="I443" s="215"/>
      <c r="J443" s="226">
        <f>BK443</f>
        <v>0</v>
      </c>
      <c r="K443" s="212"/>
      <c r="L443" s="217"/>
      <c r="M443" s="218"/>
      <c r="N443" s="219"/>
      <c r="O443" s="219"/>
      <c r="P443" s="220">
        <f>SUM(P444:P486)</f>
        <v>0</v>
      </c>
      <c r="Q443" s="219"/>
      <c r="R443" s="220">
        <f>SUM(R444:R486)</f>
        <v>0</v>
      </c>
      <c r="S443" s="219"/>
      <c r="T443" s="221">
        <f>SUM(T444:T486)</f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R443" s="222" t="s">
        <v>84</v>
      </c>
      <c r="AT443" s="223" t="s">
        <v>73</v>
      </c>
      <c r="AU443" s="223" t="s">
        <v>82</v>
      </c>
      <c r="AY443" s="222" t="s">
        <v>180</v>
      </c>
      <c r="BK443" s="224">
        <f>SUM(BK444:BK486)</f>
        <v>0</v>
      </c>
    </row>
    <row r="444" s="2" customFormat="1" ht="16.5" customHeight="1">
      <c r="A444" s="39"/>
      <c r="B444" s="40"/>
      <c r="C444" s="227" t="s">
        <v>552</v>
      </c>
      <c r="D444" s="227" t="s">
        <v>284</v>
      </c>
      <c r="E444" s="228" t="s">
        <v>553</v>
      </c>
      <c r="F444" s="229" t="s">
        <v>554</v>
      </c>
      <c r="G444" s="230" t="s">
        <v>287</v>
      </c>
      <c r="H444" s="231">
        <v>3</v>
      </c>
      <c r="I444" s="232"/>
      <c r="J444" s="233">
        <f>ROUND(I444*H444,2)</f>
        <v>0</v>
      </c>
      <c r="K444" s="229" t="s">
        <v>199</v>
      </c>
      <c r="L444" s="45"/>
      <c r="M444" s="234" t="s">
        <v>1</v>
      </c>
      <c r="N444" s="235" t="s">
        <v>39</v>
      </c>
      <c r="O444" s="92"/>
      <c r="P444" s="236">
        <f>O444*H444</f>
        <v>0</v>
      </c>
      <c r="Q444" s="236">
        <v>0</v>
      </c>
      <c r="R444" s="236">
        <f>Q444*H444</f>
        <v>0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294</v>
      </c>
      <c r="AT444" s="238" t="s">
        <v>183</v>
      </c>
      <c r="AU444" s="238" t="s">
        <v>84</v>
      </c>
      <c r="AY444" s="18" t="s">
        <v>180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82</v>
      </c>
      <c r="BK444" s="239">
        <f>ROUND(I444*H444,2)</f>
        <v>0</v>
      </c>
      <c r="BL444" s="18" t="s">
        <v>294</v>
      </c>
      <c r="BM444" s="238" t="s">
        <v>555</v>
      </c>
    </row>
    <row r="445" s="2" customFormat="1">
      <c r="A445" s="39"/>
      <c r="B445" s="40"/>
      <c r="C445" s="41"/>
      <c r="D445" s="242" t="s">
        <v>556</v>
      </c>
      <c r="E445" s="41"/>
      <c r="F445" s="295" t="s">
        <v>557</v>
      </c>
      <c r="G445" s="41"/>
      <c r="H445" s="41"/>
      <c r="I445" s="296"/>
      <c r="J445" s="41"/>
      <c r="K445" s="41"/>
      <c r="L445" s="45"/>
      <c r="M445" s="297"/>
      <c r="N445" s="298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556</v>
      </c>
      <c r="AU445" s="18" t="s">
        <v>84</v>
      </c>
    </row>
    <row r="446" s="13" customFormat="1">
      <c r="A446" s="13"/>
      <c r="B446" s="240"/>
      <c r="C446" s="241"/>
      <c r="D446" s="242" t="s">
        <v>190</v>
      </c>
      <c r="E446" s="243" t="s">
        <v>1</v>
      </c>
      <c r="F446" s="244" t="s">
        <v>558</v>
      </c>
      <c r="G446" s="241"/>
      <c r="H446" s="243" t="s">
        <v>1</v>
      </c>
      <c r="I446" s="245"/>
      <c r="J446" s="241"/>
      <c r="K446" s="241"/>
      <c r="L446" s="246"/>
      <c r="M446" s="247"/>
      <c r="N446" s="248"/>
      <c r="O446" s="248"/>
      <c r="P446" s="248"/>
      <c r="Q446" s="248"/>
      <c r="R446" s="248"/>
      <c r="S446" s="248"/>
      <c r="T446" s="249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0" t="s">
        <v>190</v>
      </c>
      <c r="AU446" s="250" t="s">
        <v>84</v>
      </c>
      <c r="AV446" s="13" t="s">
        <v>82</v>
      </c>
      <c r="AW446" s="13" t="s">
        <v>30</v>
      </c>
      <c r="AX446" s="13" t="s">
        <v>74</v>
      </c>
      <c r="AY446" s="250" t="s">
        <v>180</v>
      </c>
    </row>
    <row r="447" s="13" customFormat="1">
      <c r="A447" s="13"/>
      <c r="B447" s="240"/>
      <c r="C447" s="241"/>
      <c r="D447" s="242" t="s">
        <v>190</v>
      </c>
      <c r="E447" s="243" t="s">
        <v>1</v>
      </c>
      <c r="F447" s="244" t="s">
        <v>559</v>
      </c>
      <c r="G447" s="241"/>
      <c r="H447" s="243" t="s">
        <v>1</v>
      </c>
      <c r="I447" s="245"/>
      <c r="J447" s="241"/>
      <c r="K447" s="241"/>
      <c r="L447" s="246"/>
      <c r="M447" s="247"/>
      <c r="N447" s="248"/>
      <c r="O447" s="248"/>
      <c r="P447" s="248"/>
      <c r="Q447" s="248"/>
      <c r="R447" s="248"/>
      <c r="S447" s="248"/>
      <c r="T447" s="249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50" t="s">
        <v>190</v>
      </c>
      <c r="AU447" s="250" t="s">
        <v>84</v>
      </c>
      <c r="AV447" s="13" t="s">
        <v>82</v>
      </c>
      <c r="AW447" s="13" t="s">
        <v>30</v>
      </c>
      <c r="AX447" s="13" t="s">
        <v>74</v>
      </c>
      <c r="AY447" s="250" t="s">
        <v>180</v>
      </c>
    </row>
    <row r="448" s="14" customFormat="1">
      <c r="A448" s="14"/>
      <c r="B448" s="251"/>
      <c r="C448" s="252"/>
      <c r="D448" s="242" t="s">
        <v>190</v>
      </c>
      <c r="E448" s="253" t="s">
        <v>1</v>
      </c>
      <c r="F448" s="254" t="s">
        <v>181</v>
      </c>
      <c r="G448" s="252"/>
      <c r="H448" s="255">
        <v>3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190</v>
      </c>
      <c r="AU448" s="261" t="s">
        <v>84</v>
      </c>
      <c r="AV448" s="14" t="s">
        <v>84</v>
      </c>
      <c r="AW448" s="14" t="s">
        <v>30</v>
      </c>
      <c r="AX448" s="14" t="s">
        <v>74</v>
      </c>
      <c r="AY448" s="261" t="s">
        <v>180</v>
      </c>
    </row>
    <row r="449" s="15" customFormat="1">
      <c r="A449" s="15"/>
      <c r="B449" s="262"/>
      <c r="C449" s="263"/>
      <c r="D449" s="242" t="s">
        <v>190</v>
      </c>
      <c r="E449" s="264" t="s">
        <v>1</v>
      </c>
      <c r="F449" s="265" t="s">
        <v>194</v>
      </c>
      <c r="G449" s="263"/>
      <c r="H449" s="266">
        <v>3</v>
      </c>
      <c r="I449" s="267"/>
      <c r="J449" s="263"/>
      <c r="K449" s="263"/>
      <c r="L449" s="268"/>
      <c r="M449" s="269"/>
      <c r="N449" s="270"/>
      <c r="O449" s="270"/>
      <c r="P449" s="270"/>
      <c r="Q449" s="270"/>
      <c r="R449" s="270"/>
      <c r="S449" s="270"/>
      <c r="T449" s="271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72" t="s">
        <v>190</v>
      </c>
      <c r="AU449" s="272" t="s">
        <v>84</v>
      </c>
      <c r="AV449" s="15" t="s">
        <v>188</v>
      </c>
      <c r="AW449" s="15" t="s">
        <v>30</v>
      </c>
      <c r="AX449" s="15" t="s">
        <v>82</v>
      </c>
      <c r="AY449" s="272" t="s">
        <v>180</v>
      </c>
    </row>
    <row r="450" s="2" customFormat="1" ht="16.5" customHeight="1">
      <c r="A450" s="39"/>
      <c r="B450" s="40"/>
      <c r="C450" s="227" t="s">
        <v>560</v>
      </c>
      <c r="D450" s="227" t="s">
        <v>284</v>
      </c>
      <c r="E450" s="228" t="s">
        <v>561</v>
      </c>
      <c r="F450" s="229" t="s">
        <v>562</v>
      </c>
      <c r="G450" s="230" t="s">
        <v>287</v>
      </c>
      <c r="H450" s="231">
        <v>7</v>
      </c>
      <c r="I450" s="232"/>
      <c r="J450" s="233">
        <f>ROUND(I450*H450,2)</f>
        <v>0</v>
      </c>
      <c r="K450" s="229" t="s">
        <v>199</v>
      </c>
      <c r="L450" s="45"/>
      <c r="M450" s="234" t="s">
        <v>1</v>
      </c>
      <c r="N450" s="235" t="s">
        <v>39</v>
      </c>
      <c r="O450" s="92"/>
      <c r="P450" s="236">
        <f>O450*H450</f>
        <v>0</v>
      </c>
      <c r="Q450" s="236">
        <v>0</v>
      </c>
      <c r="R450" s="236">
        <f>Q450*H450</f>
        <v>0</v>
      </c>
      <c r="S450" s="236">
        <v>0</v>
      </c>
      <c r="T450" s="237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8" t="s">
        <v>294</v>
      </c>
      <c r="AT450" s="238" t="s">
        <v>183</v>
      </c>
      <c r="AU450" s="238" t="s">
        <v>84</v>
      </c>
      <c r="AY450" s="18" t="s">
        <v>180</v>
      </c>
      <c r="BE450" s="239">
        <f>IF(N450="základní",J450,0)</f>
        <v>0</v>
      </c>
      <c r="BF450" s="239">
        <f>IF(N450="snížená",J450,0)</f>
        <v>0</v>
      </c>
      <c r="BG450" s="239">
        <f>IF(N450="zákl. přenesená",J450,0)</f>
        <v>0</v>
      </c>
      <c r="BH450" s="239">
        <f>IF(N450="sníž. přenesená",J450,0)</f>
        <v>0</v>
      </c>
      <c r="BI450" s="239">
        <f>IF(N450="nulová",J450,0)</f>
        <v>0</v>
      </c>
      <c r="BJ450" s="18" t="s">
        <v>82</v>
      </c>
      <c r="BK450" s="239">
        <f>ROUND(I450*H450,2)</f>
        <v>0</v>
      </c>
      <c r="BL450" s="18" t="s">
        <v>294</v>
      </c>
      <c r="BM450" s="238" t="s">
        <v>563</v>
      </c>
    </row>
    <row r="451" s="2" customFormat="1">
      <c r="A451" s="39"/>
      <c r="B451" s="40"/>
      <c r="C451" s="41"/>
      <c r="D451" s="242" t="s">
        <v>556</v>
      </c>
      <c r="E451" s="41"/>
      <c r="F451" s="295" t="s">
        <v>557</v>
      </c>
      <c r="G451" s="41"/>
      <c r="H451" s="41"/>
      <c r="I451" s="296"/>
      <c r="J451" s="41"/>
      <c r="K451" s="41"/>
      <c r="L451" s="45"/>
      <c r="M451" s="297"/>
      <c r="N451" s="298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556</v>
      </c>
      <c r="AU451" s="18" t="s">
        <v>84</v>
      </c>
    </row>
    <row r="452" s="13" customFormat="1">
      <c r="A452" s="13"/>
      <c r="B452" s="240"/>
      <c r="C452" s="241"/>
      <c r="D452" s="242" t="s">
        <v>190</v>
      </c>
      <c r="E452" s="243" t="s">
        <v>1</v>
      </c>
      <c r="F452" s="244" t="s">
        <v>564</v>
      </c>
      <c r="G452" s="241"/>
      <c r="H452" s="243" t="s">
        <v>1</v>
      </c>
      <c r="I452" s="245"/>
      <c r="J452" s="241"/>
      <c r="K452" s="241"/>
      <c r="L452" s="246"/>
      <c r="M452" s="247"/>
      <c r="N452" s="248"/>
      <c r="O452" s="248"/>
      <c r="P452" s="248"/>
      <c r="Q452" s="248"/>
      <c r="R452" s="248"/>
      <c r="S452" s="248"/>
      <c r="T452" s="249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50" t="s">
        <v>190</v>
      </c>
      <c r="AU452" s="250" t="s">
        <v>84</v>
      </c>
      <c r="AV452" s="13" t="s">
        <v>82</v>
      </c>
      <c r="AW452" s="13" t="s">
        <v>30</v>
      </c>
      <c r="AX452" s="13" t="s">
        <v>74</v>
      </c>
      <c r="AY452" s="250" t="s">
        <v>180</v>
      </c>
    </row>
    <row r="453" s="13" customFormat="1">
      <c r="A453" s="13"/>
      <c r="B453" s="240"/>
      <c r="C453" s="241"/>
      <c r="D453" s="242" t="s">
        <v>190</v>
      </c>
      <c r="E453" s="243" t="s">
        <v>1</v>
      </c>
      <c r="F453" s="244" t="s">
        <v>559</v>
      </c>
      <c r="G453" s="241"/>
      <c r="H453" s="243" t="s">
        <v>1</v>
      </c>
      <c r="I453" s="245"/>
      <c r="J453" s="241"/>
      <c r="K453" s="241"/>
      <c r="L453" s="246"/>
      <c r="M453" s="247"/>
      <c r="N453" s="248"/>
      <c r="O453" s="248"/>
      <c r="P453" s="248"/>
      <c r="Q453" s="248"/>
      <c r="R453" s="248"/>
      <c r="S453" s="248"/>
      <c r="T453" s="249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50" t="s">
        <v>190</v>
      </c>
      <c r="AU453" s="250" t="s">
        <v>84</v>
      </c>
      <c r="AV453" s="13" t="s">
        <v>82</v>
      </c>
      <c r="AW453" s="13" t="s">
        <v>30</v>
      </c>
      <c r="AX453" s="13" t="s">
        <v>74</v>
      </c>
      <c r="AY453" s="250" t="s">
        <v>180</v>
      </c>
    </row>
    <row r="454" s="14" customFormat="1">
      <c r="A454" s="14"/>
      <c r="B454" s="251"/>
      <c r="C454" s="252"/>
      <c r="D454" s="242" t="s">
        <v>190</v>
      </c>
      <c r="E454" s="253" t="s">
        <v>1</v>
      </c>
      <c r="F454" s="254" t="s">
        <v>232</v>
      </c>
      <c r="G454" s="252"/>
      <c r="H454" s="255">
        <v>7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190</v>
      </c>
      <c r="AU454" s="261" t="s">
        <v>84</v>
      </c>
      <c r="AV454" s="14" t="s">
        <v>84</v>
      </c>
      <c r="AW454" s="14" t="s">
        <v>30</v>
      </c>
      <c r="AX454" s="14" t="s">
        <v>74</v>
      </c>
      <c r="AY454" s="261" t="s">
        <v>180</v>
      </c>
    </row>
    <row r="455" s="15" customFormat="1">
      <c r="A455" s="15"/>
      <c r="B455" s="262"/>
      <c r="C455" s="263"/>
      <c r="D455" s="242" t="s">
        <v>190</v>
      </c>
      <c r="E455" s="264" t="s">
        <v>1</v>
      </c>
      <c r="F455" s="265" t="s">
        <v>194</v>
      </c>
      <c r="G455" s="263"/>
      <c r="H455" s="266">
        <v>7</v>
      </c>
      <c r="I455" s="267"/>
      <c r="J455" s="263"/>
      <c r="K455" s="263"/>
      <c r="L455" s="268"/>
      <c r="M455" s="269"/>
      <c r="N455" s="270"/>
      <c r="O455" s="270"/>
      <c r="P455" s="270"/>
      <c r="Q455" s="270"/>
      <c r="R455" s="270"/>
      <c r="S455" s="270"/>
      <c r="T455" s="271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72" t="s">
        <v>190</v>
      </c>
      <c r="AU455" s="272" t="s">
        <v>84</v>
      </c>
      <c r="AV455" s="15" t="s">
        <v>188</v>
      </c>
      <c r="AW455" s="15" t="s">
        <v>30</v>
      </c>
      <c r="AX455" s="15" t="s">
        <v>82</v>
      </c>
      <c r="AY455" s="272" t="s">
        <v>180</v>
      </c>
    </row>
    <row r="456" s="2" customFormat="1" ht="16.5" customHeight="1">
      <c r="A456" s="39"/>
      <c r="B456" s="40"/>
      <c r="C456" s="227" t="s">
        <v>565</v>
      </c>
      <c r="D456" s="227" t="s">
        <v>284</v>
      </c>
      <c r="E456" s="228" t="s">
        <v>566</v>
      </c>
      <c r="F456" s="229" t="s">
        <v>567</v>
      </c>
      <c r="G456" s="230" t="s">
        <v>287</v>
      </c>
      <c r="H456" s="231">
        <v>19</v>
      </c>
      <c r="I456" s="232"/>
      <c r="J456" s="233">
        <f>ROUND(I456*H456,2)</f>
        <v>0</v>
      </c>
      <c r="K456" s="229" t="s">
        <v>199</v>
      </c>
      <c r="L456" s="45"/>
      <c r="M456" s="234" t="s">
        <v>1</v>
      </c>
      <c r="N456" s="235" t="s">
        <v>39</v>
      </c>
      <c r="O456" s="92"/>
      <c r="P456" s="236">
        <f>O456*H456</f>
        <v>0</v>
      </c>
      <c r="Q456" s="236">
        <v>0</v>
      </c>
      <c r="R456" s="236">
        <f>Q456*H456</f>
        <v>0</v>
      </c>
      <c r="S456" s="236">
        <v>0</v>
      </c>
      <c r="T456" s="237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8" t="s">
        <v>294</v>
      </c>
      <c r="AT456" s="238" t="s">
        <v>183</v>
      </c>
      <c r="AU456" s="238" t="s">
        <v>84</v>
      </c>
      <c r="AY456" s="18" t="s">
        <v>180</v>
      </c>
      <c r="BE456" s="239">
        <f>IF(N456="základní",J456,0)</f>
        <v>0</v>
      </c>
      <c r="BF456" s="239">
        <f>IF(N456="snížená",J456,0)</f>
        <v>0</v>
      </c>
      <c r="BG456" s="239">
        <f>IF(N456="zákl. přenesená",J456,0)</f>
        <v>0</v>
      </c>
      <c r="BH456" s="239">
        <f>IF(N456="sníž. přenesená",J456,0)</f>
        <v>0</v>
      </c>
      <c r="BI456" s="239">
        <f>IF(N456="nulová",J456,0)</f>
        <v>0</v>
      </c>
      <c r="BJ456" s="18" t="s">
        <v>82</v>
      </c>
      <c r="BK456" s="239">
        <f>ROUND(I456*H456,2)</f>
        <v>0</v>
      </c>
      <c r="BL456" s="18" t="s">
        <v>294</v>
      </c>
      <c r="BM456" s="238" t="s">
        <v>568</v>
      </c>
    </row>
    <row r="457" s="2" customFormat="1">
      <c r="A457" s="39"/>
      <c r="B457" s="40"/>
      <c r="C457" s="41"/>
      <c r="D457" s="242" t="s">
        <v>556</v>
      </c>
      <c r="E457" s="41"/>
      <c r="F457" s="295" t="s">
        <v>557</v>
      </c>
      <c r="G457" s="41"/>
      <c r="H457" s="41"/>
      <c r="I457" s="296"/>
      <c r="J457" s="41"/>
      <c r="K457" s="41"/>
      <c r="L457" s="45"/>
      <c r="M457" s="297"/>
      <c r="N457" s="298"/>
      <c r="O457" s="92"/>
      <c r="P457" s="92"/>
      <c r="Q457" s="92"/>
      <c r="R457" s="92"/>
      <c r="S457" s="92"/>
      <c r="T457" s="93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T457" s="18" t="s">
        <v>556</v>
      </c>
      <c r="AU457" s="18" t="s">
        <v>84</v>
      </c>
    </row>
    <row r="458" s="13" customFormat="1">
      <c r="A458" s="13"/>
      <c r="B458" s="240"/>
      <c r="C458" s="241"/>
      <c r="D458" s="242" t="s">
        <v>190</v>
      </c>
      <c r="E458" s="243" t="s">
        <v>1</v>
      </c>
      <c r="F458" s="244" t="s">
        <v>569</v>
      </c>
      <c r="G458" s="241"/>
      <c r="H458" s="243" t="s">
        <v>1</v>
      </c>
      <c r="I458" s="245"/>
      <c r="J458" s="241"/>
      <c r="K458" s="241"/>
      <c r="L458" s="246"/>
      <c r="M458" s="247"/>
      <c r="N458" s="248"/>
      <c r="O458" s="248"/>
      <c r="P458" s="248"/>
      <c r="Q458" s="248"/>
      <c r="R458" s="248"/>
      <c r="S458" s="248"/>
      <c r="T458" s="249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50" t="s">
        <v>190</v>
      </c>
      <c r="AU458" s="250" t="s">
        <v>84</v>
      </c>
      <c r="AV458" s="13" t="s">
        <v>82</v>
      </c>
      <c r="AW458" s="13" t="s">
        <v>30</v>
      </c>
      <c r="AX458" s="13" t="s">
        <v>74</v>
      </c>
      <c r="AY458" s="250" t="s">
        <v>180</v>
      </c>
    </row>
    <row r="459" s="13" customFormat="1">
      <c r="A459" s="13"/>
      <c r="B459" s="240"/>
      <c r="C459" s="241"/>
      <c r="D459" s="242" t="s">
        <v>190</v>
      </c>
      <c r="E459" s="243" t="s">
        <v>1</v>
      </c>
      <c r="F459" s="244" t="s">
        <v>559</v>
      </c>
      <c r="G459" s="241"/>
      <c r="H459" s="243" t="s">
        <v>1</v>
      </c>
      <c r="I459" s="245"/>
      <c r="J459" s="241"/>
      <c r="K459" s="241"/>
      <c r="L459" s="246"/>
      <c r="M459" s="247"/>
      <c r="N459" s="248"/>
      <c r="O459" s="248"/>
      <c r="P459" s="248"/>
      <c r="Q459" s="248"/>
      <c r="R459" s="248"/>
      <c r="S459" s="248"/>
      <c r="T459" s="249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0" t="s">
        <v>190</v>
      </c>
      <c r="AU459" s="250" t="s">
        <v>84</v>
      </c>
      <c r="AV459" s="13" t="s">
        <v>82</v>
      </c>
      <c r="AW459" s="13" t="s">
        <v>30</v>
      </c>
      <c r="AX459" s="13" t="s">
        <v>74</v>
      </c>
      <c r="AY459" s="250" t="s">
        <v>180</v>
      </c>
    </row>
    <row r="460" s="14" customFormat="1">
      <c r="A460" s="14"/>
      <c r="B460" s="251"/>
      <c r="C460" s="252"/>
      <c r="D460" s="242" t="s">
        <v>190</v>
      </c>
      <c r="E460" s="253" t="s">
        <v>1</v>
      </c>
      <c r="F460" s="254" t="s">
        <v>312</v>
      </c>
      <c r="G460" s="252"/>
      <c r="H460" s="255">
        <v>19</v>
      </c>
      <c r="I460" s="256"/>
      <c r="J460" s="252"/>
      <c r="K460" s="252"/>
      <c r="L460" s="257"/>
      <c r="M460" s="258"/>
      <c r="N460" s="259"/>
      <c r="O460" s="259"/>
      <c r="P460" s="259"/>
      <c r="Q460" s="259"/>
      <c r="R460" s="259"/>
      <c r="S460" s="259"/>
      <c r="T460" s="260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1" t="s">
        <v>190</v>
      </c>
      <c r="AU460" s="261" t="s">
        <v>84</v>
      </c>
      <c r="AV460" s="14" t="s">
        <v>84</v>
      </c>
      <c r="AW460" s="14" t="s">
        <v>30</v>
      </c>
      <c r="AX460" s="14" t="s">
        <v>74</v>
      </c>
      <c r="AY460" s="261" t="s">
        <v>180</v>
      </c>
    </row>
    <row r="461" s="15" customFormat="1">
      <c r="A461" s="15"/>
      <c r="B461" s="262"/>
      <c r="C461" s="263"/>
      <c r="D461" s="242" t="s">
        <v>190</v>
      </c>
      <c r="E461" s="264" t="s">
        <v>1</v>
      </c>
      <c r="F461" s="265" t="s">
        <v>194</v>
      </c>
      <c r="G461" s="263"/>
      <c r="H461" s="266">
        <v>19</v>
      </c>
      <c r="I461" s="267"/>
      <c r="J461" s="263"/>
      <c r="K461" s="263"/>
      <c r="L461" s="268"/>
      <c r="M461" s="269"/>
      <c r="N461" s="270"/>
      <c r="O461" s="270"/>
      <c r="P461" s="270"/>
      <c r="Q461" s="270"/>
      <c r="R461" s="270"/>
      <c r="S461" s="270"/>
      <c r="T461" s="271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T461" s="272" t="s">
        <v>190</v>
      </c>
      <c r="AU461" s="272" t="s">
        <v>84</v>
      </c>
      <c r="AV461" s="15" t="s">
        <v>188</v>
      </c>
      <c r="AW461" s="15" t="s">
        <v>30</v>
      </c>
      <c r="AX461" s="15" t="s">
        <v>82</v>
      </c>
      <c r="AY461" s="272" t="s">
        <v>180</v>
      </c>
    </row>
    <row r="462" s="2" customFormat="1" ht="16.5" customHeight="1">
      <c r="A462" s="39"/>
      <c r="B462" s="40"/>
      <c r="C462" s="227" t="s">
        <v>570</v>
      </c>
      <c r="D462" s="227" t="s">
        <v>284</v>
      </c>
      <c r="E462" s="228" t="s">
        <v>571</v>
      </c>
      <c r="F462" s="229" t="s">
        <v>572</v>
      </c>
      <c r="G462" s="230" t="s">
        <v>287</v>
      </c>
      <c r="H462" s="231">
        <v>17</v>
      </c>
      <c r="I462" s="232"/>
      <c r="J462" s="233">
        <f>ROUND(I462*H462,2)</f>
        <v>0</v>
      </c>
      <c r="K462" s="229" t="s">
        <v>199</v>
      </c>
      <c r="L462" s="45"/>
      <c r="M462" s="234" t="s">
        <v>1</v>
      </c>
      <c r="N462" s="235" t="s">
        <v>39</v>
      </c>
      <c r="O462" s="92"/>
      <c r="P462" s="236">
        <f>O462*H462</f>
        <v>0</v>
      </c>
      <c r="Q462" s="236">
        <v>0</v>
      </c>
      <c r="R462" s="236">
        <f>Q462*H462</f>
        <v>0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294</v>
      </c>
      <c r="AT462" s="238" t="s">
        <v>183</v>
      </c>
      <c r="AU462" s="238" t="s">
        <v>84</v>
      </c>
      <c r="AY462" s="18" t="s">
        <v>180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82</v>
      </c>
      <c r="BK462" s="239">
        <f>ROUND(I462*H462,2)</f>
        <v>0</v>
      </c>
      <c r="BL462" s="18" t="s">
        <v>294</v>
      </c>
      <c r="BM462" s="238" t="s">
        <v>573</v>
      </c>
    </row>
    <row r="463" s="2" customFormat="1">
      <c r="A463" s="39"/>
      <c r="B463" s="40"/>
      <c r="C463" s="41"/>
      <c r="D463" s="242" t="s">
        <v>556</v>
      </c>
      <c r="E463" s="41"/>
      <c r="F463" s="295" t="s">
        <v>557</v>
      </c>
      <c r="G463" s="41"/>
      <c r="H463" s="41"/>
      <c r="I463" s="296"/>
      <c r="J463" s="41"/>
      <c r="K463" s="41"/>
      <c r="L463" s="45"/>
      <c r="M463" s="297"/>
      <c r="N463" s="298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556</v>
      </c>
      <c r="AU463" s="18" t="s">
        <v>84</v>
      </c>
    </row>
    <row r="464" s="13" customFormat="1">
      <c r="A464" s="13"/>
      <c r="B464" s="240"/>
      <c r="C464" s="241"/>
      <c r="D464" s="242" t="s">
        <v>190</v>
      </c>
      <c r="E464" s="243" t="s">
        <v>1</v>
      </c>
      <c r="F464" s="244" t="s">
        <v>574</v>
      </c>
      <c r="G464" s="241"/>
      <c r="H464" s="243" t="s">
        <v>1</v>
      </c>
      <c r="I464" s="245"/>
      <c r="J464" s="241"/>
      <c r="K464" s="241"/>
      <c r="L464" s="246"/>
      <c r="M464" s="247"/>
      <c r="N464" s="248"/>
      <c r="O464" s="248"/>
      <c r="P464" s="248"/>
      <c r="Q464" s="248"/>
      <c r="R464" s="248"/>
      <c r="S464" s="248"/>
      <c r="T464" s="249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50" t="s">
        <v>190</v>
      </c>
      <c r="AU464" s="250" t="s">
        <v>84</v>
      </c>
      <c r="AV464" s="13" t="s">
        <v>82</v>
      </c>
      <c r="AW464" s="13" t="s">
        <v>30</v>
      </c>
      <c r="AX464" s="13" t="s">
        <v>74</v>
      </c>
      <c r="AY464" s="250" t="s">
        <v>180</v>
      </c>
    </row>
    <row r="465" s="13" customFormat="1">
      <c r="A465" s="13"/>
      <c r="B465" s="240"/>
      <c r="C465" s="241"/>
      <c r="D465" s="242" t="s">
        <v>190</v>
      </c>
      <c r="E465" s="243" t="s">
        <v>1</v>
      </c>
      <c r="F465" s="244" t="s">
        <v>559</v>
      </c>
      <c r="G465" s="241"/>
      <c r="H465" s="243" t="s">
        <v>1</v>
      </c>
      <c r="I465" s="245"/>
      <c r="J465" s="241"/>
      <c r="K465" s="241"/>
      <c r="L465" s="246"/>
      <c r="M465" s="247"/>
      <c r="N465" s="248"/>
      <c r="O465" s="248"/>
      <c r="P465" s="248"/>
      <c r="Q465" s="248"/>
      <c r="R465" s="248"/>
      <c r="S465" s="248"/>
      <c r="T465" s="249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0" t="s">
        <v>190</v>
      </c>
      <c r="AU465" s="250" t="s">
        <v>84</v>
      </c>
      <c r="AV465" s="13" t="s">
        <v>82</v>
      </c>
      <c r="AW465" s="13" t="s">
        <v>30</v>
      </c>
      <c r="AX465" s="13" t="s">
        <v>74</v>
      </c>
      <c r="AY465" s="250" t="s">
        <v>180</v>
      </c>
    </row>
    <row r="466" s="14" customFormat="1">
      <c r="A466" s="14"/>
      <c r="B466" s="251"/>
      <c r="C466" s="252"/>
      <c r="D466" s="242" t="s">
        <v>190</v>
      </c>
      <c r="E466" s="253" t="s">
        <v>1</v>
      </c>
      <c r="F466" s="254" t="s">
        <v>301</v>
      </c>
      <c r="G466" s="252"/>
      <c r="H466" s="255">
        <v>17</v>
      </c>
      <c r="I466" s="256"/>
      <c r="J466" s="252"/>
      <c r="K466" s="252"/>
      <c r="L466" s="257"/>
      <c r="M466" s="258"/>
      <c r="N466" s="259"/>
      <c r="O466" s="259"/>
      <c r="P466" s="259"/>
      <c r="Q466" s="259"/>
      <c r="R466" s="259"/>
      <c r="S466" s="259"/>
      <c r="T466" s="26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1" t="s">
        <v>190</v>
      </c>
      <c r="AU466" s="261" t="s">
        <v>84</v>
      </c>
      <c r="AV466" s="14" t="s">
        <v>84</v>
      </c>
      <c r="AW466" s="14" t="s">
        <v>30</v>
      </c>
      <c r="AX466" s="14" t="s">
        <v>74</v>
      </c>
      <c r="AY466" s="261" t="s">
        <v>180</v>
      </c>
    </row>
    <row r="467" s="15" customFormat="1">
      <c r="A467" s="15"/>
      <c r="B467" s="262"/>
      <c r="C467" s="263"/>
      <c r="D467" s="242" t="s">
        <v>190</v>
      </c>
      <c r="E467" s="264" t="s">
        <v>1</v>
      </c>
      <c r="F467" s="265" t="s">
        <v>194</v>
      </c>
      <c r="G467" s="263"/>
      <c r="H467" s="266">
        <v>17</v>
      </c>
      <c r="I467" s="267"/>
      <c r="J467" s="263"/>
      <c r="K467" s="263"/>
      <c r="L467" s="268"/>
      <c r="M467" s="269"/>
      <c r="N467" s="270"/>
      <c r="O467" s="270"/>
      <c r="P467" s="270"/>
      <c r="Q467" s="270"/>
      <c r="R467" s="270"/>
      <c r="S467" s="270"/>
      <c r="T467" s="271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T467" s="272" t="s">
        <v>190</v>
      </c>
      <c r="AU467" s="272" t="s">
        <v>84</v>
      </c>
      <c r="AV467" s="15" t="s">
        <v>188</v>
      </c>
      <c r="AW467" s="15" t="s">
        <v>30</v>
      </c>
      <c r="AX467" s="15" t="s">
        <v>82</v>
      </c>
      <c r="AY467" s="272" t="s">
        <v>180</v>
      </c>
    </row>
    <row r="468" s="2" customFormat="1" ht="16.5" customHeight="1">
      <c r="A468" s="39"/>
      <c r="B468" s="40"/>
      <c r="C468" s="227" t="s">
        <v>575</v>
      </c>
      <c r="D468" s="227" t="s">
        <v>284</v>
      </c>
      <c r="E468" s="228" t="s">
        <v>576</v>
      </c>
      <c r="F468" s="229" t="s">
        <v>577</v>
      </c>
      <c r="G468" s="230" t="s">
        <v>287</v>
      </c>
      <c r="H468" s="231">
        <v>1</v>
      </c>
      <c r="I468" s="232"/>
      <c r="J468" s="233">
        <f>ROUND(I468*H468,2)</f>
        <v>0</v>
      </c>
      <c r="K468" s="229" t="s">
        <v>199</v>
      </c>
      <c r="L468" s="45"/>
      <c r="M468" s="234" t="s">
        <v>1</v>
      </c>
      <c r="N468" s="235" t="s">
        <v>39</v>
      </c>
      <c r="O468" s="92"/>
      <c r="P468" s="236">
        <f>O468*H468</f>
        <v>0</v>
      </c>
      <c r="Q468" s="236">
        <v>0</v>
      </c>
      <c r="R468" s="236">
        <f>Q468*H468</f>
        <v>0</v>
      </c>
      <c r="S468" s="236">
        <v>0</v>
      </c>
      <c r="T468" s="237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38" t="s">
        <v>294</v>
      </c>
      <c r="AT468" s="238" t="s">
        <v>183</v>
      </c>
      <c r="AU468" s="238" t="s">
        <v>84</v>
      </c>
      <c r="AY468" s="18" t="s">
        <v>180</v>
      </c>
      <c r="BE468" s="239">
        <f>IF(N468="základní",J468,0)</f>
        <v>0</v>
      </c>
      <c r="BF468" s="239">
        <f>IF(N468="snížená",J468,0)</f>
        <v>0</v>
      </c>
      <c r="BG468" s="239">
        <f>IF(N468="zákl. přenesená",J468,0)</f>
        <v>0</v>
      </c>
      <c r="BH468" s="239">
        <f>IF(N468="sníž. přenesená",J468,0)</f>
        <v>0</v>
      </c>
      <c r="BI468" s="239">
        <f>IF(N468="nulová",J468,0)</f>
        <v>0</v>
      </c>
      <c r="BJ468" s="18" t="s">
        <v>82</v>
      </c>
      <c r="BK468" s="239">
        <f>ROUND(I468*H468,2)</f>
        <v>0</v>
      </c>
      <c r="BL468" s="18" t="s">
        <v>294</v>
      </c>
      <c r="BM468" s="238" t="s">
        <v>578</v>
      </c>
    </row>
    <row r="469" s="2" customFormat="1">
      <c r="A469" s="39"/>
      <c r="B469" s="40"/>
      <c r="C469" s="41"/>
      <c r="D469" s="242" t="s">
        <v>556</v>
      </c>
      <c r="E469" s="41"/>
      <c r="F469" s="295" t="s">
        <v>557</v>
      </c>
      <c r="G469" s="41"/>
      <c r="H469" s="41"/>
      <c r="I469" s="296"/>
      <c r="J469" s="41"/>
      <c r="K469" s="41"/>
      <c r="L469" s="45"/>
      <c r="M469" s="297"/>
      <c r="N469" s="298"/>
      <c r="O469" s="92"/>
      <c r="P469" s="92"/>
      <c r="Q469" s="92"/>
      <c r="R469" s="92"/>
      <c r="S469" s="92"/>
      <c r="T469" s="93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T469" s="18" t="s">
        <v>556</v>
      </c>
      <c r="AU469" s="18" t="s">
        <v>84</v>
      </c>
    </row>
    <row r="470" s="13" customFormat="1">
      <c r="A470" s="13"/>
      <c r="B470" s="240"/>
      <c r="C470" s="241"/>
      <c r="D470" s="242" t="s">
        <v>190</v>
      </c>
      <c r="E470" s="243" t="s">
        <v>1</v>
      </c>
      <c r="F470" s="244" t="s">
        <v>579</v>
      </c>
      <c r="G470" s="241"/>
      <c r="H470" s="243" t="s">
        <v>1</v>
      </c>
      <c r="I470" s="245"/>
      <c r="J470" s="241"/>
      <c r="K470" s="241"/>
      <c r="L470" s="246"/>
      <c r="M470" s="247"/>
      <c r="N470" s="248"/>
      <c r="O470" s="248"/>
      <c r="P470" s="248"/>
      <c r="Q470" s="248"/>
      <c r="R470" s="248"/>
      <c r="S470" s="248"/>
      <c r="T470" s="249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50" t="s">
        <v>190</v>
      </c>
      <c r="AU470" s="250" t="s">
        <v>84</v>
      </c>
      <c r="AV470" s="13" t="s">
        <v>82</v>
      </c>
      <c r="AW470" s="13" t="s">
        <v>30</v>
      </c>
      <c r="AX470" s="13" t="s">
        <v>74</v>
      </c>
      <c r="AY470" s="250" t="s">
        <v>180</v>
      </c>
    </row>
    <row r="471" s="13" customFormat="1">
      <c r="A471" s="13"/>
      <c r="B471" s="240"/>
      <c r="C471" s="241"/>
      <c r="D471" s="242" t="s">
        <v>190</v>
      </c>
      <c r="E471" s="243" t="s">
        <v>1</v>
      </c>
      <c r="F471" s="244" t="s">
        <v>559</v>
      </c>
      <c r="G471" s="241"/>
      <c r="H471" s="243" t="s">
        <v>1</v>
      </c>
      <c r="I471" s="245"/>
      <c r="J471" s="241"/>
      <c r="K471" s="241"/>
      <c r="L471" s="246"/>
      <c r="M471" s="247"/>
      <c r="N471" s="248"/>
      <c r="O471" s="248"/>
      <c r="P471" s="248"/>
      <c r="Q471" s="248"/>
      <c r="R471" s="248"/>
      <c r="S471" s="248"/>
      <c r="T471" s="249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50" t="s">
        <v>190</v>
      </c>
      <c r="AU471" s="250" t="s">
        <v>84</v>
      </c>
      <c r="AV471" s="13" t="s">
        <v>82</v>
      </c>
      <c r="AW471" s="13" t="s">
        <v>30</v>
      </c>
      <c r="AX471" s="13" t="s">
        <v>74</v>
      </c>
      <c r="AY471" s="250" t="s">
        <v>180</v>
      </c>
    </row>
    <row r="472" s="14" customFormat="1">
      <c r="A472" s="14"/>
      <c r="B472" s="251"/>
      <c r="C472" s="252"/>
      <c r="D472" s="242" t="s">
        <v>190</v>
      </c>
      <c r="E472" s="253" t="s">
        <v>1</v>
      </c>
      <c r="F472" s="254" t="s">
        <v>82</v>
      </c>
      <c r="G472" s="252"/>
      <c r="H472" s="255">
        <v>1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190</v>
      </c>
      <c r="AU472" s="261" t="s">
        <v>84</v>
      </c>
      <c r="AV472" s="14" t="s">
        <v>84</v>
      </c>
      <c r="AW472" s="14" t="s">
        <v>30</v>
      </c>
      <c r="AX472" s="14" t="s">
        <v>74</v>
      </c>
      <c r="AY472" s="261" t="s">
        <v>180</v>
      </c>
    </row>
    <row r="473" s="15" customFormat="1">
      <c r="A473" s="15"/>
      <c r="B473" s="262"/>
      <c r="C473" s="263"/>
      <c r="D473" s="242" t="s">
        <v>190</v>
      </c>
      <c r="E473" s="264" t="s">
        <v>1</v>
      </c>
      <c r="F473" s="265" t="s">
        <v>194</v>
      </c>
      <c r="G473" s="263"/>
      <c r="H473" s="266">
        <v>1</v>
      </c>
      <c r="I473" s="267"/>
      <c r="J473" s="263"/>
      <c r="K473" s="263"/>
      <c r="L473" s="268"/>
      <c r="M473" s="269"/>
      <c r="N473" s="270"/>
      <c r="O473" s="270"/>
      <c r="P473" s="270"/>
      <c r="Q473" s="270"/>
      <c r="R473" s="270"/>
      <c r="S473" s="270"/>
      <c r="T473" s="271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72" t="s">
        <v>190</v>
      </c>
      <c r="AU473" s="272" t="s">
        <v>84</v>
      </c>
      <c r="AV473" s="15" t="s">
        <v>188</v>
      </c>
      <c r="AW473" s="15" t="s">
        <v>30</v>
      </c>
      <c r="AX473" s="15" t="s">
        <v>82</v>
      </c>
      <c r="AY473" s="272" t="s">
        <v>180</v>
      </c>
    </row>
    <row r="474" s="2" customFormat="1" ht="21.75" customHeight="1">
      <c r="A474" s="39"/>
      <c r="B474" s="40"/>
      <c r="C474" s="227" t="s">
        <v>580</v>
      </c>
      <c r="D474" s="227" t="s">
        <v>284</v>
      </c>
      <c r="E474" s="228" t="s">
        <v>581</v>
      </c>
      <c r="F474" s="229" t="s">
        <v>582</v>
      </c>
      <c r="G474" s="230" t="s">
        <v>287</v>
      </c>
      <c r="H474" s="231">
        <v>2</v>
      </c>
      <c r="I474" s="232"/>
      <c r="J474" s="233">
        <f>ROUND(I474*H474,2)</f>
        <v>0</v>
      </c>
      <c r="K474" s="229" t="s">
        <v>199</v>
      </c>
      <c r="L474" s="45"/>
      <c r="M474" s="234" t="s">
        <v>1</v>
      </c>
      <c r="N474" s="235" t="s">
        <v>39</v>
      </c>
      <c r="O474" s="92"/>
      <c r="P474" s="236">
        <f>O474*H474</f>
        <v>0</v>
      </c>
      <c r="Q474" s="236">
        <v>0</v>
      </c>
      <c r="R474" s="236">
        <f>Q474*H474</f>
        <v>0</v>
      </c>
      <c r="S474" s="236">
        <v>0</v>
      </c>
      <c r="T474" s="237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8" t="s">
        <v>294</v>
      </c>
      <c r="AT474" s="238" t="s">
        <v>183</v>
      </c>
      <c r="AU474" s="238" t="s">
        <v>84</v>
      </c>
      <c r="AY474" s="18" t="s">
        <v>180</v>
      </c>
      <c r="BE474" s="239">
        <f>IF(N474="základní",J474,0)</f>
        <v>0</v>
      </c>
      <c r="BF474" s="239">
        <f>IF(N474="snížená",J474,0)</f>
        <v>0</v>
      </c>
      <c r="BG474" s="239">
        <f>IF(N474="zákl. přenesená",J474,0)</f>
        <v>0</v>
      </c>
      <c r="BH474" s="239">
        <f>IF(N474="sníž. přenesená",J474,0)</f>
        <v>0</v>
      </c>
      <c r="BI474" s="239">
        <f>IF(N474="nulová",J474,0)</f>
        <v>0</v>
      </c>
      <c r="BJ474" s="18" t="s">
        <v>82</v>
      </c>
      <c r="BK474" s="239">
        <f>ROUND(I474*H474,2)</f>
        <v>0</v>
      </c>
      <c r="BL474" s="18" t="s">
        <v>294</v>
      </c>
      <c r="BM474" s="238" t="s">
        <v>583</v>
      </c>
    </row>
    <row r="475" s="2" customFormat="1">
      <c r="A475" s="39"/>
      <c r="B475" s="40"/>
      <c r="C475" s="41"/>
      <c r="D475" s="242" t="s">
        <v>556</v>
      </c>
      <c r="E475" s="41"/>
      <c r="F475" s="295" t="s">
        <v>584</v>
      </c>
      <c r="G475" s="41"/>
      <c r="H475" s="41"/>
      <c r="I475" s="296"/>
      <c r="J475" s="41"/>
      <c r="K475" s="41"/>
      <c r="L475" s="45"/>
      <c r="M475" s="297"/>
      <c r="N475" s="298"/>
      <c r="O475" s="92"/>
      <c r="P475" s="92"/>
      <c r="Q475" s="92"/>
      <c r="R475" s="92"/>
      <c r="S475" s="92"/>
      <c r="T475" s="93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556</v>
      </c>
      <c r="AU475" s="18" t="s">
        <v>84</v>
      </c>
    </row>
    <row r="476" s="13" customFormat="1">
      <c r="A476" s="13"/>
      <c r="B476" s="240"/>
      <c r="C476" s="241"/>
      <c r="D476" s="242" t="s">
        <v>190</v>
      </c>
      <c r="E476" s="243" t="s">
        <v>1</v>
      </c>
      <c r="F476" s="244" t="s">
        <v>585</v>
      </c>
      <c r="G476" s="241"/>
      <c r="H476" s="243" t="s">
        <v>1</v>
      </c>
      <c r="I476" s="245"/>
      <c r="J476" s="241"/>
      <c r="K476" s="241"/>
      <c r="L476" s="246"/>
      <c r="M476" s="247"/>
      <c r="N476" s="248"/>
      <c r="O476" s="248"/>
      <c r="P476" s="248"/>
      <c r="Q476" s="248"/>
      <c r="R476" s="248"/>
      <c r="S476" s="248"/>
      <c r="T476" s="249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0" t="s">
        <v>190</v>
      </c>
      <c r="AU476" s="250" t="s">
        <v>84</v>
      </c>
      <c r="AV476" s="13" t="s">
        <v>82</v>
      </c>
      <c r="AW476" s="13" t="s">
        <v>30</v>
      </c>
      <c r="AX476" s="13" t="s">
        <v>74</v>
      </c>
      <c r="AY476" s="250" t="s">
        <v>180</v>
      </c>
    </row>
    <row r="477" s="13" customFormat="1">
      <c r="A477" s="13"/>
      <c r="B477" s="240"/>
      <c r="C477" s="241"/>
      <c r="D477" s="242" t="s">
        <v>190</v>
      </c>
      <c r="E477" s="243" t="s">
        <v>1</v>
      </c>
      <c r="F477" s="244" t="s">
        <v>586</v>
      </c>
      <c r="G477" s="241"/>
      <c r="H477" s="243" t="s">
        <v>1</v>
      </c>
      <c r="I477" s="245"/>
      <c r="J477" s="241"/>
      <c r="K477" s="241"/>
      <c r="L477" s="246"/>
      <c r="M477" s="247"/>
      <c r="N477" s="248"/>
      <c r="O477" s="248"/>
      <c r="P477" s="248"/>
      <c r="Q477" s="248"/>
      <c r="R477" s="248"/>
      <c r="S477" s="248"/>
      <c r="T477" s="249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50" t="s">
        <v>190</v>
      </c>
      <c r="AU477" s="250" t="s">
        <v>84</v>
      </c>
      <c r="AV477" s="13" t="s">
        <v>82</v>
      </c>
      <c r="AW477" s="13" t="s">
        <v>30</v>
      </c>
      <c r="AX477" s="13" t="s">
        <v>74</v>
      </c>
      <c r="AY477" s="250" t="s">
        <v>180</v>
      </c>
    </row>
    <row r="478" s="14" customFormat="1">
      <c r="A478" s="14"/>
      <c r="B478" s="251"/>
      <c r="C478" s="252"/>
      <c r="D478" s="242" t="s">
        <v>190</v>
      </c>
      <c r="E478" s="253" t="s">
        <v>1</v>
      </c>
      <c r="F478" s="254" t="s">
        <v>84</v>
      </c>
      <c r="G478" s="252"/>
      <c r="H478" s="255">
        <v>2</v>
      </c>
      <c r="I478" s="256"/>
      <c r="J478" s="252"/>
      <c r="K478" s="252"/>
      <c r="L478" s="257"/>
      <c r="M478" s="258"/>
      <c r="N478" s="259"/>
      <c r="O478" s="259"/>
      <c r="P478" s="259"/>
      <c r="Q478" s="259"/>
      <c r="R478" s="259"/>
      <c r="S478" s="259"/>
      <c r="T478" s="260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1" t="s">
        <v>190</v>
      </c>
      <c r="AU478" s="261" t="s">
        <v>84</v>
      </c>
      <c r="AV478" s="14" t="s">
        <v>84</v>
      </c>
      <c r="AW478" s="14" t="s">
        <v>30</v>
      </c>
      <c r="AX478" s="14" t="s">
        <v>74</v>
      </c>
      <c r="AY478" s="261" t="s">
        <v>180</v>
      </c>
    </row>
    <row r="479" s="15" customFormat="1">
      <c r="A479" s="15"/>
      <c r="B479" s="262"/>
      <c r="C479" s="263"/>
      <c r="D479" s="242" t="s">
        <v>190</v>
      </c>
      <c r="E479" s="264" t="s">
        <v>1</v>
      </c>
      <c r="F479" s="265" t="s">
        <v>194</v>
      </c>
      <c r="G479" s="263"/>
      <c r="H479" s="266">
        <v>2</v>
      </c>
      <c r="I479" s="267"/>
      <c r="J479" s="263"/>
      <c r="K479" s="263"/>
      <c r="L479" s="268"/>
      <c r="M479" s="269"/>
      <c r="N479" s="270"/>
      <c r="O479" s="270"/>
      <c r="P479" s="270"/>
      <c r="Q479" s="270"/>
      <c r="R479" s="270"/>
      <c r="S479" s="270"/>
      <c r="T479" s="271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T479" s="272" t="s">
        <v>190</v>
      </c>
      <c r="AU479" s="272" t="s">
        <v>84</v>
      </c>
      <c r="AV479" s="15" t="s">
        <v>188</v>
      </c>
      <c r="AW479" s="15" t="s">
        <v>30</v>
      </c>
      <c r="AX479" s="15" t="s">
        <v>82</v>
      </c>
      <c r="AY479" s="272" t="s">
        <v>180</v>
      </c>
    </row>
    <row r="480" s="2" customFormat="1" ht="21.75" customHeight="1">
      <c r="A480" s="39"/>
      <c r="B480" s="40"/>
      <c r="C480" s="227" t="s">
        <v>587</v>
      </c>
      <c r="D480" s="227" t="s">
        <v>284</v>
      </c>
      <c r="E480" s="228" t="s">
        <v>588</v>
      </c>
      <c r="F480" s="229" t="s">
        <v>589</v>
      </c>
      <c r="G480" s="230" t="s">
        <v>287</v>
      </c>
      <c r="H480" s="231">
        <v>4</v>
      </c>
      <c r="I480" s="232"/>
      <c r="J480" s="233">
        <f>ROUND(I480*H480,2)</f>
        <v>0</v>
      </c>
      <c r="K480" s="229" t="s">
        <v>199</v>
      </c>
      <c r="L480" s="45"/>
      <c r="M480" s="234" t="s">
        <v>1</v>
      </c>
      <c r="N480" s="235" t="s">
        <v>39</v>
      </c>
      <c r="O480" s="92"/>
      <c r="P480" s="236">
        <f>O480*H480</f>
        <v>0</v>
      </c>
      <c r="Q480" s="236">
        <v>0</v>
      </c>
      <c r="R480" s="236">
        <f>Q480*H480</f>
        <v>0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294</v>
      </c>
      <c r="AT480" s="238" t="s">
        <v>183</v>
      </c>
      <c r="AU480" s="238" t="s">
        <v>84</v>
      </c>
      <c r="AY480" s="18" t="s">
        <v>180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82</v>
      </c>
      <c r="BK480" s="239">
        <f>ROUND(I480*H480,2)</f>
        <v>0</v>
      </c>
      <c r="BL480" s="18" t="s">
        <v>294</v>
      </c>
      <c r="BM480" s="238" t="s">
        <v>590</v>
      </c>
    </row>
    <row r="481" s="2" customFormat="1">
      <c r="A481" s="39"/>
      <c r="B481" s="40"/>
      <c r="C481" s="41"/>
      <c r="D481" s="242" t="s">
        <v>556</v>
      </c>
      <c r="E481" s="41"/>
      <c r="F481" s="295" t="s">
        <v>584</v>
      </c>
      <c r="G481" s="41"/>
      <c r="H481" s="41"/>
      <c r="I481" s="296"/>
      <c r="J481" s="41"/>
      <c r="K481" s="41"/>
      <c r="L481" s="45"/>
      <c r="M481" s="297"/>
      <c r="N481" s="298"/>
      <c r="O481" s="92"/>
      <c r="P481" s="92"/>
      <c r="Q481" s="92"/>
      <c r="R481" s="92"/>
      <c r="S481" s="92"/>
      <c r="T481" s="93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T481" s="18" t="s">
        <v>556</v>
      </c>
      <c r="AU481" s="18" t="s">
        <v>84</v>
      </c>
    </row>
    <row r="482" s="13" customFormat="1">
      <c r="A482" s="13"/>
      <c r="B482" s="240"/>
      <c r="C482" s="241"/>
      <c r="D482" s="242" t="s">
        <v>190</v>
      </c>
      <c r="E482" s="243" t="s">
        <v>1</v>
      </c>
      <c r="F482" s="244" t="s">
        <v>591</v>
      </c>
      <c r="G482" s="241"/>
      <c r="H482" s="243" t="s">
        <v>1</v>
      </c>
      <c r="I482" s="245"/>
      <c r="J482" s="241"/>
      <c r="K482" s="241"/>
      <c r="L482" s="246"/>
      <c r="M482" s="247"/>
      <c r="N482" s="248"/>
      <c r="O482" s="248"/>
      <c r="P482" s="248"/>
      <c r="Q482" s="248"/>
      <c r="R482" s="248"/>
      <c r="S482" s="248"/>
      <c r="T482" s="249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50" t="s">
        <v>190</v>
      </c>
      <c r="AU482" s="250" t="s">
        <v>84</v>
      </c>
      <c r="AV482" s="13" t="s">
        <v>82</v>
      </c>
      <c r="AW482" s="13" t="s">
        <v>30</v>
      </c>
      <c r="AX482" s="13" t="s">
        <v>74</v>
      </c>
      <c r="AY482" s="250" t="s">
        <v>180</v>
      </c>
    </row>
    <row r="483" s="13" customFormat="1">
      <c r="A483" s="13"/>
      <c r="B483" s="240"/>
      <c r="C483" s="241"/>
      <c r="D483" s="242" t="s">
        <v>190</v>
      </c>
      <c r="E483" s="243" t="s">
        <v>1</v>
      </c>
      <c r="F483" s="244" t="s">
        <v>592</v>
      </c>
      <c r="G483" s="241"/>
      <c r="H483" s="243" t="s">
        <v>1</v>
      </c>
      <c r="I483" s="245"/>
      <c r="J483" s="241"/>
      <c r="K483" s="241"/>
      <c r="L483" s="246"/>
      <c r="M483" s="247"/>
      <c r="N483" s="248"/>
      <c r="O483" s="248"/>
      <c r="P483" s="248"/>
      <c r="Q483" s="248"/>
      <c r="R483" s="248"/>
      <c r="S483" s="248"/>
      <c r="T483" s="249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50" t="s">
        <v>190</v>
      </c>
      <c r="AU483" s="250" t="s">
        <v>84</v>
      </c>
      <c r="AV483" s="13" t="s">
        <v>82</v>
      </c>
      <c r="AW483" s="13" t="s">
        <v>30</v>
      </c>
      <c r="AX483" s="13" t="s">
        <v>74</v>
      </c>
      <c r="AY483" s="250" t="s">
        <v>180</v>
      </c>
    </row>
    <row r="484" s="14" customFormat="1">
      <c r="A484" s="14"/>
      <c r="B484" s="251"/>
      <c r="C484" s="252"/>
      <c r="D484" s="242" t="s">
        <v>190</v>
      </c>
      <c r="E484" s="253" t="s">
        <v>1</v>
      </c>
      <c r="F484" s="254" t="s">
        <v>188</v>
      </c>
      <c r="G484" s="252"/>
      <c r="H484" s="255">
        <v>4</v>
      </c>
      <c r="I484" s="256"/>
      <c r="J484" s="252"/>
      <c r="K484" s="252"/>
      <c r="L484" s="257"/>
      <c r="M484" s="258"/>
      <c r="N484" s="259"/>
      <c r="O484" s="259"/>
      <c r="P484" s="259"/>
      <c r="Q484" s="259"/>
      <c r="R484" s="259"/>
      <c r="S484" s="259"/>
      <c r="T484" s="260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1" t="s">
        <v>190</v>
      </c>
      <c r="AU484" s="261" t="s">
        <v>84</v>
      </c>
      <c r="AV484" s="14" t="s">
        <v>84</v>
      </c>
      <c r="AW484" s="14" t="s">
        <v>30</v>
      </c>
      <c r="AX484" s="14" t="s">
        <v>74</v>
      </c>
      <c r="AY484" s="261" t="s">
        <v>180</v>
      </c>
    </row>
    <row r="485" s="15" customFormat="1">
      <c r="A485" s="15"/>
      <c r="B485" s="262"/>
      <c r="C485" s="263"/>
      <c r="D485" s="242" t="s">
        <v>190</v>
      </c>
      <c r="E485" s="264" t="s">
        <v>1</v>
      </c>
      <c r="F485" s="265" t="s">
        <v>194</v>
      </c>
      <c r="G485" s="263"/>
      <c r="H485" s="266">
        <v>4</v>
      </c>
      <c r="I485" s="267"/>
      <c r="J485" s="263"/>
      <c r="K485" s="263"/>
      <c r="L485" s="268"/>
      <c r="M485" s="269"/>
      <c r="N485" s="270"/>
      <c r="O485" s="270"/>
      <c r="P485" s="270"/>
      <c r="Q485" s="270"/>
      <c r="R485" s="270"/>
      <c r="S485" s="270"/>
      <c r="T485" s="271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72" t="s">
        <v>190</v>
      </c>
      <c r="AU485" s="272" t="s">
        <v>84</v>
      </c>
      <c r="AV485" s="15" t="s">
        <v>188</v>
      </c>
      <c r="AW485" s="15" t="s">
        <v>30</v>
      </c>
      <c r="AX485" s="15" t="s">
        <v>82</v>
      </c>
      <c r="AY485" s="272" t="s">
        <v>180</v>
      </c>
    </row>
    <row r="486" s="2" customFormat="1" ht="16.5" customHeight="1">
      <c r="A486" s="39"/>
      <c r="B486" s="40"/>
      <c r="C486" s="227" t="s">
        <v>593</v>
      </c>
      <c r="D486" s="227" t="s">
        <v>183</v>
      </c>
      <c r="E486" s="228" t="s">
        <v>594</v>
      </c>
      <c r="F486" s="229" t="s">
        <v>595</v>
      </c>
      <c r="G486" s="230" t="s">
        <v>343</v>
      </c>
      <c r="H486" s="294"/>
      <c r="I486" s="232"/>
      <c r="J486" s="233">
        <f>ROUND(I486*H486,2)</f>
        <v>0</v>
      </c>
      <c r="K486" s="229" t="s">
        <v>187</v>
      </c>
      <c r="L486" s="45"/>
      <c r="M486" s="234" t="s">
        <v>1</v>
      </c>
      <c r="N486" s="235" t="s">
        <v>39</v>
      </c>
      <c r="O486" s="92"/>
      <c r="P486" s="236">
        <f>O486*H486</f>
        <v>0</v>
      </c>
      <c r="Q486" s="236">
        <v>0</v>
      </c>
      <c r="R486" s="236">
        <f>Q486*H486</f>
        <v>0</v>
      </c>
      <c r="S486" s="236">
        <v>0</v>
      </c>
      <c r="T486" s="237">
        <f>S486*H486</f>
        <v>0</v>
      </c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R486" s="238" t="s">
        <v>294</v>
      </c>
      <c r="AT486" s="238" t="s">
        <v>183</v>
      </c>
      <c r="AU486" s="238" t="s">
        <v>84</v>
      </c>
      <c r="AY486" s="18" t="s">
        <v>180</v>
      </c>
      <c r="BE486" s="239">
        <f>IF(N486="základní",J486,0)</f>
        <v>0</v>
      </c>
      <c r="BF486" s="239">
        <f>IF(N486="snížená",J486,0)</f>
        <v>0</v>
      </c>
      <c r="BG486" s="239">
        <f>IF(N486="zákl. přenesená",J486,0)</f>
        <v>0</v>
      </c>
      <c r="BH486" s="239">
        <f>IF(N486="sníž. přenesená",J486,0)</f>
        <v>0</v>
      </c>
      <c r="BI486" s="239">
        <f>IF(N486="nulová",J486,0)</f>
        <v>0</v>
      </c>
      <c r="BJ486" s="18" t="s">
        <v>82</v>
      </c>
      <c r="BK486" s="239">
        <f>ROUND(I486*H486,2)</f>
        <v>0</v>
      </c>
      <c r="BL486" s="18" t="s">
        <v>294</v>
      </c>
      <c r="BM486" s="238" t="s">
        <v>596</v>
      </c>
    </row>
    <row r="487" s="12" customFormat="1" ht="22.8" customHeight="1">
      <c r="A487" s="12"/>
      <c r="B487" s="211"/>
      <c r="C487" s="212"/>
      <c r="D487" s="213" t="s">
        <v>73</v>
      </c>
      <c r="E487" s="225" t="s">
        <v>597</v>
      </c>
      <c r="F487" s="225" t="s">
        <v>598</v>
      </c>
      <c r="G487" s="212"/>
      <c r="H487" s="212"/>
      <c r="I487" s="215"/>
      <c r="J487" s="226">
        <f>BK487</f>
        <v>0</v>
      </c>
      <c r="K487" s="212"/>
      <c r="L487" s="217"/>
      <c r="M487" s="218"/>
      <c r="N487" s="219"/>
      <c r="O487" s="219"/>
      <c r="P487" s="220">
        <f>SUM(P488:P540)</f>
        <v>0</v>
      </c>
      <c r="Q487" s="219"/>
      <c r="R487" s="220">
        <f>SUM(R488:R540)</f>
        <v>0.93490252000000007</v>
      </c>
      <c r="S487" s="219"/>
      <c r="T487" s="221">
        <f>SUM(T488:T540)</f>
        <v>0</v>
      </c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R487" s="222" t="s">
        <v>84</v>
      </c>
      <c r="AT487" s="223" t="s">
        <v>73</v>
      </c>
      <c r="AU487" s="223" t="s">
        <v>82</v>
      </c>
      <c r="AY487" s="222" t="s">
        <v>180</v>
      </c>
      <c r="BK487" s="224">
        <f>SUM(BK488:BK540)</f>
        <v>0</v>
      </c>
    </row>
    <row r="488" s="2" customFormat="1" ht="16.5" customHeight="1">
      <c r="A488" s="39"/>
      <c r="B488" s="40"/>
      <c r="C488" s="227" t="s">
        <v>599</v>
      </c>
      <c r="D488" s="227" t="s">
        <v>284</v>
      </c>
      <c r="E488" s="228" t="s">
        <v>600</v>
      </c>
      <c r="F488" s="229" t="s">
        <v>601</v>
      </c>
      <c r="G488" s="230" t="s">
        <v>279</v>
      </c>
      <c r="H488" s="231">
        <v>12.965</v>
      </c>
      <c r="I488" s="232"/>
      <c r="J488" s="233">
        <f>ROUND(I488*H488,2)</f>
        <v>0</v>
      </c>
      <c r="K488" s="229" t="s">
        <v>199</v>
      </c>
      <c r="L488" s="45"/>
      <c r="M488" s="234" t="s">
        <v>1</v>
      </c>
      <c r="N488" s="235" t="s">
        <v>39</v>
      </c>
      <c r="O488" s="92"/>
      <c r="P488" s="236">
        <f>O488*H488</f>
        <v>0</v>
      </c>
      <c r="Q488" s="236">
        <v>0</v>
      </c>
      <c r="R488" s="236">
        <f>Q488*H488</f>
        <v>0</v>
      </c>
      <c r="S488" s="236">
        <v>0</v>
      </c>
      <c r="T488" s="237">
        <f>S488*H488</f>
        <v>0</v>
      </c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R488" s="238" t="s">
        <v>294</v>
      </c>
      <c r="AT488" s="238" t="s">
        <v>183</v>
      </c>
      <c r="AU488" s="238" t="s">
        <v>84</v>
      </c>
      <c r="AY488" s="18" t="s">
        <v>180</v>
      </c>
      <c r="BE488" s="239">
        <f>IF(N488="základní",J488,0)</f>
        <v>0</v>
      </c>
      <c r="BF488" s="239">
        <f>IF(N488="snížená",J488,0)</f>
        <v>0</v>
      </c>
      <c r="BG488" s="239">
        <f>IF(N488="zákl. přenesená",J488,0)</f>
        <v>0</v>
      </c>
      <c r="BH488" s="239">
        <f>IF(N488="sníž. přenesená",J488,0)</f>
        <v>0</v>
      </c>
      <c r="BI488" s="239">
        <f>IF(N488="nulová",J488,0)</f>
        <v>0</v>
      </c>
      <c r="BJ488" s="18" t="s">
        <v>82</v>
      </c>
      <c r="BK488" s="239">
        <f>ROUND(I488*H488,2)</f>
        <v>0</v>
      </c>
      <c r="BL488" s="18" t="s">
        <v>294</v>
      </c>
      <c r="BM488" s="238" t="s">
        <v>602</v>
      </c>
    </row>
    <row r="489" s="2" customFormat="1">
      <c r="A489" s="39"/>
      <c r="B489" s="40"/>
      <c r="C489" s="41"/>
      <c r="D489" s="242" t="s">
        <v>556</v>
      </c>
      <c r="E489" s="41"/>
      <c r="F489" s="295" t="s">
        <v>603</v>
      </c>
      <c r="G489" s="41"/>
      <c r="H489" s="41"/>
      <c r="I489" s="296"/>
      <c r="J489" s="41"/>
      <c r="K489" s="41"/>
      <c r="L489" s="45"/>
      <c r="M489" s="297"/>
      <c r="N489" s="298"/>
      <c r="O489" s="92"/>
      <c r="P489" s="92"/>
      <c r="Q489" s="92"/>
      <c r="R489" s="92"/>
      <c r="S489" s="92"/>
      <c r="T489" s="93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T489" s="18" t="s">
        <v>556</v>
      </c>
      <c r="AU489" s="18" t="s">
        <v>84</v>
      </c>
    </row>
    <row r="490" s="13" customFormat="1">
      <c r="A490" s="13"/>
      <c r="B490" s="240"/>
      <c r="C490" s="241"/>
      <c r="D490" s="242" t="s">
        <v>190</v>
      </c>
      <c r="E490" s="243" t="s">
        <v>1</v>
      </c>
      <c r="F490" s="244" t="s">
        <v>604</v>
      </c>
      <c r="G490" s="241"/>
      <c r="H490" s="243" t="s">
        <v>1</v>
      </c>
      <c r="I490" s="245"/>
      <c r="J490" s="241"/>
      <c r="K490" s="241"/>
      <c r="L490" s="246"/>
      <c r="M490" s="247"/>
      <c r="N490" s="248"/>
      <c r="O490" s="248"/>
      <c r="P490" s="248"/>
      <c r="Q490" s="248"/>
      <c r="R490" s="248"/>
      <c r="S490" s="248"/>
      <c r="T490" s="249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0" t="s">
        <v>190</v>
      </c>
      <c r="AU490" s="250" t="s">
        <v>84</v>
      </c>
      <c r="AV490" s="13" t="s">
        <v>82</v>
      </c>
      <c r="AW490" s="13" t="s">
        <v>30</v>
      </c>
      <c r="AX490" s="13" t="s">
        <v>74</v>
      </c>
      <c r="AY490" s="250" t="s">
        <v>180</v>
      </c>
    </row>
    <row r="491" s="14" customFormat="1">
      <c r="A491" s="14"/>
      <c r="B491" s="251"/>
      <c r="C491" s="252"/>
      <c r="D491" s="242" t="s">
        <v>190</v>
      </c>
      <c r="E491" s="253" t="s">
        <v>1</v>
      </c>
      <c r="F491" s="254" t="s">
        <v>605</v>
      </c>
      <c r="G491" s="252"/>
      <c r="H491" s="255">
        <v>12.965</v>
      </c>
      <c r="I491" s="256"/>
      <c r="J491" s="252"/>
      <c r="K491" s="252"/>
      <c r="L491" s="257"/>
      <c r="M491" s="258"/>
      <c r="N491" s="259"/>
      <c r="O491" s="259"/>
      <c r="P491" s="259"/>
      <c r="Q491" s="259"/>
      <c r="R491" s="259"/>
      <c r="S491" s="259"/>
      <c r="T491" s="26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1" t="s">
        <v>190</v>
      </c>
      <c r="AU491" s="261" t="s">
        <v>84</v>
      </c>
      <c r="AV491" s="14" t="s">
        <v>84</v>
      </c>
      <c r="AW491" s="14" t="s">
        <v>30</v>
      </c>
      <c r="AX491" s="14" t="s">
        <v>74</v>
      </c>
      <c r="AY491" s="261" t="s">
        <v>180</v>
      </c>
    </row>
    <row r="492" s="15" customFormat="1">
      <c r="A492" s="15"/>
      <c r="B492" s="262"/>
      <c r="C492" s="263"/>
      <c r="D492" s="242" t="s">
        <v>190</v>
      </c>
      <c r="E492" s="264" t="s">
        <v>1</v>
      </c>
      <c r="F492" s="265" t="s">
        <v>194</v>
      </c>
      <c r="G492" s="263"/>
      <c r="H492" s="266">
        <v>12.965</v>
      </c>
      <c r="I492" s="267"/>
      <c r="J492" s="263"/>
      <c r="K492" s="263"/>
      <c r="L492" s="268"/>
      <c r="M492" s="269"/>
      <c r="N492" s="270"/>
      <c r="O492" s="270"/>
      <c r="P492" s="270"/>
      <c r="Q492" s="270"/>
      <c r="R492" s="270"/>
      <c r="S492" s="270"/>
      <c r="T492" s="271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72" t="s">
        <v>190</v>
      </c>
      <c r="AU492" s="272" t="s">
        <v>84</v>
      </c>
      <c r="AV492" s="15" t="s">
        <v>188</v>
      </c>
      <c r="AW492" s="15" t="s">
        <v>30</v>
      </c>
      <c r="AX492" s="15" t="s">
        <v>82</v>
      </c>
      <c r="AY492" s="272" t="s">
        <v>180</v>
      </c>
    </row>
    <row r="493" s="2" customFormat="1" ht="16.5" customHeight="1">
      <c r="A493" s="39"/>
      <c r="B493" s="40"/>
      <c r="C493" s="227" t="s">
        <v>606</v>
      </c>
      <c r="D493" s="227" t="s">
        <v>284</v>
      </c>
      <c r="E493" s="228" t="s">
        <v>607</v>
      </c>
      <c r="F493" s="229" t="s">
        <v>601</v>
      </c>
      <c r="G493" s="230" t="s">
        <v>279</v>
      </c>
      <c r="H493" s="231">
        <v>16.460000000000001</v>
      </c>
      <c r="I493" s="232"/>
      <c r="J493" s="233">
        <f>ROUND(I493*H493,2)</f>
        <v>0</v>
      </c>
      <c r="K493" s="229" t="s">
        <v>199</v>
      </c>
      <c r="L493" s="45"/>
      <c r="M493" s="234" t="s">
        <v>1</v>
      </c>
      <c r="N493" s="235" t="s">
        <v>39</v>
      </c>
      <c r="O493" s="92"/>
      <c r="P493" s="236">
        <f>O493*H493</f>
        <v>0</v>
      </c>
      <c r="Q493" s="236">
        <v>0</v>
      </c>
      <c r="R493" s="236">
        <f>Q493*H493</f>
        <v>0</v>
      </c>
      <c r="S493" s="236">
        <v>0</v>
      </c>
      <c r="T493" s="237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38" t="s">
        <v>294</v>
      </c>
      <c r="AT493" s="238" t="s">
        <v>183</v>
      </c>
      <c r="AU493" s="238" t="s">
        <v>84</v>
      </c>
      <c r="AY493" s="18" t="s">
        <v>180</v>
      </c>
      <c r="BE493" s="239">
        <f>IF(N493="základní",J493,0)</f>
        <v>0</v>
      </c>
      <c r="BF493" s="239">
        <f>IF(N493="snížená",J493,0)</f>
        <v>0</v>
      </c>
      <c r="BG493" s="239">
        <f>IF(N493="zákl. přenesená",J493,0)</f>
        <v>0</v>
      </c>
      <c r="BH493" s="239">
        <f>IF(N493="sníž. přenesená",J493,0)</f>
        <v>0</v>
      </c>
      <c r="BI493" s="239">
        <f>IF(N493="nulová",J493,0)</f>
        <v>0</v>
      </c>
      <c r="BJ493" s="18" t="s">
        <v>82</v>
      </c>
      <c r="BK493" s="239">
        <f>ROUND(I493*H493,2)</f>
        <v>0</v>
      </c>
      <c r="BL493" s="18" t="s">
        <v>294</v>
      </c>
      <c r="BM493" s="238" t="s">
        <v>608</v>
      </c>
    </row>
    <row r="494" s="2" customFormat="1">
      <c r="A494" s="39"/>
      <c r="B494" s="40"/>
      <c r="C494" s="41"/>
      <c r="D494" s="242" t="s">
        <v>556</v>
      </c>
      <c r="E494" s="41"/>
      <c r="F494" s="295" t="s">
        <v>603</v>
      </c>
      <c r="G494" s="41"/>
      <c r="H494" s="41"/>
      <c r="I494" s="296"/>
      <c r="J494" s="41"/>
      <c r="K494" s="41"/>
      <c r="L494" s="45"/>
      <c r="M494" s="297"/>
      <c r="N494" s="298"/>
      <c r="O494" s="92"/>
      <c r="P494" s="92"/>
      <c r="Q494" s="92"/>
      <c r="R494" s="92"/>
      <c r="S494" s="92"/>
      <c r="T494" s="93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T494" s="18" t="s">
        <v>556</v>
      </c>
      <c r="AU494" s="18" t="s">
        <v>84</v>
      </c>
    </row>
    <row r="495" s="13" customFormat="1">
      <c r="A495" s="13"/>
      <c r="B495" s="240"/>
      <c r="C495" s="241"/>
      <c r="D495" s="242" t="s">
        <v>190</v>
      </c>
      <c r="E495" s="243" t="s">
        <v>1</v>
      </c>
      <c r="F495" s="244" t="s">
        <v>609</v>
      </c>
      <c r="G495" s="241"/>
      <c r="H495" s="243" t="s">
        <v>1</v>
      </c>
      <c r="I495" s="245"/>
      <c r="J495" s="241"/>
      <c r="K495" s="241"/>
      <c r="L495" s="246"/>
      <c r="M495" s="247"/>
      <c r="N495" s="248"/>
      <c r="O495" s="248"/>
      <c r="P495" s="248"/>
      <c r="Q495" s="248"/>
      <c r="R495" s="248"/>
      <c r="S495" s="248"/>
      <c r="T495" s="249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50" t="s">
        <v>190</v>
      </c>
      <c r="AU495" s="250" t="s">
        <v>84</v>
      </c>
      <c r="AV495" s="13" t="s">
        <v>82</v>
      </c>
      <c r="AW495" s="13" t="s">
        <v>30</v>
      </c>
      <c r="AX495" s="13" t="s">
        <v>74</v>
      </c>
      <c r="AY495" s="250" t="s">
        <v>180</v>
      </c>
    </row>
    <row r="496" s="14" customFormat="1">
      <c r="A496" s="14"/>
      <c r="B496" s="251"/>
      <c r="C496" s="252"/>
      <c r="D496" s="242" t="s">
        <v>190</v>
      </c>
      <c r="E496" s="253" t="s">
        <v>1</v>
      </c>
      <c r="F496" s="254" t="s">
        <v>610</v>
      </c>
      <c r="G496" s="252"/>
      <c r="H496" s="255">
        <v>16.460000000000001</v>
      </c>
      <c r="I496" s="256"/>
      <c r="J496" s="252"/>
      <c r="K496" s="252"/>
      <c r="L496" s="257"/>
      <c r="M496" s="258"/>
      <c r="N496" s="259"/>
      <c r="O496" s="259"/>
      <c r="P496" s="259"/>
      <c r="Q496" s="259"/>
      <c r="R496" s="259"/>
      <c r="S496" s="259"/>
      <c r="T496" s="260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1" t="s">
        <v>190</v>
      </c>
      <c r="AU496" s="261" t="s">
        <v>84</v>
      </c>
      <c r="AV496" s="14" t="s">
        <v>84</v>
      </c>
      <c r="AW496" s="14" t="s">
        <v>30</v>
      </c>
      <c r="AX496" s="14" t="s">
        <v>74</v>
      </c>
      <c r="AY496" s="261" t="s">
        <v>180</v>
      </c>
    </row>
    <row r="497" s="15" customFormat="1">
      <c r="A497" s="15"/>
      <c r="B497" s="262"/>
      <c r="C497" s="263"/>
      <c r="D497" s="242" t="s">
        <v>190</v>
      </c>
      <c r="E497" s="264" t="s">
        <v>1</v>
      </c>
      <c r="F497" s="265" t="s">
        <v>194</v>
      </c>
      <c r="G497" s="263"/>
      <c r="H497" s="266">
        <v>16.460000000000001</v>
      </c>
      <c r="I497" s="267"/>
      <c r="J497" s="263"/>
      <c r="K497" s="263"/>
      <c r="L497" s="268"/>
      <c r="M497" s="269"/>
      <c r="N497" s="270"/>
      <c r="O497" s="270"/>
      <c r="P497" s="270"/>
      <c r="Q497" s="270"/>
      <c r="R497" s="270"/>
      <c r="S497" s="270"/>
      <c r="T497" s="271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272" t="s">
        <v>190</v>
      </c>
      <c r="AU497" s="272" t="s">
        <v>84</v>
      </c>
      <c r="AV497" s="15" t="s">
        <v>188</v>
      </c>
      <c r="AW497" s="15" t="s">
        <v>30</v>
      </c>
      <c r="AX497" s="15" t="s">
        <v>82</v>
      </c>
      <c r="AY497" s="272" t="s">
        <v>180</v>
      </c>
    </row>
    <row r="498" s="2" customFormat="1" ht="37.8" customHeight="1">
      <c r="A498" s="39"/>
      <c r="B498" s="40"/>
      <c r="C498" s="227" t="s">
        <v>611</v>
      </c>
      <c r="D498" s="227" t="s">
        <v>284</v>
      </c>
      <c r="E498" s="228" t="s">
        <v>612</v>
      </c>
      <c r="F498" s="229" t="s">
        <v>613</v>
      </c>
      <c r="G498" s="230" t="s">
        <v>287</v>
      </c>
      <c r="H498" s="231">
        <v>1</v>
      </c>
      <c r="I498" s="232"/>
      <c r="J498" s="233">
        <f>ROUND(I498*H498,2)</f>
        <v>0</v>
      </c>
      <c r="K498" s="229" t="s">
        <v>199</v>
      </c>
      <c r="L498" s="45"/>
      <c r="M498" s="234" t="s">
        <v>1</v>
      </c>
      <c r="N498" s="235" t="s">
        <v>39</v>
      </c>
      <c r="O498" s="92"/>
      <c r="P498" s="236">
        <f>O498*H498</f>
        <v>0</v>
      </c>
      <c r="Q498" s="236">
        <v>0.035000000000000003</v>
      </c>
      <c r="R498" s="236">
        <f>Q498*H498</f>
        <v>0.035000000000000003</v>
      </c>
      <c r="S498" s="236">
        <v>0</v>
      </c>
      <c r="T498" s="237">
        <f>S498*H498</f>
        <v>0</v>
      </c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R498" s="238" t="s">
        <v>294</v>
      </c>
      <c r="AT498" s="238" t="s">
        <v>183</v>
      </c>
      <c r="AU498" s="238" t="s">
        <v>84</v>
      </c>
      <c r="AY498" s="18" t="s">
        <v>180</v>
      </c>
      <c r="BE498" s="239">
        <f>IF(N498="základní",J498,0)</f>
        <v>0</v>
      </c>
      <c r="BF498" s="239">
        <f>IF(N498="snížená",J498,0)</f>
        <v>0</v>
      </c>
      <c r="BG498" s="239">
        <f>IF(N498="zákl. přenesená",J498,0)</f>
        <v>0</v>
      </c>
      <c r="BH498" s="239">
        <f>IF(N498="sníž. přenesená",J498,0)</f>
        <v>0</v>
      </c>
      <c r="BI498" s="239">
        <f>IF(N498="nulová",J498,0)</f>
        <v>0</v>
      </c>
      <c r="BJ498" s="18" t="s">
        <v>82</v>
      </c>
      <c r="BK498" s="239">
        <f>ROUND(I498*H498,2)</f>
        <v>0</v>
      </c>
      <c r="BL498" s="18" t="s">
        <v>294</v>
      </c>
      <c r="BM498" s="238" t="s">
        <v>614</v>
      </c>
    </row>
    <row r="499" s="2" customFormat="1">
      <c r="A499" s="39"/>
      <c r="B499" s="40"/>
      <c r="C499" s="41"/>
      <c r="D499" s="242" t="s">
        <v>556</v>
      </c>
      <c r="E499" s="41"/>
      <c r="F499" s="295" t="s">
        <v>603</v>
      </c>
      <c r="G499" s="41"/>
      <c r="H499" s="41"/>
      <c r="I499" s="296"/>
      <c r="J499" s="41"/>
      <c r="K499" s="41"/>
      <c r="L499" s="45"/>
      <c r="M499" s="297"/>
      <c r="N499" s="298"/>
      <c r="O499" s="92"/>
      <c r="P499" s="92"/>
      <c r="Q499" s="92"/>
      <c r="R499" s="92"/>
      <c r="S499" s="92"/>
      <c r="T499" s="93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T499" s="18" t="s">
        <v>556</v>
      </c>
      <c r="AU499" s="18" t="s">
        <v>84</v>
      </c>
    </row>
    <row r="500" s="13" customFormat="1">
      <c r="A500" s="13"/>
      <c r="B500" s="240"/>
      <c r="C500" s="241"/>
      <c r="D500" s="242" t="s">
        <v>190</v>
      </c>
      <c r="E500" s="243" t="s">
        <v>1</v>
      </c>
      <c r="F500" s="244" t="s">
        <v>615</v>
      </c>
      <c r="G500" s="241"/>
      <c r="H500" s="243" t="s">
        <v>1</v>
      </c>
      <c r="I500" s="245"/>
      <c r="J500" s="241"/>
      <c r="K500" s="241"/>
      <c r="L500" s="246"/>
      <c r="M500" s="247"/>
      <c r="N500" s="248"/>
      <c r="O500" s="248"/>
      <c r="P500" s="248"/>
      <c r="Q500" s="248"/>
      <c r="R500" s="248"/>
      <c r="S500" s="248"/>
      <c r="T500" s="249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0" t="s">
        <v>190</v>
      </c>
      <c r="AU500" s="250" t="s">
        <v>84</v>
      </c>
      <c r="AV500" s="13" t="s">
        <v>82</v>
      </c>
      <c r="AW500" s="13" t="s">
        <v>30</v>
      </c>
      <c r="AX500" s="13" t="s">
        <v>74</v>
      </c>
      <c r="AY500" s="250" t="s">
        <v>180</v>
      </c>
    </row>
    <row r="501" s="14" customFormat="1">
      <c r="A501" s="14"/>
      <c r="B501" s="251"/>
      <c r="C501" s="252"/>
      <c r="D501" s="242" t="s">
        <v>190</v>
      </c>
      <c r="E501" s="253" t="s">
        <v>1</v>
      </c>
      <c r="F501" s="254" t="s">
        <v>82</v>
      </c>
      <c r="G501" s="252"/>
      <c r="H501" s="255">
        <v>1</v>
      </c>
      <c r="I501" s="256"/>
      <c r="J501" s="252"/>
      <c r="K501" s="252"/>
      <c r="L501" s="257"/>
      <c r="M501" s="258"/>
      <c r="N501" s="259"/>
      <c r="O501" s="259"/>
      <c r="P501" s="259"/>
      <c r="Q501" s="259"/>
      <c r="R501" s="259"/>
      <c r="S501" s="259"/>
      <c r="T501" s="26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1" t="s">
        <v>190</v>
      </c>
      <c r="AU501" s="261" t="s">
        <v>84</v>
      </c>
      <c r="AV501" s="14" t="s">
        <v>84</v>
      </c>
      <c r="AW501" s="14" t="s">
        <v>30</v>
      </c>
      <c r="AX501" s="14" t="s">
        <v>74</v>
      </c>
      <c r="AY501" s="261" t="s">
        <v>180</v>
      </c>
    </row>
    <row r="502" s="15" customFormat="1">
      <c r="A502" s="15"/>
      <c r="B502" s="262"/>
      <c r="C502" s="263"/>
      <c r="D502" s="242" t="s">
        <v>190</v>
      </c>
      <c r="E502" s="264" t="s">
        <v>1</v>
      </c>
      <c r="F502" s="265" t="s">
        <v>194</v>
      </c>
      <c r="G502" s="263"/>
      <c r="H502" s="266">
        <v>1</v>
      </c>
      <c r="I502" s="267"/>
      <c r="J502" s="263"/>
      <c r="K502" s="263"/>
      <c r="L502" s="268"/>
      <c r="M502" s="269"/>
      <c r="N502" s="270"/>
      <c r="O502" s="270"/>
      <c r="P502" s="270"/>
      <c r="Q502" s="270"/>
      <c r="R502" s="270"/>
      <c r="S502" s="270"/>
      <c r="T502" s="271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72" t="s">
        <v>190</v>
      </c>
      <c r="AU502" s="272" t="s">
        <v>84</v>
      </c>
      <c r="AV502" s="15" t="s">
        <v>188</v>
      </c>
      <c r="AW502" s="15" t="s">
        <v>30</v>
      </c>
      <c r="AX502" s="15" t="s">
        <v>82</v>
      </c>
      <c r="AY502" s="272" t="s">
        <v>180</v>
      </c>
    </row>
    <row r="503" s="2" customFormat="1" ht="33" customHeight="1">
      <c r="A503" s="39"/>
      <c r="B503" s="40"/>
      <c r="C503" s="227" t="s">
        <v>616</v>
      </c>
      <c r="D503" s="227" t="s">
        <v>284</v>
      </c>
      <c r="E503" s="228" t="s">
        <v>617</v>
      </c>
      <c r="F503" s="229" t="s">
        <v>618</v>
      </c>
      <c r="G503" s="230" t="s">
        <v>287</v>
      </c>
      <c r="H503" s="231">
        <v>1</v>
      </c>
      <c r="I503" s="232"/>
      <c r="J503" s="233">
        <f>ROUND(I503*H503,2)</f>
        <v>0</v>
      </c>
      <c r="K503" s="229" t="s">
        <v>199</v>
      </c>
      <c r="L503" s="45"/>
      <c r="M503" s="234" t="s">
        <v>1</v>
      </c>
      <c r="N503" s="235" t="s">
        <v>39</v>
      </c>
      <c r="O503" s="92"/>
      <c r="P503" s="236">
        <f>O503*H503</f>
        <v>0</v>
      </c>
      <c r="Q503" s="236">
        <v>0.035000000000000003</v>
      </c>
      <c r="R503" s="236">
        <f>Q503*H503</f>
        <v>0.035000000000000003</v>
      </c>
      <c r="S503" s="236">
        <v>0</v>
      </c>
      <c r="T503" s="237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294</v>
      </c>
      <c r="AT503" s="238" t="s">
        <v>183</v>
      </c>
      <c r="AU503" s="238" t="s">
        <v>84</v>
      </c>
      <c r="AY503" s="18" t="s">
        <v>180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82</v>
      </c>
      <c r="BK503" s="239">
        <f>ROUND(I503*H503,2)</f>
        <v>0</v>
      </c>
      <c r="BL503" s="18" t="s">
        <v>294</v>
      </c>
      <c r="BM503" s="238" t="s">
        <v>619</v>
      </c>
    </row>
    <row r="504" s="2" customFormat="1">
      <c r="A504" s="39"/>
      <c r="B504" s="40"/>
      <c r="C504" s="41"/>
      <c r="D504" s="242" t="s">
        <v>556</v>
      </c>
      <c r="E504" s="41"/>
      <c r="F504" s="295" t="s">
        <v>603</v>
      </c>
      <c r="G504" s="41"/>
      <c r="H504" s="41"/>
      <c r="I504" s="296"/>
      <c r="J504" s="41"/>
      <c r="K504" s="41"/>
      <c r="L504" s="45"/>
      <c r="M504" s="297"/>
      <c r="N504" s="298"/>
      <c r="O504" s="92"/>
      <c r="P504" s="92"/>
      <c r="Q504" s="92"/>
      <c r="R504" s="92"/>
      <c r="S504" s="92"/>
      <c r="T504" s="93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T504" s="18" t="s">
        <v>556</v>
      </c>
      <c r="AU504" s="18" t="s">
        <v>84</v>
      </c>
    </row>
    <row r="505" s="13" customFormat="1">
      <c r="A505" s="13"/>
      <c r="B505" s="240"/>
      <c r="C505" s="241"/>
      <c r="D505" s="242" t="s">
        <v>190</v>
      </c>
      <c r="E505" s="243" t="s">
        <v>1</v>
      </c>
      <c r="F505" s="244" t="s">
        <v>615</v>
      </c>
      <c r="G505" s="241"/>
      <c r="H505" s="243" t="s">
        <v>1</v>
      </c>
      <c r="I505" s="245"/>
      <c r="J505" s="241"/>
      <c r="K505" s="241"/>
      <c r="L505" s="246"/>
      <c r="M505" s="247"/>
      <c r="N505" s="248"/>
      <c r="O505" s="248"/>
      <c r="P505" s="248"/>
      <c r="Q505" s="248"/>
      <c r="R505" s="248"/>
      <c r="S505" s="248"/>
      <c r="T505" s="249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50" t="s">
        <v>190</v>
      </c>
      <c r="AU505" s="250" t="s">
        <v>84</v>
      </c>
      <c r="AV505" s="13" t="s">
        <v>82</v>
      </c>
      <c r="AW505" s="13" t="s">
        <v>30</v>
      </c>
      <c r="AX505" s="13" t="s">
        <v>74</v>
      </c>
      <c r="AY505" s="250" t="s">
        <v>180</v>
      </c>
    </row>
    <row r="506" s="14" customFormat="1">
      <c r="A506" s="14"/>
      <c r="B506" s="251"/>
      <c r="C506" s="252"/>
      <c r="D506" s="242" t="s">
        <v>190</v>
      </c>
      <c r="E506" s="253" t="s">
        <v>1</v>
      </c>
      <c r="F506" s="254" t="s">
        <v>82</v>
      </c>
      <c r="G506" s="252"/>
      <c r="H506" s="255">
        <v>1</v>
      </c>
      <c r="I506" s="256"/>
      <c r="J506" s="252"/>
      <c r="K506" s="252"/>
      <c r="L506" s="257"/>
      <c r="M506" s="258"/>
      <c r="N506" s="259"/>
      <c r="O506" s="259"/>
      <c r="P506" s="259"/>
      <c r="Q506" s="259"/>
      <c r="R506" s="259"/>
      <c r="S506" s="259"/>
      <c r="T506" s="26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1" t="s">
        <v>190</v>
      </c>
      <c r="AU506" s="261" t="s">
        <v>84</v>
      </c>
      <c r="AV506" s="14" t="s">
        <v>84</v>
      </c>
      <c r="AW506" s="14" t="s">
        <v>30</v>
      </c>
      <c r="AX506" s="14" t="s">
        <v>74</v>
      </c>
      <c r="AY506" s="261" t="s">
        <v>180</v>
      </c>
    </row>
    <row r="507" s="15" customFormat="1">
      <c r="A507" s="15"/>
      <c r="B507" s="262"/>
      <c r="C507" s="263"/>
      <c r="D507" s="242" t="s">
        <v>190</v>
      </c>
      <c r="E507" s="264" t="s">
        <v>1</v>
      </c>
      <c r="F507" s="265" t="s">
        <v>194</v>
      </c>
      <c r="G507" s="263"/>
      <c r="H507" s="266">
        <v>1</v>
      </c>
      <c r="I507" s="267"/>
      <c r="J507" s="263"/>
      <c r="K507" s="263"/>
      <c r="L507" s="268"/>
      <c r="M507" s="269"/>
      <c r="N507" s="270"/>
      <c r="O507" s="270"/>
      <c r="P507" s="270"/>
      <c r="Q507" s="270"/>
      <c r="R507" s="270"/>
      <c r="S507" s="270"/>
      <c r="T507" s="271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272" t="s">
        <v>190</v>
      </c>
      <c r="AU507" s="272" t="s">
        <v>84</v>
      </c>
      <c r="AV507" s="15" t="s">
        <v>188</v>
      </c>
      <c r="AW507" s="15" t="s">
        <v>30</v>
      </c>
      <c r="AX507" s="15" t="s">
        <v>82</v>
      </c>
      <c r="AY507" s="272" t="s">
        <v>180</v>
      </c>
    </row>
    <row r="508" s="2" customFormat="1" ht="37.8" customHeight="1">
      <c r="A508" s="39"/>
      <c r="B508" s="40"/>
      <c r="C508" s="227" t="s">
        <v>620</v>
      </c>
      <c r="D508" s="227" t="s">
        <v>284</v>
      </c>
      <c r="E508" s="228" t="s">
        <v>621</v>
      </c>
      <c r="F508" s="229" t="s">
        <v>622</v>
      </c>
      <c r="G508" s="230" t="s">
        <v>287</v>
      </c>
      <c r="H508" s="231">
        <v>1</v>
      </c>
      <c r="I508" s="232"/>
      <c r="J508" s="233">
        <f>ROUND(I508*H508,2)</f>
        <v>0</v>
      </c>
      <c r="K508" s="229" t="s">
        <v>199</v>
      </c>
      <c r="L508" s="45"/>
      <c r="M508" s="234" t="s">
        <v>1</v>
      </c>
      <c r="N508" s="235" t="s">
        <v>39</v>
      </c>
      <c r="O508" s="92"/>
      <c r="P508" s="236">
        <f>O508*H508</f>
        <v>0</v>
      </c>
      <c r="Q508" s="236">
        <v>0.035000000000000003</v>
      </c>
      <c r="R508" s="236">
        <f>Q508*H508</f>
        <v>0.035000000000000003</v>
      </c>
      <c r="S508" s="236">
        <v>0</v>
      </c>
      <c r="T508" s="237">
        <f>S508*H508</f>
        <v>0</v>
      </c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R508" s="238" t="s">
        <v>294</v>
      </c>
      <c r="AT508" s="238" t="s">
        <v>183</v>
      </c>
      <c r="AU508" s="238" t="s">
        <v>84</v>
      </c>
      <c r="AY508" s="18" t="s">
        <v>180</v>
      </c>
      <c r="BE508" s="239">
        <f>IF(N508="základní",J508,0)</f>
        <v>0</v>
      </c>
      <c r="BF508" s="239">
        <f>IF(N508="snížená",J508,0)</f>
        <v>0</v>
      </c>
      <c r="BG508" s="239">
        <f>IF(N508="zákl. přenesená",J508,0)</f>
        <v>0</v>
      </c>
      <c r="BH508" s="239">
        <f>IF(N508="sníž. přenesená",J508,0)</f>
        <v>0</v>
      </c>
      <c r="BI508" s="239">
        <f>IF(N508="nulová",J508,0)</f>
        <v>0</v>
      </c>
      <c r="BJ508" s="18" t="s">
        <v>82</v>
      </c>
      <c r="BK508" s="239">
        <f>ROUND(I508*H508,2)</f>
        <v>0</v>
      </c>
      <c r="BL508" s="18" t="s">
        <v>294</v>
      </c>
      <c r="BM508" s="238" t="s">
        <v>623</v>
      </c>
    </row>
    <row r="509" s="2" customFormat="1">
      <c r="A509" s="39"/>
      <c r="B509" s="40"/>
      <c r="C509" s="41"/>
      <c r="D509" s="242" t="s">
        <v>556</v>
      </c>
      <c r="E509" s="41"/>
      <c r="F509" s="295" t="s">
        <v>603</v>
      </c>
      <c r="G509" s="41"/>
      <c r="H509" s="41"/>
      <c r="I509" s="296"/>
      <c r="J509" s="41"/>
      <c r="K509" s="41"/>
      <c r="L509" s="45"/>
      <c r="M509" s="297"/>
      <c r="N509" s="298"/>
      <c r="O509" s="92"/>
      <c r="P509" s="92"/>
      <c r="Q509" s="92"/>
      <c r="R509" s="92"/>
      <c r="S509" s="92"/>
      <c r="T509" s="93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T509" s="18" t="s">
        <v>556</v>
      </c>
      <c r="AU509" s="18" t="s">
        <v>84</v>
      </c>
    </row>
    <row r="510" s="13" customFormat="1">
      <c r="A510" s="13"/>
      <c r="B510" s="240"/>
      <c r="C510" s="241"/>
      <c r="D510" s="242" t="s">
        <v>190</v>
      </c>
      <c r="E510" s="243" t="s">
        <v>1</v>
      </c>
      <c r="F510" s="244" t="s">
        <v>615</v>
      </c>
      <c r="G510" s="241"/>
      <c r="H510" s="243" t="s">
        <v>1</v>
      </c>
      <c r="I510" s="245"/>
      <c r="J510" s="241"/>
      <c r="K510" s="241"/>
      <c r="L510" s="246"/>
      <c r="M510" s="247"/>
      <c r="N510" s="248"/>
      <c r="O510" s="248"/>
      <c r="P510" s="248"/>
      <c r="Q510" s="248"/>
      <c r="R510" s="248"/>
      <c r="S510" s="248"/>
      <c r="T510" s="249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0" t="s">
        <v>190</v>
      </c>
      <c r="AU510" s="250" t="s">
        <v>84</v>
      </c>
      <c r="AV510" s="13" t="s">
        <v>82</v>
      </c>
      <c r="AW510" s="13" t="s">
        <v>30</v>
      </c>
      <c r="AX510" s="13" t="s">
        <v>74</v>
      </c>
      <c r="AY510" s="250" t="s">
        <v>180</v>
      </c>
    </row>
    <row r="511" s="14" customFormat="1">
      <c r="A511" s="14"/>
      <c r="B511" s="251"/>
      <c r="C511" s="252"/>
      <c r="D511" s="242" t="s">
        <v>190</v>
      </c>
      <c r="E511" s="253" t="s">
        <v>1</v>
      </c>
      <c r="F511" s="254" t="s">
        <v>82</v>
      </c>
      <c r="G511" s="252"/>
      <c r="H511" s="255">
        <v>1</v>
      </c>
      <c r="I511" s="256"/>
      <c r="J511" s="252"/>
      <c r="K511" s="252"/>
      <c r="L511" s="257"/>
      <c r="M511" s="258"/>
      <c r="N511" s="259"/>
      <c r="O511" s="259"/>
      <c r="P511" s="259"/>
      <c r="Q511" s="259"/>
      <c r="R511" s="259"/>
      <c r="S511" s="259"/>
      <c r="T511" s="260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1" t="s">
        <v>190</v>
      </c>
      <c r="AU511" s="261" t="s">
        <v>84</v>
      </c>
      <c r="AV511" s="14" t="s">
        <v>84</v>
      </c>
      <c r="AW511" s="14" t="s">
        <v>30</v>
      </c>
      <c r="AX511" s="14" t="s">
        <v>74</v>
      </c>
      <c r="AY511" s="261" t="s">
        <v>180</v>
      </c>
    </row>
    <row r="512" s="15" customFormat="1">
      <c r="A512" s="15"/>
      <c r="B512" s="262"/>
      <c r="C512" s="263"/>
      <c r="D512" s="242" t="s">
        <v>190</v>
      </c>
      <c r="E512" s="264" t="s">
        <v>1</v>
      </c>
      <c r="F512" s="265" t="s">
        <v>194</v>
      </c>
      <c r="G512" s="263"/>
      <c r="H512" s="266">
        <v>1</v>
      </c>
      <c r="I512" s="267"/>
      <c r="J512" s="263"/>
      <c r="K512" s="263"/>
      <c r="L512" s="268"/>
      <c r="M512" s="269"/>
      <c r="N512" s="270"/>
      <c r="O512" s="270"/>
      <c r="P512" s="270"/>
      <c r="Q512" s="270"/>
      <c r="R512" s="270"/>
      <c r="S512" s="270"/>
      <c r="T512" s="271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72" t="s">
        <v>190</v>
      </c>
      <c r="AU512" s="272" t="s">
        <v>84</v>
      </c>
      <c r="AV512" s="15" t="s">
        <v>188</v>
      </c>
      <c r="AW512" s="15" t="s">
        <v>30</v>
      </c>
      <c r="AX512" s="15" t="s">
        <v>82</v>
      </c>
      <c r="AY512" s="272" t="s">
        <v>180</v>
      </c>
    </row>
    <row r="513" s="2" customFormat="1" ht="37.8" customHeight="1">
      <c r="A513" s="39"/>
      <c r="B513" s="40"/>
      <c r="C513" s="227" t="s">
        <v>624</v>
      </c>
      <c r="D513" s="227" t="s">
        <v>284</v>
      </c>
      <c r="E513" s="228" t="s">
        <v>625</v>
      </c>
      <c r="F513" s="229" t="s">
        <v>626</v>
      </c>
      <c r="G513" s="230" t="s">
        <v>287</v>
      </c>
      <c r="H513" s="231">
        <v>23</v>
      </c>
      <c r="I513" s="232"/>
      <c r="J513" s="233">
        <f>ROUND(I513*H513,2)</f>
        <v>0</v>
      </c>
      <c r="K513" s="229" t="s">
        <v>199</v>
      </c>
      <c r="L513" s="45"/>
      <c r="M513" s="234" t="s">
        <v>1</v>
      </c>
      <c r="N513" s="235" t="s">
        <v>39</v>
      </c>
      <c r="O513" s="92"/>
      <c r="P513" s="236">
        <f>O513*H513</f>
        <v>0</v>
      </c>
      <c r="Q513" s="236">
        <v>0.035000000000000003</v>
      </c>
      <c r="R513" s="236">
        <f>Q513*H513</f>
        <v>0.80500000000000005</v>
      </c>
      <c r="S513" s="236">
        <v>0</v>
      </c>
      <c r="T513" s="237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38" t="s">
        <v>294</v>
      </c>
      <c r="AT513" s="238" t="s">
        <v>183</v>
      </c>
      <c r="AU513" s="238" t="s">
        <v>84</v>
      </c>
      <c r="AY513" s="18" t="s">
        <v>180</v>
      </c>
      <c r="BE513" s="239">
        <f>IF(N513="základní",J513,0)</f>
        <v>0</v>
      </c>
      <c r="BF513" s="239">
        <f>IF(N513="snížená",J513,0)</f>
        <v>0</v>
      </c>
      <c r="BG513" s="239">
        <f>IF(N513="zákl. přenesená",J513,0)</f>
        <v>0</v>
      </c>
      <c r="BH513" s="239">
        <f>IF(N513="sníž. přenesená",J513,0)</f>
        <v>0</v>
      </c>
      <c r="BI513" s="239">
        <f>IF(N513="nulová",J513,0)</f>
        <v>0</v>
      </c>
      <c r="BJ513" s="18" t="s">
        <v>82</v>
      </c>
      <c r="BK513" s="239">
        <f>ROUND(I513*H513,2)</f>
        <v>0</v>
      </c>
      <c r="BL513" s="18" t="s">
        <v>294</v>
      </c>
      <c r="BM513" s="238" t="s">
        <v>627</v>
      </c>
    </row>
    <row r="514" s="2" customFormat="1">
      <c r="A514" s="39"/>
      <c r="B514" s="40"/>
      <c r="C514" s="41"/>
      <c r="D514" s="242" t="s">
        <v>556</v>
      </c>
      <c r="E514" s="41"/>
      <c r="F514" s="295" t="s">
        <v>603</v>
      </c>
      <c r="G514" s="41"/>
      <c r="H514" s="41"/>
      <c r="I514" s="296"/>
      <c r="J514" s="41"/>
      <c r="K514" s="41"/>
      <c r="L514" s="45"/>
      <c r="M514" s="297"/>
      <c r="N514" s="298"/>
      <c r="O514" s="92"/>
      <c r="P514" s="92"/>
      <c r="Q514" s="92"/>
      <c r="R514" s="92"/>
      <c r="S514" s="92"/>
      <c r="T514" s="93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T514" s="18" t="s">
        <v>556</v>
      </c>
      <c r="AU514" s="18" t="s">
        <v>84</v>
      </c>
    </row>
    <row r="515" s="13" customFormat="1">
      <c r="A515" s="13"/>
      <c r="B515" s="240"/>
      <c r="C515" s="241"/>
      <c r="D515" s="242" t="s">
        <v>190</v>
      </c>
      <c r="E515" s="243" t="s">
        <v>1</v>
      </c>
      <c r="F515" s="244" t="s">
        <v>615</v>
      </c>
      <c r="G515" s="241"/>
      <c r="H515" s="243" t="s">
        <v>1</v>
      </c>
      <c r="I515" s="245"/>
      <c r="J515" s="241"/>
      <c r="K515" s="241"/>
      <c r="L515" s="246"/>
      <c r="M515" s="247"/>
      <c r="N515" s="248"/>
      <c r="O515" s="248"/>
      <c r="P515" s="248"/>
      <c r="Q515" s="248"/>
      <c r="R515" s="248"/>
      <c r="S515" s="248"/>
      <c r="T515" s="249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0" t="s">
        <v>190</v>
      </c>
      <c r="AU515" s="250" t="s">
        <v>84</v>
      </c>
      <c r="AV515" s="13" t="s">
        <v>82</v>
      </c>
      <c r="AW515" s="13" t="s">
        <v>30</v>
      </c>
      <c r="AX515" s="13" t="s">
        <v>74</v>
      </c>
      <c r="AY515" s="250" t="s">
        <v>180</v>
      </c>
    </row>
    <row r="516" s="14" customFormat="1">
      <c r="A516" s="14"/>
      <c r="B516" s="251"/>
      <c r="C516" s="252"/>
      <c r="D516" s="242" t="s">
        <v>190</v>
      </c>
      <c r="E516" s="253" t="s">
        <v>1</v>
      </c>
      <c r="F516" s="254" t="s">
        <v>340</v>
      </c>
      <c r="G516" s="252"/>
      <c r="H516" s="255">
        <v>23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190</v>
      </c>
      <c r="AU516" s="261" t="s">
        <v>84</v>
      </c>
      <c r="AV516" s="14" t="s">
        <v>84</v>
      </c>
      <c r="AW516" s="14" t="s">
        <v>30</v>
      </c>
      <c r="AX516" s="14" t="s">
        <v>74</v>
      </c>
      <c r="AY516" s="261" t="s">
        <v>180</v>
      </c>
    </row>
    <row r="517" s="15" customFormat="1">
      <c r="A517" s="15"/>
      <c r="B517" s="262"/>
      <c r="C517" s="263"/>
      <c r="D517" s="242" t="s">
        <v>190</v>
      </c>
      <c r="E517" s="264" t="s">
        <v>1</v>
      </c>
      <c r="F517" s="265" t="s">
        <v>194</v>
      </c>
      <c r="G517" s="263"/>
      <c r="H517" s="266">
        <v>23</v>
      </c>
      <c r="I517" s="267"/>
      <c r="J517" s="263"/>
      <c r="K517" s="263"/>
      <c r="L517" s="268"/>
      <c r="M517" s="269"/>
      <c r="N517" s="270"/>
      <c r="O517" s="270"/>
      <c r="P517" s="270"/>
      <c r="Q517" s="270"/>
      <c r="R517" s="270"/>
      <c r="S517" s="270"/>
      <c r="T517" s="271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2" t="s">
        <v>190</v>
      </c>
      <c r="AU517" s="272" t="s">
        <v>84</v>
      </c>
      <c r="AV517" s="15" t="s">
        <v>188</v>
      </c>
      <c r="AW517" s="15" t="s">
        <v>30</v>
      </c>
      <c r="AX517" s="15" t="s">
        <v>82</v>
      </c>
      <c r="AY517" s="272" t="s">
        <v>180</v>
      </c>
    </row>
    <row r="518" s="2" customFormat="1" ht="16.5" customHeight="1">
      <c r="A518" s="39"/>
      <c r="B518" s="40"/>
      <c r="C518" s="227" t="s">
        <v>628</v>
      </c>
      <c r="D518" s="227" t="s">
        <v>284</v>
      </c>
      <c r="E518" s="228" t="s">
        <v>629</v>
      </c>
      <c r="F518" s="229" t="s">
        <v>630</v>
      </c>
      <c r="G518" s="230" t="s">
        <v>631</v>
      </c>
      <c r="H518" s="231">
        <v>52.799999999999997</v>
      </c>
      <c r="I518" s="232"/>
      <c r="J518" s="233">
        <f>ROUND(I518*H518,2)</f>
        <v>0</v>
      </c>
      <c r="K518" s="229" t="s">
        <v>199</v>
      </c>
      <c r="L518" s="45"/>
      <c r="M518" s="234" t="s">
        <v>1</v>
      </c>
      <c r="N518" s="235" t="s">
        <v>39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294</v>
      </c>
      <c r="AT518" s="238" t="s">
        <v>183</v>
      </c>
      <c r="AU518" s="238" t="s">
        <v>84</v>
      </c>
      <c r="AY518" s="18" t="s">
        <v>180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82</v>
      </c>
      <c r="BK518" s="239">
        <f>ROUND(I518*H518,2)</f>
        <v>0</v>
      </c>
      <c r="BL518" s="18" t="s">
        <v>294</v>
      </c>
      <c r="BM518" s="238" t="s">
        <v>632</v>
      </c>
    </row>
    <row r="519" s="2" customFormat="1">
      <c r="A519" s="39"/>
      <c r="B519" s="40"/>
      <c r="C519" s="41"/>
      <c r="D519" s="242" t="s">
        <v>556</v>
      </c>
      <c r="E519" s="41"/>
      <c r="F519" s="295" t="s">
        <v>633</v>
      </c>
      <c r="G519" s="41"/>
      <c r="H519" s="41"/>
      <c r="I519" s="296"/>
      <c r="J519" s="41"/>
      <c r="K519" s="41"/>
      <c r="L519" s="45"/>
      <c r="M519" s="297"/>
      <c r="N519" s="298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556</v>
      </c>
      <c r="AU519" s="18" t="s">
        <v>84</v>
      </c>
    </row>
    <row r="520" s="13" customFormat="1">
      <c r="A520" s="13"/>
      <c r="B520" s="240"/>
      <c r="C520" s="241"/>
      <c r="D520" s="242" t="s">
        <v>190</v>
      </c>
      <c r="E520" s="243" t="s">
        <v>1</v>
      </c>
      <c r="F520" s="244" t="s">
        <v>634</v>
      </c>
      <c r="G520" s="241"/>
      <c r="H520" s="243" t="s">
        <v>1</v>
      </c>
      <c r="I520" s="245"/>
      <c r="J520" s="241"/>
      <c r="K520" s="241"/>
      <c r="L520" s="246"/>
      <c r="M520" s="247"/>
      <c r="N520" s="248"/>
      <c r="O520" s="248"/>
      <c r="P520" s="248"/>
      <c r="Q520" s="248"/>
      <c r="R520" s="248"/>
      <c r="S520" s="248"/>
      <c r="T520" s="249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50" t="s">
        <v>190</v>
      </c>
      <c r="AU520" s="250" t="s">
        <v>84</v>
      </c>
      <c r="AV520" s="13" t="s">
        <v>82</v>
      </c>
      <c r="AW520" s="13" t="s">
        <v>30</v>
      </c>
      <c r="AX520" s="13" t="s">
        <v>74</v>
      </c>
      <c r="AY520" s="250" t="s">
        <v>180</v>
      </c>
    </row>
    <row r="521" s="13" customFormat="1">
      <c r="A521" s="13"/>
      <c r="B521" s="240"/>
      <c r="C521" s="241"/>
      <c r="D521" s="242" t="s">
        <v>190</v>
      </c>
      <c r="E521" s="243" t="s">
        <v>1</v>
      </c>
      <c r="F521" s="244" t="s">
        <v>212</v>
      </c>
      <c r="G521" s="241"/>
      <c r="H521" s="243" t="s">
        <v>1</v>
      </c>
      <c r="I521" s="245"/>
      <c r="J521" s="241"/>
      <c r="K521" s="241"/>
      <c r="L521" s="246"/>
      <c r="M521" s="247"/>
      <c r="N521" s="248"/>
      <c r="O521" s="248"/>
      <c r="P521" s="248"/>
      <c r="Q521" s="248"/>
      <c r="R521" s="248"/>
      <c r="S521" s="248"/>
      <c r="T521" s="249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0" t="s">
        <v>190</v>
      </c>
      <c r="AU521" s="250" t="s">
        <v>84</v>
      </c>
      <c r="AV521" s="13" t="s">
        <v>82</v>
      </c>
      <c r="AW521" s="13" t="s">
        <v>30</v>
      </c>
      <c r="AX521" s="13" t="s">
        <v>74</v>
      </c>
      <c r="AY521" s="250" t="s">
        <v>180</v>
      </c>
    </row>
    <row r="522" s="13" customFormat="1">
      <c r="A522" s="13"/>
      <c r="B522" s="240"/>
      <c r="C522" s="241"/>
      <c r="D522" s="242" t="s">
        <v>190</v>
      </c>
      <c r="E522" s="243" t="s">
        <v>1</v>
      </c>
      <c r="F522" s="244" t="s">
        <v>213</v>
      </c>
      <c r="G522" s="241"/>
      <c r="H522" s="243" t="s">
        <v>1</v>
      </c>
      <c r="I522" s="245"/>
      <c r="J522" s="241"/>
      <c r="K522" s="241"/>
      <c r="L522" s="246"/>
      <c r="M522" s="247"/>
      <c r="N522" s="248"/>
      <c r="O522" s="248"/>
      <c r="P522" s="248"/>
      <c r="Q522" s="248"/>
      <c r="R522" s="248"/>
      <c r="S522" s="248"/>
      <c r="T522" s="249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50" t="s">
        <v>190</v>
      </c>
      <c r="AU522" s="250" t="s">
        <v>84</v>
      </c>
      <c r="AV522" s="13" t="s">
        <v>82</v>
      </c>
      <c r="AW522" s="13" t="s">
        <v>30</v>
      </c>
      <c r="AX522" s="13" t="s">
        <v>74</v>
      </c>
      <c r="AY522" s="250" t="s">
        <v>180</v>
      </c>
    </row>
    <row r="523" s="14" customFormat="1">
      <c r="A523" s="14"/>
      <c r="B523" s="251"/>
      <c r="C523" s="252"/>
      <c r="D523" s="242" t="s">
        <v>190</v>
      </c>
      <c r="E523" s="253" t="s">
        <v>1</v>
      </c>
      <c r="F523" s="254" t="s">
        <v>635</v>
      </c>
      <c r="G523" s="252"/>
      <c r="H523" s="255">
        <v>52.799999999999997</v>
      </c>
      <c r="I523" s="256"/>
      <c r="J523" s="252"/>
      <c r="K523" s="252"/>
      <c r="L523" s="257"/>
      <c r="M523" s="258"/>
      <c r="N523" s="259"/>
      <c r="O523" s="259"/>
      <c r="P523" s="259"/>
      <c r="Q523" s="259"/>
      <c r="R523" s="259"/>
      <c r="S523" s="259"/>
      <c r="T523" s="260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1" t="s">
        <v>190</v>
      </c>
      <c r="AU523" s="261" t="s">
        <v>84</v>
      </c>
      <c r="AV523" s="14" t="s">
        <v>84</v>
      </c>
      <c r="AW523" s="14" t="s">
        <v>30</v>
      </c>
      <c r="AX523" s="14" t="s">
        <v>74</v>
      </c>
      <c r="AY523" s="261" t="s">
        <v>180</v>
      </c>
    </row>
    <row r="524" s="15" customFormat="1">
      <c r="A524" s="15"/>
      <c r="B524" s="262"/>
      <c r="C524" s="263"/>
      <c r="D524" s="242" t="s">
        <v>190</v>
      </c>
      <c r="E524" s="264" t="s">
        <v>1</v>
      </c>
      <c r="F524" s="265" t="s">
        <v>194</v>
      </c>
      <c r="G524" s="263"/>
      <c r="H524" s="266">
        <v>52.799999999999997</v>
      </c>
      <c r="I524" s="267"/>
      <c r="J524" s="263"/>
      <c r="K524" s="263"/>
      <c r="L524" s="268"/>
      <c r="M524" s="269"/>
      <c r="N524" s="270"/>
      <c r="O524" s="270"/>
      <c r="P524" s="270"/>
      <c r="Q524" s="270"/>
      <c r="R524" s="270"/>
      <c r="S524" s="270"/>
      <c r="T524" s="271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72" t="s">
        <v>190</v>
      </c>
      <c r="AU524" s="272" t="s">
        <v>84</v>
      </c>
      <c r="AV524" s="15" t="s">
        <v>188</v>
      </c>
      <c r="AW524" s="15" t="s">
        <v>30</v>
      </c>
      <c r="AX524" s="15" t="s">
        <v>82</v>
      </c>
      <c r="AY524" s="272" t="s">
        <v>180</v>
      </c>
    </row>
    <row r="525" s="2" customFormat="1" ht="16.5" customHeight="1">
      <c r="A525" s="39"/>
      <c r="B525" s="40"/>
      <c r="C525" s="227" t="s">
        <v>636</v>
      </c>
      <c r="D525" s="227" t="s">
        <v>284</v>
      </c>
      <c r="E525" s="228" t="s">
        <v>637</v>
      </c>
      <c r="F525" s="229" t="s">
        <v>638</v>
      </c>
      <c r="G525" s="230" t="s">
        <v>631</v>
      </c>
      <c r="H525" s="231">
        <v>637</v>
      </c>
      <c r="I525" s="232"/>
      <c r="J525" s="233">
        <f>ROUND(I525*H525,2)</f>
        <v>0</v>
      </c>
      <c r="K525" s="229" t="s">
        <v>199</v>
      </c>
      <c r="L525" s="45"/>
      <c r="M525" s="234" t="s">
        <v>1</v>
      </c>
      <c r="N525" s="235" t="s">
        <v>39</v>
      </c>
      <c r="O525" s="92"/>
      <c r="P525" s="236">
        <f>O525*H525</f>
        <v>0</v>
      </c>
      <c r="Q525" s="236">
        <v>0</v>
      </c>
      <c r="R525" s="236">
        <f>Q525*H525</f>
        <v>0</v>
      </c>
      <c r="S525" s="236">
        <v>0</v>
      </c>
      <c r="T525" s="237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294</v>
      </c>
      <c r="AT525" s="238" t="s">
        <v>183</v>
      </c>
      <c r="AU525" s="238" t="s">
        <v>84</v>
      </c>
      <c r="AY525" s="18" t="s">
        <v>180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82</v>
      </c>
      <c r="BK525" s="239">
        <f>ROUND(I525*H525,2)</f>
        <v>0</v>
      </c>
      <c r="BL525" s="18" t="s">
        <v>294</v>
      </c>
      <c r="BM525" s="238" t="s">
        <v>639</v>
      </c>
    </row>
    <row r="526" s="13" customFormat="1">
      <c r="A526" s="13"/>
      <c r="B526" s="240"/>
      <c r="C526" s="241"/>
      <c r="D526" s="242" t="s">
        <v>190</v>
      </c>
      <c r="E526" s="243" t="s">
        <v>1</v>
      </c>
      <c r="F526" s="244" t="s">
        <v>640</v>
      </c>
      <c r="G526" s="241"/>
      <c r="H526" s="243" t="s">
        <v>1</v>
      </c>
      <c r="I526" s="245"/>
      <c r="J526" s="241"/>
      <c r="K526" s="241"/>
      <c r="L526" s="246"/>
      <c r="M526" s="247"/>
      <c r="N526" s="248"/>
      <c r="O526" s="248"/>
      <c r="P526" s="248"/>
      <c r="Q526" s="248"/>
      <c r="R526" s="248"/>
      <c r="S526" s="248"/>
      <c r="T526" s="249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50" t="s">
        <v>190</v>
      </c>
      <c r="AU526" s="250" t="s">
        <v>84</v>
      </c>
      <c r="AV526" s="13" t="s">
        <v>82</v>
      </c>
      <c r="AW526" s="13" t="s">
        <v>30</v>
      </c>
      <c r="AX526" s="13" t="s">
        <v>74</v>
      </c>
      <c r="AY526" s="250" t="s">
        <v>180</v>
      </c>
    </row>
    <row r="527" s="13" customFormat="1">
      <c r="A527" s="13"/>
      <c r="B527" s="240"/>
      <c r="C527" s="241"/>
      <c r="D527" s="242" t="s">
        <v>190</v>
      </c>
      <c r="E527" s="243" t="s">
        <v>1</v>
      </c>
      <c r="F527" s="244" t="s">
        <v>641</v>
      </c>
      <c r="G527" s="241"/>
      <c r="H527" s="243" t="s">
        <v>1</v>
      </c>
      <c r="I527" s="245"/>
      <c r="J527" s="241"/>
      <c r="K527" s="241"/>
      <c r="L527" s="246"/>
      <c r="M527" s="247"/>
      <c r="N527" s="248"/>
      <c r="O527" s="248"/>
      <c r="P527" s="248"/>
      <c r="Q527" s="248"/>
      <c r="R527" s="248"/>
      <c r="S527" s="248"/>
      <c r="T527" s="249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50" t="s">
        <v>190</v>
      </c>
      <c r="AU527" s="250" t="s">
        <v>84</v>
      </c>
      <c r="AV527" s="13" t="s">
        <v>82</v>
      </c>
      <c r="AW527" s="13" t="s">
        <v>30</v>
      </c>
      <c r="AX527" s="13" t="s">
        <v>74</v>
      </c>
      <c r="AY527" s="250" t="s">
        <v>180</v>
      </c>
    </row>
    <row r="528" s="14" customFormat="1">
      <c r="A528" s="14"/>
      <c r="B528" s="251"/>
      <c r="C528" s="252"/>
      <c r="D528" s="242" t="s">
        <v>190</v>
      </c>
      <c r="E528" s="253" t="s">
        <v>1</v>
      </c>
      <c r="F528" s="254" t="s">
        <v>642</v>
      </c>
      <c r="G528" s="252"/>
      <c r="H528" s="255">
        <v>637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190</v>
      </c>
      <c r="AU528" s="261" t="s">
        <v>84</v>
      </c>
      <c r="AV528" s="14" t="s">
        <v>84</v>
      </c>
      <c r="AW528" s="14" t="s">
        <v>30</v>
      </c>
      <c r="AX528" s="14" t="s">
        <v>74</v>
      </c>
      <c r="AY528" s="261" t="s">
        <v>180</v>
      </c>
    </row>
    <row r="529" s="15" customFormat="1">
      <c r="A529" s="15"/>
      <c r="B529" s="262"/>
      <c r="C529" s="263"/>
      <c r="D529" s="242" t="s">
        <v>190</v>
      </c>
      <c r="E529" s="264" t="s">
        <v>1</v>
      </c>
      <c r="F529" s="265" t="s">
        <v>194</v>
      </c>
      <c r="G529" s="263"/>
      <c r="H529" s="266">
        <v>637</v>
      </c>
      <c r="I529" s="267"/>
      <c r="J529" s="263"/>
      <c r="K529" s="263"/>
      <c r="L529" s="268"/>
      <c r="M529" s="269"/>
      <c r="N529" s="270"/>
      <c r="O529" s="270"/>
      <c r="P529" s="270"/>
      <c r="Q529" s="270"/>
      <c r="R529" s="270"/>
      <c r="S529" s="270"/>
      <c r="T529" s="271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2" t="s">
        <v>190</v>
      </c>
      <c r="AU529" s="272" t="s">
        <v>84</v>
      </c>
      <c r="AV529" s="15" t="s">
        <v>188</v>
      </c>
      <c r="AW529" s="15" t="s">
        <v>30</v>
      </c>
      <c r="AX529" s="15" t="s">
        <v>82</v>
      </c>
      <c r="AY529" s="272" t="s">
        <v>180</v>
      </c>
    </row>
    <row r="530" s="2" customFormat="1" ht="16.5" customHeight="1">
      <c r="A530" s="39"/>
      <c r="B530" s="40"/>
      <c r="C530" s="227" t="s">
        <v>643</v>
      </c>
      <c r="D530" s="227" t="s">
        <v>284</v>
      </c>
      <c r="E530" s="228" t="s">
        <v>644</v>
      </c>
      <c r="F530" s="229" t="s">
        <v>645</v>
      </c>
      <c r="G530" s="230" t="s">
        <v>646</v>
      </c>
      <c r="H530" s="231">
        <v>2</v>
      </c>
      <c r="I530" s="232"/>
      <c r="J530" s="233">
        <f>ROUND(I530*H530,2)</f>
        <v>0</v>
      </c>
      <c r="K530" s="229" t="s">
        <v>199</v>
      </c>
      <c r="L530" s="45"/>
      <c r="M530" s="234" t="s">
        <v>1</v>
      </c>
      <c r="N530" s="235" t="s">
        <v>39</v>
      </c>
      <c r="O530" s="92"/>
      <c r="P530" s="236">
        <f>O530*H530</f>
        <v>0</v>
      </c>
      <c r="Q530" s="236">
        <v>0.0010499999999999999</v>
      </c>
      <c r="R530" s="236">
        <f>Q530*H530</f>
        <v>0.0020999999999999999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294</v>
      </c>
      <c r="AT530" s="238" t="s">
        <v>183</v>
      </c>
      <c r="AU530" s="238" t="s">
        <v>84</v>
      </c>
      <c r="AY530" s="18" t="s">
        <v>180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82</v>
      </c>
      <c r="BK530" s="239">
        <f>ROUND(I530*H530,2)</f>
        <v>0</v>
      </c>
      <c r="BL530" s="18" t="s">
        <v>294</v>
      </c>
      <c r="BM530" s="238" t="s">
        <v>647</v>
      </c>
    </row>
    <row r="531" s="2" customFormat="1">
      <c r="A531" s="39"/>
      <c r="B531" s="40"/>
      <c r="C531" s="41"/>
      <c r="D531" s="242" t="s">
        <v>556</v>
      </c>
      <c r="E531" s="41"/>
      <c r="F531" s="295" t="s">
        <v>648</v>
      </c>
      <c r="G531" s="41"/>
      <c r="H531" s="41"/>
      <c r="I531" s="296"/>
      <c r="J531" s="41"/>
      <c r="K531" s="41"/>
      <c r="L531" s="45"/>
      <c r="M531" s="297"/>
      <c r="N531" s="298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556</v>
      </c>
      <c r="AU531" s="18" t="s">
        <v>84</v>
      </c>
    </row>
    <row r="532" s="2" customFormat="1" ht="16.5" customHeight="1">
      <c r="A532" s="39"/>
      <c r="B532" s="40"/>
      <c r="C532" s="227" t="s">
        <v>649</v>
      </c>
      <c r="D532" s="227" t="s">
        <v>183</v>
      </c>
      <c r="E532" s="228" t="s">
        <v>650</v>
      </c>
      <c r="F532" s="229" t="s">
        <v>651</v>
      </c>
      <c r="G532" s="230" t="s">
        <v>279</v>
      </c>
      <c r="H532" s="231">
        <v>87.701999999999998</v>
      </c>
      <c r="I532" s="232"/>
      <c r="J532" s="233">
        <f>ROUND(I532*H532,2)</f>
        <v>0</v>
      </c>
      <c r="K532" s="229" t="s">
        <v>199</v>
      </c>
      <c r="L532" s="45"/>
      <c r="M532" s="234" t="s">
        <v>1</v>
      </c>
      <c r="N532" s="235" t="s">
        <v>39</v>
      </c>
      <c r="O532" s="92"/>
      <c r="P532" s="236">
        <f>O532*H532</f>
        <v>0</v>
      </c>
      <c r="Q532" s="236">
        <v>0.00025999999999999998</v>
      </c>
      <c r="R532" s="236">
        <f>Q532*H532</f>
        <v>0.022802519999999996</v>
      </c>
      <c r="S532" s="236">
        <v>0</v>
      </c>
      <c r="T532" s="237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38" t="s">
        <v>294</v>
      </c>
      <c r="AT532" s="238" t="s">
        <v>183</v>
      </c>
      <c r="AU532" s="238" t="s">
        <v>84</v>
      </c>
      <c r="AY532" s="18" t="s">
        <v>180</v>
      </c>
      <c r="BE532" s="239">
        <f>IF(N532="základní",J532,0)</f>
        <v>0</v>
      </c>
      <c r="BF532" s="239">
        <f>IF(N532="snížená",J532,0)</f>
        <v>0</v>
      </c>
      <c r="BG532" s="239">
        <f>IF(N532="zákl. přenesená",J532,0)</f>
        <v>0</v>
      </c>
      <c r="BH532" s="239">
        <f>IF(N532="sníž. přenesená",J532,0)</f>
        <v>0</v>
      </c>
      <c r="BI532" s="239">
        <f>IF(N532="nulová",J532,0)</f>
        <v>0</v>
      </c>
      <c r="BJ532" s="18" t="s">
        <v>82</v>
      </c>
      <c r="BK532" s="239">
        <f>ROUND(I532*H532,2)</f>
        <v>0</v>
      </c>
      <c r="BL532" s="18" t="s">
        <v>294</v>
      </c>
      <c r="BM532" s="238" t="s">
        <v>652</v>
      </c>
    </row>
    <row r="533" s="2" customFormat="1">
      <c r="A533" s="39"/>
      <c r="B533" s="40"/>
      <c r="C533" s="41"/>
      <c r="D533" s="242" t="s">
        <v>556</v>
      </c>
      <c r="E533" s="41"/>
      <c r="F533" s="295" t="s">
        <v>653</v>
      </c>
      <c r="G533" s="41"/>
      <c r="H533" s="41"/>
      <c r="I533" s="296"/>
      <c r="J533" s="41"/>
      <c r="K533" s="41"/>
      <c r="L533" s="45"/>
      <c r="M533" s="297"/>
      <c r="N533" s="298"/>
      <c r="O533" s="92"/>
      <c r="P533" s="92"/>
      <c r="Q533" s="92"/>
      <c r="R533" s="92"/>
      <c r="S533" s="92"/>
      <c r="T533" s="93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T533" s="18" t="s">
        <v>556</v>
      </c>
      <c r="AU533" s="18" t="s">
        <v>84</v>
      </c>
    </row>
    <row r="534" s="13" customFormat="1">
      <c r="A534" s="13"/>
      <c r="B534" s="240"/>
      <c r="C534" s="241"/>
      <c r="D534" s="242" t="s">
        <v>190</v>
      </c>
      <c r="E534" s="243" t="s">
        <v>1</v>
      </c>
      <c r="F534" s="244" t="s">
        <v>654</v>
      </c>
      <c r="G534" s="241"/>
      <c r="H534" s="243" t="s">
        <v>1</v>
      </c>
      <c r="I534" s="245"/>
      <c r="J534" s="241"/>
      <c r="K534" s="241"/>
      <c r="L534" s="246"/>
      <c r="M534" s="247"/>
      <c r="N534" s="248"/>
      <c r="O534" s="248"/>
      <c r="P534" s="248"/>
      <c r="Q534" s="248"/>
      <c r="R534" s="248"/>
      <c r="S534" s="248"/>
      <c r="T534" s="249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50" t="s">
        <v>190</v>
      </c>
      <c r="AU534" s="250" t="s">
        <v>84</v>
      </c>
      <c r="AV534" s="13" t="s">
        <v>82</v>
      </c>
      <c r="AW534" s="13" t="s">
        <v>30</v>
      </c>
      <c r="AX534" s="13" t="s">
        <v>74</v>
      </c>
      <c r="AY534" s="250" t="s">
        <v>180</v>
      </c>
    </row>
    <row r="535" s="13" customFormat="1">
      <c r="A535" s="13"/>
      <c r="B535" s="240"/>
      <c r="C535" s="241"/>
      <c r="D535" s="242" t="s">
        <v>190</v>
      </c>
      <c r="E535" s="243" t="s">
        <v>1</v>
      </c>
      <c r="F535" s="244" t="s">
        <v>361</v>
      </c>
      <c r="G535" s="241"/>
      <c r="H535" s="243" t="s">
        <v>1</v>
      </c>
      <c r="I535" s="245"/>
      <c r="J535" s="241"/>
      <c r="K535" s="241"/>
      <c r="L535" s="246"/>
      <c r="M535" s="247"/>
      <c r="N535" s="248"/>
      <c r="O535" s="248"/>
      <c r="P535" s="248"/>
      <c r="Q535" s="248"/>
      <c r="R535" s="248"/>
      <c r="S535" s="248"/>
      <c r="T535" s="249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50" t="s">
        <v>190</v>
      </c>
      <c r="AU535" s="250" t="s">
        <v>84</v>
      </c>
      <c r="AV535" s="13" t="s">
        <v>82</v>
      </c>
      <c r="AW535" s="13" t="s">
        <v>30</v>
      </c>
      <c r="AX535" s="13" t="s">
        <v>74</v>
      </c>
      <c r="AY535" s="250" t="s">
        <v>180</v>
      </c>
    </row>
    <row r="536" s="14" customFormat="1">
      <c r="A536" s="14"/>
      <c r="B536" s="251"/>
      <c r="C536" s="252"/>
      <c r="D536" s="242" t="s">
        <v>190</v>
      </c>
      <c r="E536" s="253" t="s">
        <v>1</v>
      </c>
      <c r="F536" s="254" t="s">
        <v>362</v>
      </c>
      <c r="G536" s="252"/>
      <c r="H536" s="255">
        <v>70</v>
      </c>
      <c r="I536" s="256"/>
      <c r="J536" s="252"/>
      <c r="K536" s="252"/>
      <c r="L536" s="257"/>
      <c r="M536" s="258"/>
      <c r="N536" s="259"/>
      <c r="O536" s="259"/>
      <c r="P536" s="259"/>
      <c r="Q536" s="259"/>
      <c r="R536" s="259"/>
      <c r="S536" s="259"/>
      <c r="T536" s="260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1" t="s">
        <v>190</v>
      </c>
      <c r="AU536" s="261" t="s">
        <v>84</v>
      </c>
      <c r="AV536" s="14" t="s">
        <v>84</v>
      </c>
      <c r="AW536" s="14" t="s">
        <v>30</v>
      </c>
      <c r="AX536" s="14" t="s">
        <v>74</v>
      </c>
      <c r="AY536" s="261" t="s">
        <v>180</v>
      </c>
    </row>
    <row r="537" s="13" customFormat="1">
      <c r="A537" s="13"/>
      <c r="B537" s="240"/>
      <c r="C537" s="241"/>
      <c r="D537" s="242" t="s">
        <v>190</v>
      </c>
      <c r="E537" s="243" t="s">
        <v>1</v>
      </c>
      <c r="F537" s="244" t="s">
        <v>213</v>
      </c>
      <c r="G537" s="241"/>
      <c r="H537" s="243" t="s">
        <v>1</v>
      </c>
      <c r="I537" s="245"/>
      <c r="J537" s="241"/>
      <c r="K537" s="241"/>
      <c r="L537" s="246"/>
      <c r="M537" s="247"/>
      <c r="N537" s="248"/>
      <c r="O537" s="248"/>
      <c r="P537" s="248"/>
      <c r="Q537" s="248"/>
      <c r="R537" s="248"/>
      <c r="S537" s="248"/>
      <c r="T537" s="249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50" t="s">
        <v>190</v>
      </c>
      <c r="AU537" s="250" t="s">
        <v>84</v>
      </c>
      <c r="AV537" s="13" t="s">
        <v>82</v>
      </c>
      <c r="AW537" s="13" t="s">
        <v>30</v>
      </c>
      <c r="AX537" s="13" t="s">
        <v>74</v>
      </c>
      <c r="AY537" s="250" t="s">
        <v>180</v>
      </c>
    </row>
    <row r="538" s="14" customFormat="1">
      <c r="A538" s="14"/>
      <c r="B538" s="251"/>
      <c r="C538" s="252"/>
      <c r="D538" s="242" t="s">
        <v>190</v>
      </c>
      <c r="E538" s="253" t="s">
        <v>1</v>
      </c>
      <c r="F538" s="254" t="s">
        <v>655</v>
      </c>
      <c r="G538" s="252"/>
      <c r="H538" s="255">
        <v>17.702000000000002</v>
      </c>
      <c r="I538" s="256"/>
      <c r="J538" s="252"/>
      <c r="K538" s="252"/>
      <c r="L538" s="257"/>
      <c r="M538" s="258"/>
      <c r="N538" s="259"/>
      <c r="O538" s="259"/>
      <c r="P538" s="259"/>
      <c r="Q538" s="259"/>
      <c r="R538" s="259"/>
      <c r="S538" s="259"/>
      <c r="T538" s="260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1" t="s">
        <v>190</v>
      </c>
      <c r="AU538" s="261" t="s">
        <v>84</v>
      </c>
      <c r="AV538" s="14" t="s">
        <v>84</v>
      </c>
      <c r="AW538" s="14" t="s">
        <v>30</v>
      </c>
      <c r="AX538" s="14" t="s">
        <v>74</v>
      </c>
      <c r="AY538" s="261" t="s">
        <v>180</v>
      </c>
    </row>
    <row r="539" s="15" customFormat="1">
      <c r="A539" s="15"/>
      <c r="B539" s="262"/>
      <c r="C539" s="263"/>
      <c r="D539" s="242" t="s">
        <v>190</v>
      </c>
      <c r="E539" s="264" t="s">
        <v>1</v>
      </c>
      <c r="F539" s="265" t="s">
        <v>194</v>
      </c>
      <c r="G539" s="263"/>
      <c r="H539" s="266">
        <v>87.701999999999998</v>
      </c>
      <c r="I539" s="267"/>
      <c r="J539" s="263"/>
      <c r="K539" s="263"/>
      <c r="L539" s="268"/>
      <c r="M539" s="269"/>
      <c r="N539" s="270"/>
      <c r="O539" s="270"/>
      <c r="P539" s="270"/>
      <c r="Q539" s="270"/>
      <c r="R539" s="270"/>
      <c r="S539" s="270"/>
      <c r="T539" s="271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T539" s="272" t="s">
        <v>190</v>
      </c>
      <c r="AU539" s="272" t="s">
        <v>84</v>
      </c>
      <c r="AV539" s="15" t="s">
        <v>188</v>
      </c>
      <c r="AW539" s="15" t="s">
        <v>30</v>
      </c>
      <c r="AX539" s="15" t="s">
        <v>82</v>
      </c>
      <c r="AY539" s="272" t="s">
        <v>180</v>
      </c>
    </row>
    <row r="540" s="2" customFormat="1" ht="16.5" customHeight="1">
      <c r="A540" s="39"/>
      <c r="B540" s="40"/>
      <c r="C540" s="227" t="s">
        <v>656</v>
      </c>
      <c r="D540" s="227" t="s">
        <v>183</v>
      </c>
      <c r="E540" s="228" t="s">
        <v>657</v>
      </c>
      <c r="F540" s="229" t="s">
        <v>658</v>
      </c>
      <c r="G540" s="230" t="s">
        <v>343</v>
      </c>
      <c r="H540" s="294"/>
      <c r="I540" s="232"/>
      <c r="J540" s="233">
        <f>ROUND(I540*H540,2)</f>
        <v>0</v>
      </c>
      <c r="K540" s="229" t="s">
        <v>187</v>
      </c>
      <c r="L540" s="45"/>
      <c r="M540" s="234" t="s">
        <v>1</v>
      </c>
      <c r="N540" s="235" t="s">
        <v>39</v>
      </c>
      <c r="O540" s="92"/>
      <c r="P540" s="236">
        <f>O540*H540</f>
        <v>0</v>
      </c>
      <c r="Q540" s="236">
        <v>0</v>
      </c>
      <c r="R540" s="236">
        <f>Q540*H540</f>
        <v>0</v>
      </c>
      <c r="S540" s="236">
        <v>0</v>
      </c>
      <c r="T540" s="237">
        <f>S540*H540</f>
        <v>0</v>
      </c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R540" s="238" t="s">
        <v>294</v>
      </c>
      <c r="AT540" s="238" t="s">
        <v>183</v>
      </c>
      <c r="AU540" s="238" t="s">
        <v>84</v>
      </c>
      <c r="AY540" s="18" t="s">
        <v>180</v>
      </c>
      <c r="BE540" s="239">
        <f>IF(N540="základní",J540,0)</f>
        <v>0</v>
      </c>
      <c r="BF540" s="239">
        <f>IF(N540="snížená",J540,0)</f>
        <v>0</v>
      </c>
      <c r="BG540" s="239">
        <f>IF(N540="zákl. přenesená",J540,0)</f>
        <v>0</v>
      </c>
      <c r="BH540" s="239">
        <f>IF(N540="sníž. přenesená",J540,0)</f>
        <v>0</v>
      </c>
      <c r="BI540" s="239">
        <f>IF(N540="nulová",J540,0)</f>
        <v>0</v>
      </c>
      <c r="BJ540" s="18" t="s">
        <v>82</v>
      </c>
      <c r="BK540" s="239">
        <f>ROUND(I540*H540,2)</f>
        <v>0</v>
      </c>
      <c r="BL540" s="18" t="s">
        <v>294</v>
      </c>
      <c r="BM540" s="238" t="s">
        <v>659</v>
      </c>
    </row>
    <row r="541" s="12" customFormat="1" ht="22.8" customHeight="1">
      <c r="A541" s="12"/>
      <c r="B541" s="211"/>
      <c r="C541" s="212"/>
      <c r="D541" s="213" t="s">
        <v>73</v>
      </c>
      <c r="E541" s="225" t="s">
        <v>660</v>
      </c>
      <c r="F541" s="225" t="s">
        <v>661</v>
      </c>
      <c r="G541" s="212"/>
      <c r="H541" s="212"/>
      <c r="I541" s="215"/>
      <c r="J541" s="226">
        <f>BK541</f>
        <v>0</v>
      </c>
      <c r="K541" s="212"/>
      <c r="L541" s="217"/>
      <c r="M541" s="218"/>
      <c r="N541" s="219"/>
      <c r="O541" s="219"/>
      <c r="P541" s="220">
        <f>SUM(P542:P592)</f>
        <v>0</v>
      </c>
      <c r="Q541" s="219"/>
      <c r="R541" s="220">
        <f>SUM(R542:R592)</f>
        <v>3.3025951</v>
      </c>
      <c r="S541" s="219"/>
      <c r="T541" s="221">
        <f>SUM(T542:T592)</f>
        <v>0</v>
      </c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R541" s="222" t="s">
        <v>84</v>
      </c>
      <c r="AT541" s="223" t="s">
        <v>73</v>
      </c>
      <c r="AU541" s="223" t="s">
        <v>82</v>
      </c>
      <c r="AY541" s="222" t="s">
        <v>180</v>
      </c>
      <c r="BK541" s="224">
        <f>SUM(BK542:BK592)</f>
        <v>0</v>
      </c>
    </row>
    <row r="542" s="2" customFormat="1" ht="16.5" customHeight="1">
      <c r="A542" s="39"/>
      <c r="B542" s="40"/>
      <c r="C542" s="227" t="s">
        <v>662</v>
      </c>
      <c r="D542" s="227" t="s">
        <v>183</v>
      </c>
      <c r="E542" s="228" t="s">
        <v>663</v>
      </c>
      <c r="F542" s="229" t="s">
        <v>664</v>
      </c>
      <c r="G542" s="230" t="s">
        <v>198</v>
      </c>
      <c r="H542" s="231">
        <v>84.340000000000003</v>
      </c>
      <c r="I542" s="232"/>
      <c r="J542" s="233">
        <f>ROUND(I542*H542,2)</f>
        <v>0</v>
      </c>
      <c r="K542" s="229" t="s">
        <v>187</v>
      </c>
      <c r="L542" s="45"/>
      <c r="M542" s="234" t="s">
        <v>1</v>
      </c>
      <c r="N542" s="235" t="s">
        <v>39</v>
      </c>
      <c r="O542" s="92"/>
      <c r="P542" s="236">
        <f>O542*H542</f>
        <v>0</v>
      </c>
      <c r="Q542" s="236">
        <v>0</v>
      </c>
      <c r="R542" s="236">
        <f>Q542*H542</f>
        <v>0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294</v>
      </c>
      <c r="AT542" s="238" t="s">
        <v>183</v>
      </c>
      <c r="AU542" s="238" t="s">
        <v>84</v>
      </c>
      <c r="AY542" s="18" t="s">
        <v>180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82</v>
      </c>
      <c r="BK542" s="239">
        <f>ROUND(I542*H542,2)</f>
        <v>0</v>
      </c>
      <c r="BL542" s="18" t="s">
        <v>294</v>
      </c>
      <c r="BM542" s="238" t="s">
        <v>665</v>
      </c>
    </row>
    <row r="543" s="2" customFormat="1" ht="16.5" customHeight="1">
      <c r="A543" s="39"/>
      <c r="B543" s="40"/>
      <c r="C543" s="227" t="s">
        <v>666</v>
      </c>
      <c r="D543" s="227" t="s">
        <v>183</v>
      </c>
      <c r="E543" s="228" t="s">
        <v>667</v>
      </c>
      <c r="F543" s="229" t="s">
        <v>668</v>
      </c>
      <c r="G543" s="230" t="s">
        <v>198</v>
      </c>
      <c r="H543" s="231">
        <v>84.340000000000003</v>
      </c>
      <c r="I543" s="232"/>
      <c r="J543" s="233">
        <f>ROUND(I543*H543,2)</f>
        <v>0</v>
      </c>
      <c r="K543" s="229" t="s">
        <v>187</v>
      </c>
      <c r="L543" s="45"/>
      <c r="M543" s="234" t="s">
        <v>1</v>
      </c>
      <c r="N543" s="235" t="s">
        <v>39</v>
      </c>
      <c r="O543" s="92"/>
      <c r="P543" s="236">
        <f>O543*H543</f>
        <v>0</v>
      </c>
      <c r="Q543" s="236">
        <v>0.00029999999999999997</v>
      </c>
      <c r="R543" s="236">
        <f>Q543*H543</f>
        <v>0.025301999999999998</v>
      </c>
      <c r="S543" s="236">
        <v>0</v>
      </c>
      <c r="T543" s="237">
        <f>S543*H543</f>
        <v>0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38" t="s">
        <v>294</v>
      </c>
      <c r="AT543" s="238" t="s">
        <v>183</v>
      </c>
      <c r="AU543" s="238" t="s">
        <v>84</v>
      </c>
      <c r="AY543" s="18" t="s">
        <v>180</v>
      </c>
      <c r="BE543" s="239">
        <f>IF(N543="základní",J543,0)</f>
        <v>0</v>
      </c>
      <c r="BF543" s="239">
        <f>IF(N543="snížená",J543,0)</f>
        <v>0</v>
      </c>
      <c r="BG543" s="239">
        <f>IF(N543="zákl. přenesená",J543,0)</f>
        <v>0</v>
      </c>
      <c r="BH543" s="239">
        <f>IF(N543="sníž. přenesená",J543,0)</f>
        <v>0</v>
      </c>
      <c r="BI543" s="239">
        <f>IF(N543="nulová",J543,0)</f>
        <v>0</v>
      </c>
      <c r="BJ543" s="18" t="s">
        <v>82</v>
      </c>
      <c r="BK543" s="239">
        <f>ROUND(I543*H543,2)</f>
        <v>0</v>
      </c>
      <c r="BL543" s="18" t="s">
        <v>294</v>
      </c>
      <c r="BM543" s="238" t="s">
        <v>669</v>
      </c>
    </row>
    <row r="544" s="2" customFormat="1" ht="16.5" customHeight="1">
      <c r="A544" s="39"/>
      <c r="B544" s="40"/>
      <c r="C544" s="227" t="s">
        <v>362</v>
      </c>
      <c r="D544" s="227" t="s">
        <v>183</v>
      </c>
      <c r="E544" s="228" t="s">
        <v>670</v>
      </c>
      <c r="F544" s="229" t="s">
        <v>671</v>
      </c>
      <c r="G544" s="230" t="s">
        <v>279</v>
      </c>
      <c r="H544" s="231">
        <v>6</v>
      </c>
      <c r="I544" s="232"/>
      <c r="J544" s="233">
        <f>ROUND(I544*H544,2)</f>
        <v>0</v>
      </c>
      <c r="K544" s="229" t="s">
        <v>187</v>
      </c>
      <c r="L544" s="45"/>
      <c r="M544" s="234" t="s">
        <v>1</v>
      </c>
      <c r="N544" s="235" t="s">
        <v>39</v>
      </c>
      <c r="O544" s="92"/>
      <c r="P544" s="236">
        <f>O544*H544</f>
        <v>0</v>
      </c>
      <c r="Q544" s="236">
        <v>0.0015299999999999999</v>
      </c>
      <c r="R544" s="236">
        <f>Q544*H544</f>
        <v>0.0091799999999999989</v>
      </c>
      <c r="S544" s="236">
        <v>0</v>
      </c>
      <c r="T544" s="237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38" t="s">
        <v>294</v>
      </c>
      <c r="AT544" s="238" t="s">
        <v>183</v>
      </c>
      <c r="AU544" s="238" t="s">
        <v>84</v>
      </c>
      <c r="AY544" s="18" t="s">
        <v>180</v>
      </c>
      <c r="BE544" s="239">
        <f>IF(N544="základní",J544,0)</f>
        <v>0</v>
      </c>
      <c r="BF544" s="239">
        <f>IF(N544="snížená",J544,0)</f>
        <v>0</v>
      </c>
      <c r="BG544" s="239">
        <f>IF(N544="zákl. přenesená",J544,0)</f>
        <v>0</v>
      </c>
      <c r="BH544" s="239">
        <f>IF(N544="sníž. přenesená",J544,0)</f>
        <v>0</v>
      </c>
      <c r="BI544" s="239">
        <f>IF(N544="nulová",J544,0)</f>
        <v>0</v>
      </c>
      <c r="BJ544" s="18" t="s">
        <v>82</v>
      </c>
      <c r="BK544" s="239">
        <f>ROUND(I544*H544,2)</f>
        <v>0</v>
      </c>
      <c r="BL544" s="18" t="s">
        <v>294</v>
      </c>
      <c r="BM544" s="238" t="s">
        <v>672</v>
      </c>
    </row>
    <row r="545" s="2" customFormat="1">
      <c r="A545" s="39"/>
      <c r="B545" s="40"/>
      <c r="C545" s="41"/>
      <c r="D545" s="242" t="s">
        <v>556</v>
      </c>
      <c r="E545" s="41"/>
      <c r="F545" s="295" t="s">
        <v>673</v>
      </c>
      <c r="G545" s="41"/>
      <c r="H545" s="41"/>
      <c r="I545" s="296"/>
      <c r="J545" s="41"/>
      <c r="K545" s="41"/>
      <c r="L545" s="45"/>
      <c r="M545" s="297"/>
      <c r="N545" s="298"/>
      <c r="O545" s="92"/>
      <c r="P545" s="92"/>
      <c r="Q545" s="92"/>
      <c r="R545" s="92"/>
      <c r="S545" s="92"/>
      <c r="T545" s="93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T545" s="18" t="s">
        <v>556</v>
      </c>
      <c r="AU545" s="18" t="s">
        <v>84</v>
      </c>
    </row>
    <row r="546" s="13" customFormat="1">
      <c r="A546" s="13"/>
      <c r="B546" s="240"/>
      <c r="C546" s="241"/>
      <c r="D546" s="242" t="s">
        <v>190</v>
      </c>
      <c r="E546" s="243" t="s">
        <v>1</v>
      </c>
      <c r="F546" s="244" t="s">
        <v>674</v>
      </c>
      <c r="G546" s="241"/>
      <c r="H546" s="243" t="s">
        <v>1</v>
      </c>
      <c r="I546" s="245"/>
      <c r="J546" s="241"/>
      <c r="K546" s="241"/>
      <c r="L546" s="246"/>
      <c r="M546" s="247"/>
      <c r="N546" s="248"/>
      <c r="O546" s="248"/>
      <c r="P546" s="248"/>
      <c r="Q546" s="248"/>
      <c r="R546" s="248"/>
      <c r="S546" s="248"/>
      <c r="T546" s="249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50" t="s">
        <v>190</v>
      </c>
      <c r="AU546" s="250" t="s">
        <v>84</v>
      </c>
      <c r="AV546" s="13" t="s">
        <v>82</v>
      </c>
      <c r="AW546" s="13" t="s">
        <v>30</v>
      </c>
      <c r="AX546" s="13" t="s">
        <v>74</v>
      </c>
      <c r="AY546" s="250" t="s">
        <v>180</v>
      </c>
    </row>
    <row r="547" s="13" customFormat="1">
      <c r="A547" s="13"/>
      <c r="B547" s="240"/>
      <c r="C547" s="241"/>
      <c r="D547" s="242" t="s">
        <v>190</v>
      </c>
      <c r="E547" s="243" t="s">
        <v>1</v>
      </c>
      <c r="F547" s="244" t="s">
        <v>192</v>
      </c>
      <c r="G547" s="241"/>
      <c r="H547" s="243" t="s">
        <v>1</v>
      </c>
      <c r="I547" s="245"/>
      <c r="J547" s="241"/>
      <c r="K547" s="241"/>
      <c r="L547" s="246"/>
      <c r="M547" s="247"/>
      <c r="N547" s="248"/>
      <c r="O547" s="248"/>
      <c r="P547" s="248"/>
      <c r="Q547" s="248"/>
      <c r="R547" s="248"/>
      <c r="S547" s="248"/>
      <c r="T547" s="249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50" t="s">
        <v>190</v>
      </c>
      <c r="AU547" s="250" t="s">
        <v>84</v>
      </c>
      <c r="AV547" s="13" t="s">
        <v>82</v>
      </c>
      <c r="AW547" s="13" t="s">
        <v>30</v>
      </c>
      <c r="AX547" s="13" t="s">
        <v>74</v>
      </c>
      <c r="AY547" s="250" t="s">
        <v>180</v>
      </c>
    </row>
    <row r="548" s="14" customFormat="1">
      <c r="A548" s="14"/>
      <c r="B548" s="251"/>
      <c r="C548" s="252"/>
      <c r="D548" s="242" t="s">
        <v>190</v>
      </c>
      <c r="E548" s="253" t="s">
        <v>1</v>
      </c>
      <c r="F548" s="254" t="s">
        <v>675</v>
      </c>
      <c r="G548" s="252"/>
      <c r="H548" s="255">
        <v>6</v>
      </c>
      <c r="I548" s="256"/>
      <c r="J548" s="252"/>
      <c r="K548" s="252"/>
      <c r="L548" s="257"/>
      <c r="M548" s="258"/>
      <c r="N548" s="259"/>
      <c r="O548" s="259"/>
      <c r="P548" s="259"/>
      <c r="Q548" s="259"/>
      <c r="R548" s="259"/>
      <c r="S548" s="259"/>
      <c r="T548" s="260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1" t="s">
        <v>190</v>
      </c>
      <c r="AU548" s="261" t="s">
        <v>84</v>
      </c>
      <c r="AV548" s="14" t="s">
        <v>84</v>
      </c>
      <c r="AW548" s="14" t="s">
        <v>30</v>
      </c>
      <c r="AX548" s="14" t="s">
        <v>74</v>
      </c>
      <c r="AY548" s="261" t="s">
        <v>180</v>
      </c>
    </row>
    <row r="549" s="15" customFormat="1">
      <c r="A549" s="15"/>
      <c r="B549" s="262"/>
      <c r="C549" s="263"/>
      <c r="D549" s="242" t="s">
        <v>190</v>
      </c>
      <c r="E549" s="264" t="s">
        <v>1</v>
      </c>
      <c r="F549" s="265" t="s">
        <v>194</v>
      </c>
      <c r="G549" s="263"/>
      <c r="H549" s="266">
        <v>6</v>
      </c>
      <c r="I549" s="267"/>
      <c r="J549" s="263"/>
      <c r="K549" s="263"/>
      <c r="L549" s="268"/>
      <c r="M549" s="269"/>
      <c r="N549" s="270"/>
      <c r="O549" s="270"/>
      <c r="P549" s="270"/>
      <c r="Q549" s="270"/>
      <c r="R549" s="270"/>
      <c r="S549" s="270"/>
      <c r="T549" s="271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T549" s="272" t="s">
        <v>190</v>
      </c>
      <c r="AU549" s="272" t="s">
        <v>84</v>
      </c>
      <c r="AV549" s="15" t="s">
        <v>188</v>
      </c>
      <c r="AW549" s="15" t="s">
        <v>30</v>
      </c>
      <c r="AX549" s="15" t="s">
        <v>82</v>
      </c>
      <c r="AY549" s="272" t="s">
        <v>180</v>
      </c>
    </row>
    <row r="550" s="2" customFormat="1" ht="16.5" customHeight="1">
      <c r="A550" s="39"/>
      <c r="B550" s="40"/>
      <c r="C550" s="227" t="s">
        <v>676</v>
      </c>
      <c r="D550" s="227" t="s">
        <v>183</v>
      </c>
      <c r="E550" s="228" t="s">
        <v>677</v>
      </c>
      <c r="F550" s="229" t="s">
        <v>678</v>
      </c>
      <c r="G550" s="230" t="s">
        <v>279</v>
      </c>
      <c r="H550" s="231">
        <v>12</v>
      </c>
      <c r="I550" s="232"/>
      <c r="J550" s="233">
        <f>ROUND(I550*H550,2)</f>
        <v>0</v>
      </c>
      <c r="K550" s="229" t="s">
        <v>187</v>
      </c>
      <c r="L550" s="45"/>
      <c r="M550" s="234" t="s">
        <v>1</v>
      </c>
      <c r="N550" s="235" t="s">
        <v>39</v>
      </c>
      <c r="O550" s="92"/>
      <c r="P550" s="236">
        <f>O550*H550</f>
        <v>0</v>
      </c>
      <c r="Q550" s="236">
        <v>0.0010200000000000001</v>
      </c>
      <c r="R550" s="236">
        <f>Q550*H550</f>
        <v>0.012240000000000001</v>
      </c>
      <c r="S550" s="236">
        <v>0</v>
      </c>
      <c r="T550" s="237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38" t="s">
        <v>294</v>
      </c>
      <c r="AT550" s="238" t="s">
        <v>183</v>
      </c>
      <c r="AU550" s="238" t="s">
        <v>84</v>
      </c>
      <c r="AY550" s="18" t="s">
        <v>180</v>
      </c>
      <c r="BE550" s="239">
        <f>IF(N550="základní",J550,0)</f>
        <v>0</v>
      </c>
      <c r="BF550" s="239">
        <f>IF(N550="snížená",J550,0)</f>
        <v>0</v>
      </c>
      <c r="BG550" s="239">
        <f>IF(N550="zákl. přenesená",J550,0)</f>
        <v>0</v>
      </c>
      <c r="BH550" s="239">
        <f>IF(N550="sníž. přenesená",J550,0)</f>
        <v>0</v>
      </c>
      <c r="BI550" s="239">
        <f>IF(N550="nulová",J550,0)</f>
        <v>0</v>
      </c>
      <c r="BJ550" s="18" t="s">
        <v>82</v>
      </c>
      <c r="BK550" s="239">
        <f>ROUND(I550*H550,2)</f>
        <v>0</v>
      </c>
      <c r="BL550" s="18" t="s">
        <v>294</v>
      </c>
      <c r="BM550" s="238" t="s">
        <v>679</v>
      </c>
    </row>
    <row r="551" s="2" customFormat="1">
      <c r="A551" s="39"/>
      <c r="B551" s="40"/>
      <c r="C551" s="41"/>
      <c r="D551" s="242" t="s">
        <v>556</v>
      </c>
      <c r="E551" s="41"/>
      <c r="F551" s="295" t="s">
        <v>673</v>
      </c>
      <c r="G551" s="41"/>
      <c r="H551" s="41"/>
      <c r="I551" s="296"/>
      <c r="J551" s="41"/>
      <c r="K551" s="41"/>
      <c r="L551" s="45"/>
      <c r="M551" s="297"/>
      <c r="N551" s="298"/>
      <c r="O551" s="92"/>
      <c r="P551" s="92"/>
      <c r="Q551" s="92"/>
      <c r="R551" s="92"/>
      <c r="S551" s="92"/>
      <c r="T551" s="93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T551" s="18" t="s">
        <v>556</v>
      </c>
      <c r="AU551" s="18" t="s">
        <v>84</v>
      </c>
    </row>
    <row r="552" s="13" customFormat="1">
      <c r="A552" s="13"/>
      <c r="B552" s="240"/>
      <c r="C552" s="241"/>
      <c r="D552" s="242" t="s">
        <v>190</v>
      </c>
      <c r="E552" s="243" t="s">
        <v>1</v>
      </c>
      <c r="F552" s="244" t="s">
        <v>680</v>
      </c>
      <c r="G552" s="241"/>
      <c r="H552" s="243" t="s">
        <v>1</v>
      </c>
      <c r="I552" s="245"/>
      <c r="J552" s="241"/>
      <c r="K552" s="241"/>
      <c r="L552" s="246"/>
      <c r="M552" s="247"/>
      <c r="N552" s="248"/>
      <c r="O552" s="248"/>
      <c r="P552" s="248"/>
      <c r="Q552" s="248"/>
      <c r="R552" s="248"/>
      <c r="S552" s="248"/>
      <c r="T552" s="249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50" t="s">
        <v>190</v>
      </c>
      <c r="AU552" s="250" t="s">
        <v>84</v>
      </c>
      <c r="AV552" s="13" t="s">
        <v>82</v>
      </c>
      <c r="AW552" s="13" t="s">
        <v>30</v>
      </c>
      <c r="AX552" s="13" t="s">
        <v>74</v>
      </c>
      <c r="AY552" s="250" t="s">
        <v>180</v>
      </c>
    </row>
    <row r="553" s="13" customFormat="1">
      <c r="A553" s="13"/>
      <c r="B553" s="240"/>
      <c r="C553" s="241"/>
      <c r="D553" s="242" t="s">
        <v>190</v>
      </c>
      <c r="E553" s="243" t="s">
        <v>1</v>
      </c>
      <c r="F553" s="244" t="s">
        <v>192</v>
      </c>
      <c r="G553" s="241"/>
      <c r="H553" s="243" t="s">
        <v>1</v>
      </c>
      <c r="I553" s="245"/>
      <c r="J553" s="241"/>
      <c r="K553" s="241"/>
      <c r="L553" s="246"/>
      <c r="M553" s="247"/>
      <c r="N553" s="248"/>
      <c r="O553" s="248"/>
      <c r="P553" s="248"/>
      <c r="Q553" s="248"/>
      <c r="R553" s="248"/>
      <c r="S553" s="248"/>
      <c r="T553" s="249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50" t="s">
        <v>190</v>
      </c>
      <c r="AU553" s="250" t="s">
        <v>84</v>
      </c>
      <c r="AV553" s="13" t="s">
        <v>82</v>
      </c>
      <c r="AW553" s="13" t="s">
        <v>30</v>
      </c>
      <c r="AX553" s="13" t="s">
        <v>74</v>
      </c>
      <c r="AY553" s="250" t="s">
        <v>180</v>
      </c>
    </row>
    <row r="554" s="14" customFormat="1">
      <c r="A554" s="14"/>
      <c r="B554" s="251"/>
      <c r="C554" s="252"/>
      <c r="D554" s="242" t="s">
        <v>190</v>
      </c>
      <c r="E554" s="253" t="s">
        <v>1</v>
      </c>
      <c r="F554" s="254" t="s">
        <v>681</v>
      </c>
      <c r="G554" s="252"/>
      <c r="H554" s="255">
        <v>12</v>
      </c>
      <c r="I554" s="256"/>
      <c r="J554" s="252"/>
      <c r="K554" s="252"/>
      <c r="L554" s="257"/>
      <c r="M554" s="258"/>
      <c r="N554" s="259"/>
      <c r="O554" s="259"/>
      <c r="P554" s="259"/>
      <c r="Q554" s="259"/>
      <c r="R554" s="259"/>
      <c r="S554" s="259"/>
      <c r="T554" s="260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61" t="s">
        <v>190</v>
      </c>
      <c r="AU554" s="261" t="s">
        <v>84</v>
      </c>
      <c r="AV554" s="14" t="s">
        <v>84</v>
      </c>
      <c r="AW554" s="14" t="s">
        <v>30</v>
      </c>
      <c r="AX554" s="14" t="s">
        <v>74</v>
      </c>
      <c r="AY554" s="261" t="s">
        <v>180</v>
      </c>
    </row>
    <row r="555" s="15" customFormat="1">
      <c r="A555" s="15"/>
      <c r="B555" s="262"/>
      <c r="C555" s="263"/>
      <c r="D555" s="242" t="s">
        <v>190</v>
      </c>
      <c r="E555" s="264" t="s">
        <v>1</v>
      </c>
      <c r="F555" s="265" t="s">
        <v>194</v>
      </c>
      <c r="G555" s="263"/>
      <c r="H555" s="266">
        <v>12</v>
      </c>
      <c r="I555" s="267"/>
      <c r="J555" s="263"/>
      <c r="K555" s="263"/>
      <c r="L555" s="268"/>
      <c r="M555" s="269"/>
      <c r="N555" s="270"/>
      <c r="O555" s="270"/>
      <c r="P555" s="270"/>
      <c r="Q555" s="270"/>
      <c r="R555" s="270"/>
      <c r="S555" s="270"/>
      <c r="T555" s="271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T555" s="272" t="s">
        <v>190</v>
      </c>
      <c r="AU555" s="272" t="s">
        <v>84</v>
      </c>
      <c r="AV555" s="15" t="s">
        <v>188</v>
      </c>
      <c r="AW555" s="15" t="s">
        <v>30</v>
      </c>
      <c r="AX555" s="15" t="s">
        <v>82</v>
      </c>
      <c r="AY555" s="272" t="s">
        <v>180</v>
      </c>
    </row>
    <row r="556" s="2" customFormat="1" ht="16.5" customHeight="1">
      <c r="A556" s="39"/>
      <c r="B556" s="40"/>
      <c r="C556" s="284" t="s">
        <v>682</v>
      </c>
      <c r="D556" s="284" t="s">
        <v>328</v>
      </c>
      <c r="E556" s="285" t="s">
        <v>683</v>
      </c>
      <c r="F556" s="286" t="s">
        <v>684</v>
      </c>
      <c r="G556" s="287" t="s">
        <v>198</v>
      </c>
      <c r="H556" s="288">
        <v>2.774</v>
      </c>
      <c r="I556" s="289"/>
      <c r="J556" s="290">
        <f>ROUND(I556*H556,2)</f>
        <v>0</v>
      </c>
      <c r="K556" s="286" t="s">
        <v>199</v>
      </c>
      <c r="L556" s="291"/>
      <c r="M556" s="292" t="s">
        <v>1</v>
      </c>
      <c r="N556" s="293" t="s">
        <v>39</v>
      </c>
      <c r="O556" s="92"/>
      <c r="P556" s="236">
        <f>O556*H556</f>
        <v>0</v>
      </c>
      <c r="Q556" s="236">
        <v>0.0155</v>
      </c>
      <c r="R556" s="236">
        <f>Q556*H556</f>
        <v>0.042997</v>
      </c>
      <c r="S556" s="236">
        <v>0</v>
      </c>
      <c r="T556" s="237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38" t="s">
        <v>331</v>
      </c>
      <c r="AT556" s="238" t="s">
        <v>328</v>
      </c>
      <c r="AU556" s="238" t="s">
        <v>84</v>
      </c>
      <c r="AY556" s="18" t="s">
        <v>180</v>
      </c>
      <c r="BE556" s="239">
        <f>IF(N556="základní",J556,0)</f>
        <v>0</v>
      </c>
      <c r="BF556" s="239">
        <f>IF(N556="snížená",J556,0)</f>
        <v>0</v>
      </c>
      <c r="BG556" s="239">
        <f>IF(N556="zákl. přenesená",J556,0)</f>
        <v>0</v>
      </c>
      <c r="BH556" s="239">
        <f>IF(N556="sníž. přenesená",J556,0)</f>
        <v>0</v>
      </c>
      <c r="BI556" s="239">
        <f>IF(N556="nulová",J556,0)</f>
        <v>0</v>
      </c>
      <c r="BJ556" s="18" t="s">
        <v>82</v>
      </c>
      <c r="BK556" s="239">
        <f>ROUND(I556*H556,2)</f>
        <v>0</v>
      </c>
      <c r="BL556" s="18" t="s">
        <v>294</v>
      </c>
      <c r="BM556" s="238" t="s">
        <v>685</v>
      </c>
    </row>
    <row r="557" s="13" customFormat="1">
      <c r="A557" s="13"/>
      <c r="B557" s="240"/>
      <c r="C557" s="241"/>
      <c r="D557" s="242" t="s">
        <v>190</v>
      </c>
      <c r="E557" s="243" t="s">
        <v>1</v>
      </c>
      <c r="F557" s="244" t="s">
        <v>686</v>
      </c>
      <c r="G557" s="241"/>
      <c r="H557" s="243" t="s">
        <v>1</v>
      </c>
      <c r="I557" s="245"/>
      <c r="J557" s="241"/>
      <c r="K557" s="241"/>
      <c r="L557" s="246"/>
      <c r="M557" s="247"/>
      <c r="N557" s="248"/>
      <c r="O557" s="248"/>
      <c r="P557" s="248"/>
      <c r="Q557" s="248"/>
      <c r="R557" s="248"/>
      <c r="S557" s="248"/>
      <c r="T557" s="249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50" t="s">
        <v>190</v>
      </c>
      <c r="AU557" s="250" t="s">
        <v>84</v>
      </c>
      <c r="AV557" s="13" t="s">
        <v>82</v>
      </c>
      <c r="AW557" s="13" t="s">
        <v>30</v>
      </c>
      <c r="AX557" s="13" t="s">
        <v>74</v>
      </c>
      <c r="AY557" s="250" t="s">
        <v>180</v>
      </c>
    </row>
    <row r="558" s="13" customFormat="1">
      <c r="A558" s="13"/>
      <c r="B558" s="240"/>
      <c r="C558" s="241"/>
      <c r="D558" s="242" t="s">
        <v>190</v>
      </c>
      <c r="E558" s="243" t="s">
        <v>1</v>
      </c>
      <c r="F558" s="244" t="s">
        <v>687</v>
      </c>
      <c r="G558" s="241"/>
      <c r="H558" s="243" t="s">
        <v>1</v>
      </c>
      <c r="I558" s="245"/>
      <c r="J558" s="241"/>
      <c r="K558" s="241"/>
      <c r="L558" s="246"/>
      <c r="M558" s="247"/>
      <c r="N558" s="248"/>
      <c r="O558" s="248"/>
      <c r="P558" s="248"/>
      <c r="Q558" s="248"/>
      <c r="R558" s="248"/>
      <c r="S558" s="248"/>
      <c r="T558" s="249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50" t="s">
        <v>190</v>
      </c>
      <c r="AU558" s="250" t="s">
        <v>84</v>
      </c>
      <c r="AV558" s="13" t="s">
        <v>82</v>
      </c>
      <c r="AW558" s="13" t="s">
        <v>30</v>
      </c>
      <c r="AX558" s="13" t="s">
        <v>74</v>
      </c>
      <c r="AY558" s="250" t="s">
        <v>180</v>
      </c>
    </row>
    <row r="559" s="14" customFormat="1">
      <c r="A559" s="14"/>
      <c r="B559" s="251"/>
      <c r="C559" s="252"/>
      <c r="D559" s="242" t="s">
        <v>190</v>
      </c>
      <c r="E559" s="253" t="s">
        <v>1</v>
      </c>
      <c r="F559" s="254" t="s">
        <v>688</v>
      </c>
      <c r="G559" s="252"/>
      <c r="H559" s="255">
        <v>2.5219999999999998</v>
      </c>
      <c r="I559" s="256"/>
      <c r="J559" s="252"/>
      <c r="K559" s="252"/>
      <c r="L559" s="257"/>
      <c r="M559" s="258"/>
      <c r="N559" s="259"/>
      <c r="O559" s="259"/>
      <c r="P559" s="259"/>
      <c r="Q559" s="259"/>
      <c r="R559" s="259"/>
      <c r="S559" s="259"/>
      <c r="T559" s="260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1" t="s">
        <v>190</v>
      </c>
      <c r="AU559" s="261" t="s">
        <v>84</v>
      </c>
      <c r="AV559" s="14" t="s">
        <v>84</v>
      </c>
      <c r="AW559" s="14" t="s">
        <v>30</v>
      </c>
      <c r="AX559" s="14" t="s">
        <v>74</v>
      </c>
      <c r="AY559" s="261" t="s">
        <v>180</v>
      </c>
    </row>
    <row r="560" s="15" customFormat="1">
      <c r="A560" s="15"/>
      <c r="B560" s="262"/>
      <c r="C560" s="263"/>
      <c r="D560" s="242" t="s">
        <v>190</v>
      </c>
      <c r="E560" s="264" t="s">
        <v>1</v>
      </c>
      <c r="F560" s="265" t="s">
        <v>194</v>
      </c>
      <c r="G560" s="263"/>
      <c r="H560" s="266">
        <v>2.5219999999999998</v>
      </c>
      <c r="I560" s="267"/>
      <c r="J560" s="263"/>
      <c r="K560" s="263"/>
      <c r="L560" s="268"/>
      <c r="M560" s="269"/>
      <c r="N560" s="270"/>
      <c r="O560" s="270"/>
      <c r="P560" s="270"/>
      <c r="Q560" s="270"/>
      <c r="R560" s="270"/>
      <c r="S560" s="270"/>
      <c r="T560" s="271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72" t="s">
        <v>190</v>
      </c>
      <c r="AU560" s="272" t="s">
        <v>84</v>
      </c>
      <c r="AV560" s="15" t="s">
        <v>188</v>
      </c>
      <c r="AW560" s="15" t="s">
        <v>30</v>
      </c>
      <c r="AX560" s="15" t="s">
        <v>82</v>
      </c>
      <c r="AY560" s="272" t="s">
        <v>180</v>
      </c>
    </row>
    <row r="561" s="14" customFormat="1">
      <c r="A561" s="14"/>
      <c r="B561" s="251"/>
      <c r="C561" s="252"/>
      <c r="D561" s="242" t="s">
        <v>190</v>
      </c>
      <c r="E561" s="252"/>
      <c r="F561" s="254" t="s">
        <v>689</v>
      </c>
      <c r="G561" s="252"/>
      <c r="H561" s="255">
        <v>2.774</v>
      </c>
      <c r="I561" s="256"/>
      <c r="J561" s="252"/>
      <c r="K561" s="252"/>
      <c r="L561" s="257"/>
      <c r="M561" s="258"/>
      <c r="N561" s="259"/>
      <c r="O561" s="259"/>
      <c r="P561" s="259"/>
      <c r="Q561" s="259"/>
      <c r="R561" s="259"/>
      <c r="S561" s="259"/>
      <c r="T561" s="260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61" t="s">
        <v>190</v>
      </c>
      <c r="AU561" s="261" t="s">
        <v>84</v>
      </c>
      <c r="AV561" s="14" t="s">
        <v>84</v>
      </c>
      <c r="AW561" s="14" t="s">
        <v>4</v>
      </c>
      <c r="AX561" s="14" t="s">
        <v>82</v>
      </c>
      <c r="AY561" s="261" t="s">
        <v>180</v>
      </c>
    </row>
    <row r="562" s="2" customFormat="1" ht="16.5" customHeight="1">
      <c r="A562" s="39"/>
      <c r="B562" s="40"/>
      <c r="C562" s="284" t="s">
        <v>690</v>
      </c>
      <c r="D562" s="284" t="s">
        <v>328</v>
      </c>
      <c r="E562" s="285" t="s">
        <v>691</v>
      </c>
      <c r="F562" s="286" t="s">
        <v>692</v>
      </c>
      <c r="G562" s="287" t="s">
        <v>287</v>
      </c>
      <c r="H562" s="288">
        <v>7</v>
      </c>
      <c r="I562" s="289"/>
      <c r="J562" s="290">
        <f>ROUND(I562*H562,2)</f>
        <v>0</v>
      </c>
      <c r="K562" s="286" t="s">
        <v>187</v>
      </c>
      <c r="L562" s="291"/>
      <c r="M562" s="292" t="s">
        <v>1</v>
      </c>
      <c r="N562" s="293" t="s">
        <v>39</v>
      </c>
      <c r="O562" s="92"/>
      <c r="P562" s="236">
        <f>O562*H562</f>
        <v>0</v>
      </c>
      <c r="Q562" s="236">
        <v>0.0069499999999999996</v>
      </c>
      <c r="R562" s="236">
        <f>Q562*H562</f>
        <v>0.048649999999999999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331</v>
      </c>
      <c r="AT562" s="238" t="s">
        <v>328</v>
      </c>
      <c r="AU562" s="238" t="s">
        <v>84</v>
      </c>
      <c r="AY562" s="18" t="s">
        <v>180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82</v>
      </c>
      <c r="BK562" s="239">
        <f>ROUND(I562*H562,2)</f>
        <v>0</v>
      </c>
      <c r="BL562" s="18" t="s">
        <v>294</v>
      </c>
      <c r="BM562" s="238" t="s">
        <v>693</v>
      </c>
    </row>
    <row r="563" s="14" customFormat="1">
      <c r="A563" s="14"/>
      <c r="B563" s="251"/>
      <c r="C563" s="252"/>
      <c r="D563" s="242" t="s">
        <v>190</v>
      </c>
      <c r="E563" s="253" t="s">
        <v>1</v>
      </c>
      <c r="F563" s="254" t="s">
        <v>675</v>
      </c>
      <c r="G563" s="252"/>
      <c r="H563" s="255">
        <v>6</v>
      </c>
      <c r="I563" s="256"/>
      <c r="J563" s="252"/>
      <c r="K563" s="252"/>
      <c r="L563" s="257"/>
      <c r="M563" s="258"/>
      <c r="N563" s="259"/>
      <c r="O563" s="259"/>
      <c r="P563" s="259"/>
      <c r="Q563" s="259"/>
      <c r="R563" s="259"/>
      <c r="S563" s="259"/>
      <c r="T563" s="26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1" t="s">
        <v>190</v>
      </c>
      <c r="AU563" s="261" t="s">
        <v>84</v>
      </c>
      <c r="AV563" s="14" t="s">
        <v>84</v>
      </c>
      <c r="AW563" s="14" t="s">
        <v>30</v>
      </c>
      <c r="AX563" s="14" t="s">
        <v>74</v>
      </c>
      <c r="AY563" s="261" t="s">
        <v>180</v>
      </c>
    </row>
    <row r="564" s="15" customFormat="1">
      <c r="A564" s="15"/>
      <c r="B564" s="262"/>
      <c r="C564" s="263"/>
      <c r="D564" s="242" t="s">
        <v>190</v>
      </c>
      <c r="E564" s="264" t="s">
        <v>1</v>
      </c>
      <c r="F564" s="265" t="s">
        <v>194</v>
      </c>
      <c r="G564" s="263"/>
      <c r="H564" s="266">
        <v>6</v>
      </c>
      <c r="I564" s="267"/>
      <c r="J564" s="263"/>
      <c r="K564" s="263"/>
      <c r="L564" s="268"/>
      <c r="M564" s="269"/>
      <c r="N564" s="270"/>
      <c r="O564" s="270"/>
      <c r="P564" s="270"/>
      <c r="Q564" s="270"/>
      <c r="R564" s="270"/>
      <c r="S564" s="270"/>
      <c r="T564" s="271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72" t="s">
        <v>190</v>
      </c>
      <c r="AU564" s="272" t="s">
        <v>84</v>
      </c>
      <c r="AV564" s="15" t="s">
        <v>188</v>
      </c>
      <c r="AW564" s="15" t="s">
        <v>30</v>
      </c>
      <c r="AX564" s="15" t="s">
        <v>74</v>
      </c>
      <c r="AY564" s="272" t="s">
        <v>180</v>
      </c>
    </row>
    <row r="565" s="14" customFormat="1">
      <c r="A565" s="14"/>
      <c r="B565" s="251"/>
      <c r="C565" s="252"/>
      <c r="D565" s="242" t="s">
        <v>190</v>
      </c>
      <c r="E565" s="253" t="s">
        <v>1</v>
      </c>
      <c r="F565" s="254" t="s">
        <v>694</v>
      </c>
      <c r="G565" s="252"/>
      <c r="H565" s="255">
        <v>6.5999999999999996</v>
      </c>
      <c r="I565" s="256"/>
      <c r="J565" s="252"/>
      <c r="K565" s="252"/>
      <c r="L565" s="257"/>
      <c r="M565" s="258"/>
      <c r="N565" s="259"/>
      <c r="O565" s="259"/>
      <c r="P565" s="259"/>
      <c r="Q565" s="259"/>
      <c r="R565" s="259"/>
      <c r="S565" s="259"/>
      <c r="T565" s="260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61" t="s">
        <v>190</v>
      </c>
      <c r="AU565" s="261" t="s">
        <v>84</v>
      </c>
      <c r="AV565" s="14" t="s">
        <v>84</v>
      </c>
      <c r="AW565" s="14" t="s">
        <v>30</v>
      </c>
      <c r="AX565" s="14" t="s">
        <v>74</v>
      </c>
      <c r="AY565" s="261" t="s">
        <v>180</v>
      </c>
    </row>
    <row r="566" s="14" customFormat="1">
      <c r="A566" s="14"/>
      <c r="B566" s="251"/>
      <c r="C566" s="252"/>
      <c r="D566" s="242" t="s">
        <v>190</v>
      </c>
      <c r="E566" s="253" t="s">
        <v>1</v>
      </c>
      <c r="F566" s="254" t="s">
        <v>232</v>
      </c>
      <c r="G566" s="252"/>
      <c r="H566" s="255">
        <v>7</v>
      </c>
      <c r="I566" s="256"/>
      <c r="J566" s="252"/>
      <c r="K566" s="252"/>
      <c r="L566" s="257"/>
      <c r="M566" s="258"/>
      <c r="N566" s="259"/>
      <c r="O566" s="259"/>
      <c r="P566" s="259"/>
      <c r="Q566" s="259"/>
      <c r="R566" s="259"/>
      <c r="S566" s="259"/>
      <c r="T566" s="260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1" t="s">
        <v>190</v>
      </c>
      <c r="AU566" s="261" t="s">
        <v>84</v>
      </c>
      <c r="AV566" s="14" t="s">
        <v>84</v>
      </c>
      <c r="AW566" s="14" t="s">
        <v>30</v>
      </c>
      <c r="AX566" s="14" t="s">
        <v>82</v>
      </c>
      <c r="AY566" s="261" t="s">
        <v>180</v>
      </c>
    </row>
    <row r="567" s="2" customFormat="1" ht="16.5" customHeight="1">
      <c r="A567" s="39"/>
      <c r="B567" s="40"/>
      <c r="C567" s="227" t="s">
        <v>695</v>
      </c>
      <c r="D567" s="227" t="s">
        <v>183</v>
      </c>
      <c r="E567" s="228" t="s">
        <v>696</v>
      </c>
      <c r="F567" s="229" t="s">
        <v>697</v>
      </c>
      <c r="G567" s="230" t="s">
        <v>279</v>
      </c>
      <c r="H567" s="231">
        <v>65.799999999999997</v>
      </c>
      <c r="I567" s="232"/>
      <c r="J567" s="233">
        <f>ROUND(I567*H567,2)</f>
        <v>0</v>
      </c>
      <c r="K567" s="229" t="s">
        <v>199</v>
      </c>
      <c r="L567" s="45"/>
      <c r="M567" s="234" t="s">
        <v>1</v>
      </c>
      <c r="N567" s="235" t="s">
        <v>39</v>
      </c>
      <c r="O567" s="92"/>
      <c r="P567" s="236">
        <f>O567*H567</f>
        <v>0</v>
      </c>
      <c r="Q567" s="236">
        <v>0.00058</v>
      </c>
      <c r="R567" s="236">
        <f>Q567*H567</f>
        <v>0.038163999999999997</v>
      </c>
      <c r="S567" s="236">
        <v>0</v>
      </c>
      <c r="T567" s="237">
        <f>S567*H567</f>
        <v>0</v>
      </c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R567" s="238" t="s">
        <v>294</v>
      </c>
      <c r="AT567" s="238" t="s">
        <v>183</v>
      </c>
      <c r="AU567" s="238" t="s">
        <v>84</v>
      </c>
      <c r="AY567" s="18" t="s">
        <v>180</v>
      </c>
      <c r="BE567" s="239">
        <f>IF(N567="základní",J567,0)</f>
        <v>0</v>
      </c>
      <c r="BF567" s="239">
        <f>IF(N567="snížená",J567,0)</f>
        <v>0</v>
      </c>
      <c r="BG567" s="239">
        <f>IF(N567="zákl. přenesená",J567,0)</f>
        <v>0</v>
      </c>
      <c r="BH567" s="239">
        <f>IF(N567="sníž. přenesená",J567,0)</f>
        <v>0</v>
      </c>
      <c r="BI567" s="239">
        <f>IF(N567="nulová",J567,0)</f>
        <v>0</v>
      </c>
      <c r="BJ567" s="18" t="s">
        <v>82</v>
      </c>
      <c r="BK567" s="239">
        <f>ROUND(I567*H567,2)</f>
        <v>0</v>
      </c>
      <c r="BL567" s="18" t="s">
        <v>294</v>
      </c>
      <c r="BM567" s="238" t="s">
        <v>698</v>
      </c>
    </row>
    <row r="568" s="13" customFormat="1">
      <c r="A568" s="13"/>
      <c r="B568" s="240"/>
      <c r="C568" s="241"/>
      <c r="D568" s="242" t="s">
        <v>190</v>
      </c>
      <c r="E568" s="243" t="s">
        <v>1</v>
      </c>
      <c r="F568" s="244" t="s">
        <v>699</v>
      </c>
      <c r="G568" s="241"/>
      <c r="H568" s="243" t="s">
        <v>1</v>
      </c>
      <c r="I568" s="245"/>
      <c r="J568" s="241"/>
      <c r="K568" s="241"/>
      <c r="L568" s="246"/>
      <c r="M568" s="247"/>
      <c r="N568" s="248"/>
      <c r="O568" s="248"/>
      <c r="P568" s="248"/>
      <c r="Q568" s="248"/>
      <c r="R568" s="248"/>
      <c r="S568" s="248"/>
      <c r="T568" s="249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50" t="s">
        <v>190</v>
      </c>
      <c r="AU568" s="250" t="s">
        <v>84</v>
      </c>
      <c r="AV568" s="13" t="s">
        <v>82</v>
      </c>
      <c r="AW568" s="13" t="s">
        <v>30</v>
      </c>
      <c r="AX568" s="13" t="s">
        <v>74</v>
      </c>
      <c r="AY568" s="250" t="s">
        <v>180</v>
      </c>
    </row>
    <row r="569" s="13" customFormat="1">
      <c r="A569" s="13"/>
      <c r="B569" s="240"/>
      <c r="C569" s="241"/>
      <c r="D569" s="242" t="s">
        <v>190</v>
      </c>
      <c r="E569" s="243" t="s">
        <v>1</v>
      </c>
      <c r="F569" s="244" t="s">
        <v>509</v>
      </c>
      <c r="G569" s="241"/>
      <c r="H569" s="243" t="s">
        <v>1</v>
      </c>
      <c r="I569" s="245"/>
      <c r="J569" s="241"/>
      <c r="K569" s="241"/>
      <c r="L569" s="246"/>
      <c r="M569" s="247"/>
      <c r="N569" s="248"/>
      <c r="O569" s="248"/>
      <c r="P569" s="248"/>
      <c r="Q569" s="248"/>
      <c r="R569" s="248"/>
      <c r="S569" s="248"/>
      <c r="T569" s="249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50" t="s">
        <v>190</v>
      </c>
      <c r="AU569" s="250" t="s">
        <v>84</v>
      </c>
      <c r="AV569" s="13" t="s">
        <v>82</v>
      </c>
      <c r="AW569" s="13" t="s">
        <v>30</v>
      </c>
      <c r="AX569" s="13" t="s">
        <v>74</v>
      </c>
      <c r="AY569" s="250" t="s">
        <v>180</v>
      </c>
    </row>
    <row r="570" s="14" customFormat="1">
      <c r="A570" s="14"/>
      <c r="B570" s="251"/>
      <c r="C570" s="252"/>
      <c r="D570" s="242" t="s">
        <v>190</v>
      </c>
      <c r="E570" s="253" t="s">
        <v>1</v>
      </c>
      <c r="F570" s="254" t="s">
        <v>700</v>
      </c>
      <c r="G570" s="252"/>
      <c r="H570" s="255">
        <v>26.899999999999999</v>
      </c>
      <c r="I570" s="256"/>
      <c r="J570" s="252"/>
      <c r="K570" s="252"/>
      <c r="L570" s="257"/>
      <c r="M570" s="258"/>
      <c r="N570" s="259"/>
      <c r="O570" s="259"/>
      <c r="P570" s="259"/>
      <c r="Q570" s="259"/>
      <c r="R570" s="259"/>
      <c r="S570" s="259"/>
      <c r="T570" s="26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61" t="s">
        <v>190</v>
      </c>
      <c r="AU570" s="261" t="s">
        <v>84</v>
      </c>
      <c r="AV570" s="14" t="s">
        <v>84</v>
      </c>
      <c r="AW570" s="14" t="s">
        <v>30</v>
      </c>
      <c r="AX570" s="14" t="s">
        <v>74</v>
      </c>
      <c r="AY570" s="261" t="s">
        <v>180</v>
      </c>
    </row>
    <row r="571" s="13" customFormat="1">
      <c r="A571" s="13"/>
      <c r="B571" s="240"/>
      <c r="C571" s="241"/>
      <c r="D571" s="242" t="s">
        <v>190</v>
      </c>
      <c r="E571" s="243" t="s">
        <v>1</v>
      </c>
      <c r="F571" s="244" t="s">
        <v>701</v>
      </c>
      <c r="G571" s="241"/>
      <c r="H571" s="243" t="s">
        <v>1</v>
      </c>
      <c r="I571" s="245"/>
      <c r="J571" s="241"/>
      <c r="K571" s="241"/>
      <c r="L571" s="246"/>
      <c r="M571" s="247"/>
      <c r="N571" s="248"/>
      <c r="O571" s="248"/>
      <c r="P571" s="248"/>
      <c r="Q571" s="248"/>
      <c r="R571" s="248"/>
      <c r="S571" s="248"/>
      <c r="T571" s="249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50" t="s">
        <v>190</v>
      </c>
      <c r="AU571" s="250" t="s">
        <v>84</v>
      </c>
      <c r="AV571" s="13" t="s">
        <v>82</v>
      </c>
      <c r="AW571" s="13" t="s">
        <v>30</v>
      </c>
      <c r="AX571" s="13" t="s">
        <v>74</v>
      </c>
      <c r="AY571" s="250" t="s">
        <v>180</v>
      </c>
    </row>
    <row r="572" s="14" customFormat="1">
      <c r="A572" s="14"/>
      <c r="B572" s="251"/>
      <c r="C572" s="252"/>
      <c r="D572" s="242" t="s">
        <v>190</v>
      </c>
      <c r="E572" s="253" t="s">
        <v>1</v>
      </c>
      <c r="F572" s="254" t="s">
        <v>702</v>
      </c>
      <c r="G572" s="252"/>
      <c r="H572" s="255">
        <v>13.199999999999999</v>
      </c>
      <c r="I572" s="256"/>
      <c r="J572" s="252"/>
      <c r="K572" s="252"/>
      <c r="L572" s="257"/>
      <c r="M572" s="258"/>
      <c r="N572" s="259"/>
      <c r="O572" s="259"/>
      <c r="P572" s="259"/>
      <c r="Q572" s="259"/>
      <c r="R572" s="259"/>
      <c r="S572" s="259"/>
      <c r="T572" s="260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1" t="s">
        <v>190</v>
      </c>
      <c r="AU572" s="261" t="s">
        <v>84</v>
      </c>
      <c r="AV572" s="14" t="s">
        <v>84</v>
      </c>
      <c r="AW572" s="14" t="s">
        <v>30</v>
      </c>
      <c r="AX572" s="14" t="s">
        <v>74</v>
      </c>
      <c r="AY572" s="261" t="s">
        <v>180</v>
      </c>
    </row>
    <row r="573" s="13" customFormat="1">
      <c r="A573" s="13"/>
      <c r="B573" s="240"/>
      <c r="C573" s="241"/>
      <c r="D573" s="242" t="s">
        <v>190</v>
      </c>
      <c r="E573" s="243" t="s">
        <v>1</v>
      </c>
      <c r="F573" s="244" t="s">
        <v>511</v>
      </c>
      <c r="G573" s="241"/>
      <c r="H573" s="243" t="s">
        <v>1</v>
      </c>
      <c r="I573" s="245"/>
      <c r="J573" s="241"/>
      <c r="K573" s="241"/>
      <c r="L573" s="246"/>
      <c r="M573" s="247"/>
      <c r="N573" s="248"/>
      <c r="O573" s="248"/>
      <c r="P573" s="248"/>
      <c r="Q573" s="248"/>
      <c r="R573" s="248"/>
      <c r="S573" s="248"/>
      <c r="T573" s="249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50" t="s">
        <v>190</v>
      </c>
      <c r="AU573" s="250" t="s">
        <v>84</v>
      </c>
      <c r="AV573" s="13" t="s">
        <v>82</v>
      </c>
      <c r="AW573" s="13" t="s">
        <v>30</v>
      </c>
      <c r="AX573" s="13" t="s">
        <v>74</v>
      </c>
      <c r="AY573" s="250" t="s">
        <v>180</v>
      </c>
    </row>
    <row r="574" s="14" customFormat="1">
      <c r="A574" s="14"/>
      <c r="B574" s="251"/>
      <c r="C574" s="252"/>
      <c r="D574" s="242" t="s">
        <v>190</v>
      </c>
      <c r="E574" s="253" t="s">
        <v>1</v>
      </c>
      <c r="F574" s="254" t="s">
        <v>703</v>
      </c>
      <c r="G574" s="252"/>
      <c r="H574" s="255">
        <v>25.699999999999999</v>
      </c>
      <c r="I574" s="256"/>
      <c r="J574" s="252"/>
      <c r="K574" s="252"/>
      <c r="L574" s="257"/>
      <c r="M574" s="258"/>
      <c r="N574" s="259"/>
      <c r="O574" s="259"/>
      <c r="P574" s="259"/>
      <c r="Q574" s="259"/>
      <c r="R574" s="259"/>
      <c r="S574" s="259"/>
      <c r="T574" s="260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1" t="s">
        <v>190</v>
      </c>
      <c r="AU574" s="261" t="s">
        <v>84</v>
      </c>
      <c r="AV574" s="14" t="s">
        <v>84</v>
      </c>
      <c r="AW574" s="14" t="s">
        <v>30</v>
      </c>
      <c r="AX574" s="14" t="s">
        <v>74</v>
      </c>
      <c r="AY574" s="261" t="s">
        <v>180</v>
      </c>
    </row>
    <row r="575" s="15" customFormat="1">
      <c r="A575" s="15"/>
      <c r="B575" s="262"/>
      <c r="C575" s="263"/>
      <c r="D575" s="242" t="s">
        <v>190</v>
      </c>
      <c r="E575" s="264" t="s">
        <v>1</v>
      </c>
      <c r="F575" s="265" t="s">
        <v>194</v>
      </c>
      <c r="G575" s="263"/>
      <c r="H575" s="266">
        <v>65.799999999999997</v>
      </c>
      <c r="I575" s="267"/>
      <c r="J575" s="263"/>
      <c r="K575" s="263"/>
      <c r="L575" s="268"/>
      <c r="M575" s="269"/>
      <c r="N575" s="270"/>
      <c r="O575" s="270"/>
      <c r="P575" s="270"/>
      <c r="Q575" s="270"/>
      <c r="R575" s="270"/>
      <c r="S575" s="270"/>
      <c r="T575" s="271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72" t="s">
        <v>190</v>
      </c>
      <c r="AU575" s="272" t="s">
        <v>84</v>
      </c>
      <c r="AV575" s="15" t="s">
        <v>188</v>
      </c>
      <c r="AW575" s="15" t="s">
        <v>30</v>
      </c>
      <c r="AX575" s="15" t="s">
        <v>82</v>
      </c>
      <c r="AY575" s="272" t="s">
        <v>180</v>
      </c>
    </row>
    <row r="576" s="2" customFormat="1" ht="16.5" customHeight="1">
      <c r="A576" s="39"/>
      <c r="B576" s="40"/>
      <c r="C576" s="284" t="s">
        <v>704</v>
      </c>
      <c r="D576" s="284" t="s">
        <v>328</v>
      </c>
      <c r="E576" s="285" t="s">
        <v>705</v>
      </c>
      <c r="F576" s="286" t="s">
        <v>706</v>
      </c>
      <c r="G576" s="287" t="s">
        <v>279</v>
      </c>
      <c r="H576" s="288">
        <v>75.998999999999995</v>
      </c>
      <c r="I576" s="289"/>
      <c r="J576" s="290">
        <f>ROUND(I576*H576,2)</f>
        <v>0</v>
      </c>
      <c r="K576" s="286" t="s">
        <v>199</v>
      </c>
      <c r="L576" s="291"/>
      <c r="M576" s="292" t="s">
        <v>1</v>
      </c>
      <c r="N576" s="293" t="s">
        <v>39</v>
      </c>
      <c r="O576" s="92"/>
      <c r="P576" s="236">
        <f>O576*H576</f>
        <v>0</v>
      </c>
      <c r="Q576" s="236">
        <v>0</v>
      </c>
      <c r="R576" s="236">
        <f>Q576*H576</f>
        <v>0</v>
      </c>
      <c r="S576" s="236">
        <v>0</v>
      </c>
      <c r="T576" s="237">
        <f>S576*H576</f>
        <v>0</v>
      </c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R576" s="238" t="s">
        <v>331</v>
      </c>
      <c r="AT576" s="238" t="s">
        <v>328</v>
      </c>
      <c r="AU576" s="238" t="s">
        <v>84</v>
      </c>
      <c r="AY576" s="18" t="s">
        <v>180</v>
      </c>
      <c r="BE576" s="239">
        <f>IF(N576="základní",J576,0)</f>
        <v>0</v>
      </c>
      <c r="BF576" s="239">
        <f>IF(N576="snížená",J576,0)</f>
        <v>0</v>
      </c>
      <c r="BG576" s="239">
        <f>IF(N576="zákl. přenesená",J576,0)</f>
        <v>0</v>
      </c>
      <c r="BH576" s="239">
        <f>IF(N576="sníž. přenesená",J576,0)</f>
        <v>0</v>
      </c>
      <c r="BI576" s="239">
        <f>IF(N576="nulová",J576,0)</f>
        <v>0</v>
      </c>
      <c r="BJ576" s="18" t="s">
        <v>82</v>
      </c>
      <c r="BK576" s="239">
        <f>ROUND(I576*H576,2)</f>
        <v>0</v>
      </c>
      <c r="BL576" s="18" t="s">
        <v>294</v>
      </c>
      <c r="BM576" s="238" t="s">
        <v>707</v>
      </c>
    </row>
    <row r="577" s="14" customFormat="1">
      <c r="A577" s="14"/>
      <c r="B577" s="251"/>
      <c r="C577" s="252"/>
      <c r="D577" s="242" t="s">
        <v>190</v>
      </c>
      <c r="E577" s="253" t="s">
        <v>1</v>
      </c>
      <c r="F577" s="254" t="s">
        <v>708</v>
      </c>
      <c r="G577" s="252"/>
      <c r="H577" s="255">
        <v>69.090000000000003</v>
      </c>
      <c r="I577" s="256"/>
      <c r="J577" s="252"/>
      <c r="K577" s="252"/>
      <c r="L577" s="257"/>
      <c r="M577" s="258"/>
      <c r="N577" s="259"/>
      <c r="O577" s="259"/>
      <c r="P577" s="259"/>
      <c r="Q577" s="259"/>
      <c r="R577" s="259"/>
      <c r="S577" s="259"/>
      <c r="T577" s="260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1" t="s">
        <v>190</v>
      </c>
      <c r="AU577" s="261" t="s">
        <v>84</v>
      </c>
      <c r="AV577" s="14" t="s">
        <v>84</v>
      </c>
      <c r="AW577" s="14" t="s">
        <v>30</v>
      </c>
      <c r="AX577" s="14" t="s">
        <v>74</v>
      </c>
      <c r="AY577" s="261" t="s">
        <v>180</v>
      </c>
    </row>
    <row r="578" s="15" customFormat="1">
      <c r="A578" s="15"/>
      <c r="B578" s="262"/>
      <c r="C578" s="263"/>
      <c r="D578" s="242" t="s">
        <v>190</v>
      </c>
      <c r="E578" s="264" t="s">
        <v>1</v>
      </c>
      <c r="F578" s="265" t="s">
        <v>194</v>
      </c>
      <c r="G578" s="263"/>
      <c r="H578" s="266">
        <v>69.090000000000003</v>
      </c>
      <c r="I578" s="267"/>
      <c r="J578" s="263"/>
      <c r="K578" s="263"/>
      <c r="L578" s="268"/>
      <c r="M578" s="269"/>
      <c r="N578" s="270"/>
      <c r="O578" s="270"/>
      <c r="P578" s="270"/>
      <c r="Q578" s="270"/>
      <c r="R578" s="270"/>
      <c r="S578" s="270"/>
      <c r="T578" s="271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T578" s="272" t="s">
        <v>190</v>
      </c>
      <c r="AU578" s="272" t="s">
        <v>84</v>
      </c>
      <c r="AV578" s="15" t="s">
        <v>188</v>
      </c>
      <c r="AW578" s="15" t="s">
        <v>30</v>
      </c>
      <c r="AX578" s="15" t="s">
        <v>82</v>
      </c>
      <c r="AY578" s="272" t="s">
        <v>180</v>
      </c>
    </row>
    <row r="579" s="14" customFormat="1">
      <c r="A579" s="14"/>
      <c r="B579" s="251"/>
      <c r="C579" s="252"/>
      <c r="D579" s="242" t="s">
        <v>190</v>
      </c>
      <c r="E579" s="252"/>
      <c r="F579" s="254" t="s">
        <v>709</v>
      </c>
      <c r="G579" s="252"/>
      <c r="H579" s="255">
        <v>75.998999999999995</v>
      </c>
      <c r="I579" s="256"/>
      <c r="J579" s="252"/>
      <c r="K579" s="252"/>
      <c r="L579" s="257"/>
      <c r="M579" s="258"/>
      <c r="N579" s="259"/>
      <c r="O579" s="259"/>
      <c r="P579" s="259"/>
      <c r="Q579" s="259"/>
      <c r="R579" s="259"/>
      <c r="S579" s="259"/>
      <c r="T579" s="26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1" t="s">
        <v>190</v>
      </c>
      <c r="AU579" s="261" t="s">
        <v>84</v>
      </c>
      <c r="AV579" s="14" t="s">
        <v>84</v>
      </c>
      <c r="AW579" s="14" t="s">
        <v>4</v>
      </c>
      <c r="AX579" s="14" t="s">
        <v>82</v>
      </c>
      <c r="AY579" s="261" t="s">
        <v>180</v>
      </c>
    </row>
    <row r="580" s="2" customFormat="1" ht="24.15" customHeight="1">
      <c r="A580" s="39"/>
      <c r="B580" s="40"/>
      <c r="C580" s="227" t="s">
        <v>710</v>
      </c>
      <c r="D580" s="227" t="s">
        <v>183</v>
      </c>
      <c r="E580" s="228" t="s">
        <v>711</v>
      </c>
      <c r="F580" s="229" t="s">
        <v>712</v>
      </c>
      <c r="G580" s="230" t="s">
        <v>198</v>
      </c>
      <c r="H580" s="231">
        <v>84.340000000000003</v>
      </c>
      <c r="I580" s="232"/>
      <c r="J580" s="233">
        <f>ROUND(I580*H580,2)</f>
        <v>0</v>
      </c>
      <c r="K580" s="229" t="s">
        <v>187</v>
      </c>
      <c r="L580" s="45"/>
      <c r="M580" s="234" t="s">
        <v>1</v>
      </c>
      <c r="N580" s="235" t="s">
        <v>39</v>
      </c>
      <c r="O580" s="92"/>
      <c r="P580" s="236">
        <f>O580*H580</f>
        <v>0</v>
      </c>
      <c r="Q580" s="236">
        <v>0.0089999999999999993</v>
      </c>
      <c r="R580" s="236">
        <f>Q580*H580</f>
        <v>0.75905999999999996</v>
      </c>
      <c r="S580" s="236">
        <v>0</v>
      </c>
      <c r="T580" s="237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38" t="s">
        <v>294</v>
      </c>
      <c r="AT580" s="238" t="s">
        <v>183</v>
      </c>
      <c r="AU580" s="238" t="s">
        <v>84</v>
      </c>
      <c r="AY580" s="18" t="s">
        <v>180</v>
      </c>
      <c r="BE580" s="239">
        <f>IF(N580="základní",J580,0)</f>
        <v>0</v>
      </c>
      <c r="BF580" s="239">
        <f>IF(N580="snížená",J580,0)</f>
        <v>0</v>
      </c>
      <c r="BG580" s="239">
        <f>IF(N580="zákl. přenesená",J580,0)</f>
        <v>0</v>
      </c>
      <c r="BH580" s="239">
        <f>IF(N580="sníž. přenesená",J580,0)</f>
        <v>0</v>
      </c>
      <c r="BI580" s="239">
        <f>IF(N580="nulová",J580,0)</f>
        <v>0</v>
      </c>
      <c r="BJ580" s="18" t="s">
        <v>82</v>
      </c>
      <c r="BK580" s="239">
        <f>ROUND(I580*H580,2)</f>
        <v>0</v>
      </c>
      <c r="BL580" s="18" t="s">
        <v>294</v>
      </c>
      <c r="BM580" s="238" t="s">
        <v>713</v>
      </c>
    </row>
    <row r="581" s="13" customFormat="1">
      <c r="A581" s="13"/>
      <c r="B581" s="240"/>
      <c r="C581" s="241"/>
      <c r="D581" s="242" t="s">
        <v>190</v>
      </c>
      <c r="E581" s="243" t="s">
        <v>1</v>
      </c>
      <c r="F581" s="244" t="s">
        <v>714</v>
      </c>
      <c r="G581" s="241"/>
      <c r="H581" s="243" t="s">
        <v>1</v>
      </c>
      <c r="I581" s="245"/>
      <c r="J581" s="241"/>
      <c r="K581" s="241"/>
      <c r="L581" s="246"/>
      <c r="M581" s="247"/>
      <c r="N581" s="248"/>
      <c r="O581" s="248"/>
      <c r="P581" s="248"/>
      <c r="Q581" s="248"/>
      <c r="R581" s="248"/>
      <c r="S581" s="248"/>
      <c r="T581" s="249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50" t="s">
        <v>190</v>
      </c>
      <c r="AU581" s="250" t="s">
        <v>84</v>
      </c>
      <c r="AV581" s="13" t="s">
        <v>82</v>
      </c>
      <c r="AW581" s="13" t="s">
        <v>30</v>
      </c>
      <c r="AX581" s="13" t="s">
        <v>74</v>
      </c>
      <c r="AY581" s="250" t="s">
        <v>180</v>
      </c>
    </row>
    <row r="582" s="13" customFormat="1">
      <c r="A582" s="13"/>
      <c r="B582" s="240"/>
      <c r="C582" s="241"/>
      <c r="D582" s="242" t="s">
        <v>190</v>
      </c>
      <c r="E582" s="243" t="s">
        <v>1</v>
      </c>
      <c r="F582" s="244" t="s">
        <v>465</v>
      </c>
      <c r="G582" s="241"/>
      <c r="H582" s="243" t="s">
        <v>1</v>
      </c>
      <c r="I582" s="245"/>
      <c r="J582" s="241"/>
      <c r="K582" s="241"/>
      <c r="L582" s="246"/>
      <c r="M582" s="247"/>
      <c r="N582" s="248"/>
      <c r="O582" s="248"/>
      <c r="P582" s="248"/>
      <c r="Q582" s="248"/>
      <c r="R582" s="248"/>
      <c r="S582" s="248"/>
      <c r="T582" s="249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50" t="s">
        <v>190</v>
      </c>
      <c r="AU582" s="250" t="s">
        <v>84</v>
      </c>
      <c r="AV582" s="13" t="s">
        <v>82</v>
      </c>
      <c r="AW582" s="13" t="s">
        <v>30</v>
      </c>
      <c r="AX582" s="13" t="s">
        <v>74</v>
      </c>
      <c r="AY582" s="250" t="s">
        <v>180</v>
      </c>
    </row>
    <row r="583" s="14" customFormat="1">
      <c r="A583" s="14"/>
      <c r="B583" s="251"/>
      <c r="C583" s="252"/>
      <c r="D583" s="242" t="s">
        <v>190</v>
      </c>
      <c r="E583" s="253" t="s">
        <v>1</v>
      </c>
      <c r="F583" s="254" t="s">
        <v>466</v>
      </c>
      <c r="G583" s="252"/>
      <c r="H583" s="255">
        <v>84.340000000000003</v>
      </c>
      <c r="I583" s="256"/>
      <c r="J583" s="252"/>
      <c r="K583" s="252"/>
      <c r="L583" s="257"/>
      <c r="M583" s="258"/>
      <c r="N583" s="259"/>
      <c r="O583" s="259"/>
      <c r="P583" s="259"/>
      <c r="Q583" s="259"/>
      <c r="R583" s="259"/>
      <c r="S583" s="259"/>
      <c r="T583" s="260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1" t="s">
        <v>190</v>
      </c>
      <c r="AU583" s="261" t="s">
        <v>84</v>
      </c>
      <c r="AV583" s="14" t="s">
        <v>84</v>
      </c>
      <c r="AW583" s="14" t="s">
        <v>30</v>
      </c>
      <c r="AX583" s="14" t="s">
        <v>74</v>
      </c>
      <c r="AY583" s="261" t="s">
        <v>180</v>
      </c>
    </row>
    <row r="584" s="15" customFormat="1">
      <c r="A584" s="15"/>
      <c r="B584" s="262"/>
      <c r="C584" s="263"/>
      <c r="D584" s="242" t="s">
        <v>190</v>
      </c>
      <c r="E584" s="264" t="s">
        <v>1</v>
      </c>
      <c r="F584" s="265" t="s">
        <v>194</v>
      </c>
      <c r="G584" s="263"/>
      <c r="H584" s="266">
        <v>84.340000000000003</v>
      </c>
      <c r="I584" s="267"/>
      <c r="J584" s="263"/>
      <c r="K584" s="263"/>
      <c r="L584" s="268"/>
      <c r="M584" s="269"/>
      <c r="N584" s="270"/>
      <c r="O584" s="270"/>
      <c r="P584" s="270"/>
      <c r="Q584" s="270"/>
      <c r="R584" s="270"/>
      <c r="S584" s="270"/>
      <c r="T584" s="271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72" t="s">
        <v>190</v>
      </c>
      <c r="AU584" s="272" t="s">
        <v>84</v>
      </c>
      <c r="AV584" s="15" t="s">
        <v>188</v>
      </c>
      <c r="AW584" s="15" t="s">
        <v>30</v>
      </c>
      <c r="AX584" s="15" t="s">
        <v>82</v>
      </c>
      <c r="AY584" s="272" t="s">
        <v>180</v>
      </c>
    </row>
    <row r="585" s="2" customFormat="1" ht="21.75" customHeight="1">
      <c r="A585" s="39"/>
      <c r="B585" s="40"/>
      <c r="C585" s="284" t="s">
        <v>715</v>
      </c>
      <c r="D585" s="284" t="s">
        <v>328</v>
      </c>
      <c r="E585" s="285" t="s">
        <v>716</v>
      </c>
      <c r="F585" s="286" t="s">
        <v>717</v>
      </c>
      <c r="G585" s="287" t="s">
        <v>198</v>
      </c>
      <c r="H585" s="288">
        <v>96.991</v>
      </c>
      <c r="I585" s="289"/>
      <c r="J585" s="290">
        <f>ROUND(I585*H585,2)</f>
        <v>0</v>
      </c>
      <c r="K585" s="286" t="s">
        <v>199</v>
      </c>
      <c r="L585" s="291"/>
      <c r="M585" s="292" t="s">
        <v>1</v>
      </c>
      <c r="N585" s="293" t="s">
        <v>39</v>
      </c>
      <c r="O585" s="92"/>
      <c r="P585" s="236">
        <f>O585*H585</f>
        <v>0</v>
      </c>
      <c r="Q585" s="236">
        <v>0.023099999999999999</v>
      </c>
      <c r="R585" s="236">
        <f>Q585*H585</f>
        <v>2.2404921</v>
      </c>
      <c r="S585" s="236">
        <v>0</v>
      </c>
      <c r="T585" s="237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38" t="s">
        <v>331</v>
      </c>
      <c r="AT585" s="238" t="s">
        <v>328</v>
      </c>
      <c r="AU585" s="238" t="s">
        <v>84</v>
      </c>
      <c r="AY585" s="18" t="s">
        <v>180</v>
      </c>
      <c r="BE585" s="239">
        <f>IF(N585="základní",J585,0)</f>
        <v>0</v>
      </c>
      <c r="BF585" s="239">
        <f>IF(N585="snížená",J585,0)</f>
        <v>0</v>
      </c>
      <c r="BG585" s="239">
        <f>IF(N585="zákl. přenesená",J585,0)</f>
        <v>0</v>
      </c>
      <c r="BH585" s="239">
        <f>IF(N585="sníž. přenesená",J585,0)</f>
        <v>0</v>
      </c>
      <c r="BI585" s="239">
        <f>IF(N585="nulová",J585,0)</f>
        <v>0</v>
      </c>
      <c r="BJ585" s="18" t="s">
        <v>82</v>
      </c>
      <c r="BK585" s="239">
        <f>ROUND(I585*H585,2)</f>
        <v>0</v>
      </c>
      <c r="BL585" s="18" t="s">
        <v>294</v>
      </c>
      <c r="BM585" s="238" t="s">
        <v>718</v>
      </c>
    </row>
    <row r="586" s="14" customFormat="1">
      <c r="A586" s="14"/>
      <c r="B586" s="251"/>
      <c r="C586" s="252"/>
      <c r="D586" s="242" t="s">
        <v>190</v>
      </c>
      <c r="E586" s="252"/>
      <c r="F586" s="254" t="s">
        <v>719</v>
      </c>
      <c r="G586" s="252"/>
      <c r="H586" s="255">
        <v>96.991</v>
      </c>
      <c r="I586" s="256"/>
      <c r="J586" s="252"/>
      <c r="K586" s="252"/>
      <c r="L586" s="257"/>
      <c r="M586" s="258"/>
      <c r="N586" s="259"/>
      <c r="O586" s="259"/>
      <c r="P586" s="259"/>
      <c r="Q586" s="259"/>
      <c r="R586" s="259"/>
      <c r="S586" s="259"/>
      <c r="T586" s="260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1" t="s">
        <v>190</v>
      </c>
      <c r="AU586" s="261" t="s">
        <v>84</v>
      </c>
      <c r="AV586" s="14" t="s">
        <v>84</v>
      </c>
      <c r="AW586" s="14" t="s">
        <v>4</v>
      </c>
      <c r="AX586" s="14" t="s">
        <v>82</v>
      </c>
      <c r="AY586" s="261" t="s">
        <v>180</v>
      </c>
    </row>
    <row r="587" s="2" customFormat="1" ht="16.5" customHeight="1">
      <c r="A587" s="39"/>
      <c r="B587" s="40"/>
      <c r="C587" s="227" t="s">
        <v>720</v>
      </c>
      <c r="D587" s="227" t="s">
        <v>183</v>
      </c>
      <c r="E587" s="228" t="s">
        <v>721</v>
      </c>
      <c r="F587" s="229" t="s">
        <v>722</v>
      </c>
      <c r="G587" s="230" t="s">
        <v>198</v>
      </c>
      <c r="H587" s="231">
        <v>84.340000000000003</v>
      </c>
      <c r="I587" s="232"/>
      <c r="J587" s="233">
        <f>ROUND(I587*H587,2)</f>
        <v>0</v>
      </c>
      <c r="K587" s="229" t="s">
        <v>187</v>
      </c>
      <c r="L587" s="45"/>
      <c r="M587" s="234" t="s">
        <v>1</v>
      </c>
      <c r="N587" s="235" t="s">
        <v>39</v>
      </c>
      <c r="O587" s="92"/>
      <c r="P587" s="236">
        <f>O587*H587</f>
        <v>0</v>
      </c>
      <c r="Q587" s="236">
        <v>0.0015</v>
      </c>
      <c r="R587" s="236">
        <f>Q587*H587</f>
        <v>0.12651000000000001</v>
      </c>
      <c r="S587" s="236">
        <v>0</v>
      </c>
      <c r="T587" s="237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38" t="s">
        <v>294</v>
      </c>
      <c r="AT587" s="238" t="s">
        <v>183</v>
      </c>
      <c r="AU587" s="238" t="s">
        <v>84</v>
      </c>
      <c r="AY587" s="18" t="s">
        <v>180</v>
      </c>
      <c r="BE587" s="239">
        <f>IF(N587="základní",J587,0)</f>
        <v>0</v>
      </c>
      <c r="BF587" s="239">
        <f>IF(N587="snížená",J587,0)</f>
        <v>0</v>
      </c>
      <c r="BG587" s="239">
        <f>IF(N587="zákl. přenesená",J587,0)</f>
        <v>0</v>
      </c>
      <c r="BH587" s="239">
        <f>IF(N587="sníž. přenesená",J587,0)</f>
        <v>0</v>
      </c>
      <c r="BI587" s="239">
        <f>IF(N587="nulová",J587,0)</f>
        <v>0</v>
      </c>
      <c r="BJ587" s="18" t="s">
        <v>82</v>
      </c>
      <c r="BK587" s="239">
        <f>ROUND(I587*H587,2)</f>
        <v>0</v>
      </c>
      <c r="BL587" s="18" t="s">
        <v>294</v>
      </c>
      <c r="BM587" s="238" t="s">
        <v>723</v>
      </c>
    </row>
    <row r="588" s="13" customFormat="1">
      <c r="A588" s="13"/>
      <c r="B588" s="240"/>
      <c r="C588" s="241"/>
      <c r="D588" s="242" t="s">
        <v>190</v>
      </c>
      <c r="E588" s="243" t="s">
        <v>1</v>
      </c>
      <c r="F588" s="244" t="s">
        <v>724</v>
      </c>
      <c r="G588" s="241"/>
      <c r="H588" s="243" t="s">
        <v>1</v>
      </c>
      <c r="I588" s="245"/>
      <c r="J588" s="241"/>
      <c r="K588" s="241"/>
      <c r="L588" s="246"/>
      <c r="M588" s="247"/>
      <c r="N588" s="248"/>
      <c r="O588" s="248"/>
      <c r="P588" s="248"/>
      <c r="Q588" s="248"/>
      <c r="R588" s="248"/>
      <c r="S588" s="248"/>
      <c r="T588" s="249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50" t="s">
        <v>190</v>
      </c>
      <c r="AU588" s="250" t="s">
        <v>84</v>
      </c>
      <c r="AV588" s="13" t="s">
        <v>82</v>
      </c>
      <c r="AW588" s="13" t="s">
        <v>30</v>
      </c>
      <c r="AX588" s="13" t="s">
        <v>74</v>
      </c>
      <c r="AY588" s="250" t="s">
        <v>180</v>
      </c>
    </row>
    <row r="589" s="13" customFormat="1">
      <c r="A589" s="13"/>
      <c r="B589" s="240"/>
      <c r="C589" s="241"/>
      <c r="D589" s="242" t="s">
        <v>190</v>
      </c>
      <c r="E589" s="243" t="s">
        <v>1</v>
      </c>
      <c r="F589" s="244" t="s">
        <v>465</v>
      </c>
      <c r="G589" s="241"/>
      <c r="H589" s="243" t="s">
        <v>1</v>
      </c>
      <c r="I589" s="245"/>
      <c r="J589" s="241"/>
      <c r="K589" s="241"/>
      <c r="L589" s="246"/>
      <c r="M589" s="247"/>
      <c r="N589" s="248"/>
      <c r="O589" s="248"/>
      <c r="P589" s="248"/>
      <c r="Q589" s="248"/>
      <c r="R589" s="248"/>
      <c r="S589" s="248"/>
      <c r="T589" s="249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0" t="s">
        <v>190</v>
      </c>
      <c r="AU589" s="250" t="s">
        <v>84</v>
      </c>
      <c r="AV589" s="13" t="s">
        <v>82</v>
      </c>
      <c r="AW589" s="13" t="s">
        <v>30</v>
      </c>
      <c r="AX589" s="13" t="s">
        <v>74</v>
      </c>
      <c r="AY589" s="250" t="s">
        <v>180</v>
      </c>
    </row>
    <row r="590" s="14" customFormat="1">
      <c r="A590" s="14"/>
      <c r="B590" s="251"/>
      <c r="C590" s="252"/>
      <c r="D590" s="242" t="s">
        <v>190</v>
      </c>
      <c r="E590" s="253" t="s">
        <v>1</v>
      </c>
      <c r="F590" s="254" t="s">
        <v>466</v>
      </c>
      <c r="G590" s="252"/>
      <c r="H590" s="255">
        <v>84.340000000000003</v>
      </c>
      <c r="I590" s="256"/>
      <c r="J590" s="252"/>
      <c r="K590" s="252"/>
      <c r="L590" s="257"/>
      <c r="M590" s="258"/>
      <c r="N590" s="259"/>
      <c r="O590" s="259"/>
      <c r="P590" s="259"/>
      <c r="Q590" s="259"/>
      <c r="R590" s="259"/>
      <c r="S590" s="259"/>
      <c r="T590" s="260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1" t="s">
        <v>190</v>
      </c>
      <c r="AU590" s="261" t="s">
        <v>84</v>
      </c>
      <c r="AV590" s="14" t="s">
        <v>84</v>
      </c>
      <c r="AW590" s="14" t="s">
        <v>30</v>
      </c>
      <c r="AX590" s="14" t="s">
        <v>74</v>
      </c>
      <c r="AY590" s="261" t="s">
        <v>180</v>
      </c>
    </row>
    <row r="591" s="15" customFormat="1">
      <c r="A591" s="15"/>
      <c r="B591" s="262"/>
      <c r="C591" s="263"/>
      <c r="D591" s="242" t="s">
        <v>190</v>
      </c>
      <c r="E591" s="264" t="s">
        <v>1</v>
      </c>
      <c r="F591" s="265" t="s">
        <v>194</v>
      </c>
      <c r="G591" s="263"/>
      <c r="H591" s="266">
        <v>84.340000000000003</v>
      </c>
      <c r="I591" s="267"/>
      <c r="J591" s="263"/>
      <c r="K591" s="263"/>
      <c r="L591" s="268"/>
      <c r="M591" s="269"/>
      <c r="N591" s="270"/>
      <c r="O591" s="270"/>
      <c r="P591" s="270"/>
      <c r="Q591" s="270"/>
      <c r="R591" s="270"/>
      <c r="S591" s="270"/>
      <c r="T591" s="271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T591" s="272" t="s">
        <v>190</v>
      </c>
      <c r="AU591" s="272" t="s">
        <v>84</v>
      </c>
      <c r="AV591" s="15" t="s">
        <v>188</v>
      </c>
      <c r="AW591" s="15" t="s">
        <v>30</v>
      </c>
      <c r="AX591" s="15" t="s">
        <v>82</v>
      </c>
      <c r="AY591" s="272" t="s">
        <v>180</v>
      </c>
    </row>
    <row r="592" s="2" customFormat="1" ht="16.5" customHeight="1">
      <c r="A592" s="39"/>
      <c r="B592" s="40"/>
      <c r="C592" s="227" t="s">
        <v>725</v>
      </c>
      <c r="D592" s="227" t="s">
        <v>183</v>
      </c>
      <c r="E592" s="228" t="s">
        <v>726</v>
      </c>
      <c r="F592" s="229" t="s">
        <v>727</v>
      </c>
      <c r="G592" s="230" t="s">
        <v>343</v>
      </c>
      <c r="H592" s="294"/>
      <c r="I592" s="232"/>
      <c r="J592" s="233">
        <f>ROUND(I592*H592,2)</f>
        <v>0</v>
      </c>
      <c r="K592" s="229" t="s">
        <v>187</v>
      </c>
      <c r="L592" s="45"/>
      <c r="M592" s="234" t="s">
        <v>1</v>
      </c>
      <c r="N592" s="235" t="s">
        <v>39</v>
      </c>
      <c r="O592" s="92"/>
      <c r="P592" s="236">
        <f>O592*H592</f>
        <v>0</v>
      </c>
      <c r="Q592" s="236">
        <v>0</v>
      </c>
      <c r="R592" s="236">
        <f>Q592*H592</f>
        <v>0</v>
      </c>
      <c r="S592" s="236">
        <v>0</v>
      </c>
      <c r="T592" s="237">
        <f>S592*H592</f>
        <v>0</v>
      </c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R592" s="238" t="s">
        <v>294</v>
      </c>
      <c r="AT592" s="238" t="s">
        <v>183</v>
      </c>
      <c r="AU592" s="238" t="s">
        <v>84</v>
      </c>
      <c r="AY592" s="18" t="s">
        <v>180</v>
      </c>
      <c r="BE592" s="239">
        <f>IF(N592="základní",J592,0)</f>
        <v>0</v>
      </c>
      <c r="BF592" s="239">
        <f>IF(N592="snížená",J592,0)</f>
        <v>0</v>
      </c>
      <c r="BG592" s="239">
        <f>IF(N592="zákl. přenesená",J592,0)</f>
        <v>0</v>
      </c>
      <c r="BH592" s="239">
        <f>IF(N592="sníž. přenesená",J592,0)</f>
        <v>0</v>
      </c>
      <c r="BI592" s="239">
        <f>IF(N592="nulová",J592,0)</f>
        <v>0</v>
      </c>
      <c r="BJ592" s="18" t="s">
        <v>82</v>
      </c>
      <c r="BK592" s="239">
        <f>ROUND(I592*H592,2)</f>
        <v>0</v>
      </c>
      <c r="BL592" s="18" t="s">
        <v>294</v>
      </c>
      <c r="BM592" s="238" t="s">
        <v>728</v>
      </c>
    </row>
    <row r="593" s="12" customFormat="1" ht="22.8" customHeight="1">
      <c r="A593" s="12"/>
      <c r="B593" s="211"/>
      <c r="C593" s="212"/>
      <c r="D593" s="213" t="s">
        <v>73</v>
      </c>
      <c r="E593" s="225" t="s">
        <v>729</v>
      </c>
      <c r="F593" s="225" t="s">
        <v>730</v>
      </c>
      <c r="G593" s="212"/>
      <c r="H593" s="212"/>
      <c r="I593" s="215"/>
      <c r="J593" s="226">
        <f>BK593</f>
        <v>0</v>
      </c>
      <c r="K593" s="212"/>
      <c r="L593" s="217"/>
      <c r="M593" s="218"/>
      <c r="N593" s="219"/>
      <c r="O593" s="219"/>
      <c r="P593" s="220">
        <f>SUM(P594:P654)</f>
        <v>0</v>
      </c>
      <c r="Q593" s="219"/>
      <c r="R593" s="220">
        <f>SUM(R594:R654)</f>
        <v>3.0339335600000004</v>
      </c>
      <c r="S593" s="219"/>
      <c r="T593" s="221">
        <f>SUM(T594:T654)</f>
        <v>0</v>
      </c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R593" s="222" t="s">
        <v>84</v>
      </c>
      <c r="AT593" s="223" t="s">
        <v>73</v>
      </c>
      <c r="AU593" s="223" t="s">
        <v>82</v>
      </c>
      <c r="AY593" s="222" t="s">
        <v>180</v>
      </c>
      <c r="BK593" s="224">
        <f>SUM(BK594:BK654)</f>
        <v>0</v>
      </c>
    </row>
    <row r="594" s="2" customFormat="1" ht="16.5" customHeight="1">
      <c r="A594" s="39"/>
      <c r="B594" s="40"/>
      <c r="C594" s="227" t="s">
        <v>731</v>
      </c>
      <c r="D594" s="227" t="s">
        <v>183</v>
      </c>
      <c r="E594" s="228" t="s">
        <v>732</v>
      </c>
      <c r="F594" s="229" t="s">
        <v>733</v>
      </c>
      <c r="G594" s="230" t="s">
        <v>198</v>
      </c>
      <c r="H594" s="231">
        <v>653.90999999999997</v>
      </c>
      <c r="I594" s="232"/>
      <c r="J594" s="233">
        <f>ROUND(I594*H594,2)</f>
        <v>0</v>
      </c>
      <c r="K594" s="229" t="s">
        <v>187</v>
      </c>
      <c r="L594" s="45"/>
      <c r="M594" s="234" t="s">
        <v>1</v>
      </c>
      <c r="N594" s="235" t="s">
        <v>39</v>
      </c>
      <c r="O594" s="92"/>
      <c r="P594" s="236">
        <f>O594*H594</f>
        <v>0</v>
      </c>
      <c r="Q594" s="236">
        <v>0</v>
      </c>
      <c r="R594" s="236">
        <f>Q594*H594</f>
        <v>0</v>
      </c>
      <c r="S594" s="236">
        <v>0</v>
      </c>
      <c r="T594" s="237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38" t="s">
        <v>294</v>
      </c>
      <c r="AT594" s="238" t="s">
        <v>183</v>
      </c>
      <c r="AU594" s="238" t="s">
        <v>84</v>
      </c>
      <c r="AY594" s="18" t="s">
        <v>180</v>
      </c>
      <c r="BE594" s="239">
        <f>IF(N594="základní",J594,0)</f>
        <v>0</v>
      </c>
      <c r="BF594" s="239">
        <f>IF(N594="snížená",J594,0)</f>
        <v>0</v>
      </c>
      <c r="BG594" s="239">
        <f>IF(N594="zákl. přenesená",J594,0)</f>
        <v>0</v>
      </c>
      <c r="BH594" s="239">
        <f>IF(N594="sníž. přenesená",J594,0)</f>
        <v>0</v>
      </c>
      <c r="BI594" s="239">
        <f>IF(N594="nulová",J594,0)</f>
        <v>0</v>
      </c>
      <c r="BJ594" s="18" t="s">
        <v>82</v>
      </c>
      <c r="BK594" s="239">
        <f>ROUND(I594*H594,2)</f>
        <v>0</v>
      </c>
      <c r="BL594" s="18" t="s">
        <v>294</v>
      </c>
      <c r="BM594" s="238" t="s">
        <v>734</v>
      </c>
    </row>
    <row r="595" s="2" customFormat="1" ht="16.5" customHeight="1">
      <c r="A595" s="39"/>
      <c r="B595" s="40"/>
      <c r="C595" s="227" t="s">
        <v>735</v>
      </c>
      <c r="D595" s="227" t="s">
        <v>183</v>
      </c>
      <c r="E595" s="228" t="s">
        <v>736</v>
      </c>
      <c r="F595" s="229" t="s">
        <v>737</v>
      </c>
      <c r="G595" s="230" t="s">
        <v>198</v>
      </c>
      <c r="H595" s="231">
        <v>653.90999999999997</v>
      </c>
      <c r="I595" s="232"/>
      <c r="J595" s="233">
        <f>ROUND(I595*H595,2)</f>
        <v>0</v>
      </c>
      <c r="K595" s="229" t="s">
        <v>187</v>
      </c>
      <c r="L595" s="45"/>
      <c r="M595" s="234" t="s">
        <v>1</v>
      </c>
      <c r="N595" s="235" t="s">
        <v>39</v>
      </c>
      <c r="O595" s="92"/>
      <c r="P595" s="236">
        <f>O595*H595</f>
        <v>0</v>
      </c>
      <c r="Q595" s="236">
        <v>0.00020000000000000001</v>
      </c>
      <c r="R595" s="236">
        <f>Q595*H595</f>
        <v>0.13078200000000001</v>
      </c>
      <c r="S595" s="236">
        <v>0</v>
      </c>
      <c r="T595" s="237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38" t="s">
        <v>294</v>
      </c>
      <c r="AT595" s="238" t="s">
        <v>183</v>
      </c>
      <c r="AU595" s="238" t="s">
        <v>84</v>
      </c>
      <c r="AY595" s="18" t="s">
        <v>180</v>
      </c>
      <c r="BE595" s="239">
        <f>IF(N595="základní",J595,0)</f>
        <v>0</v>
      </c>
      <c r="BF595" s="239">
        <f>IF(N595="snížená",J595,0)</f>
        <v>0</v>
      </c>
      <c r="BG595" s="239">
        <f>IF(N595="zákl. přenesená",J595,0)</f>
        <v>0</v>
      </c>
      <c r="BH595" s="239">
        <f>IF(N595="sníž. přenesená",J595,0)</f>
        <v>0</v>
      </c>
      <c r="BI595" s="239">
        <f>IF(N595="nulová",J595,0)</f>
        <v>0</v>
      </c>
      <c r="BJ595" s="18" t="s">
        <v>82</v>
      </c>
      <c r="BK595" s="239">
        <f>ROUND(I595*H595,2)</f>
        <v>0</v>
      </c>
      <c r="BL595" s="18" t="s">
        <v>294</v>
      </c>
      <c r="BM595" s="238" t="s">
        <v>738</v>
      </c>
    </row>
    <row r="596" s="2" customFormat="1" ht="16.5" customHeight="1">
      <c r="A596" s="39"/>
      <c r="B596" s="40"/>
      <c r="C596" s="227" t="s">
        <v>739</v>
      </c>
      <c r="D596" s="227" t="s">
        <v>183</v>
      </c>
      <c r="E596" s="228" t="s">
        <v>740</v>
      </c>
      <c r="F596" s="229" t="s">
        <v>741</v>
      </c>
      <c r="G596" s="230" t="s">
        <v>198</v>
      </c>
      <c r="H596" s="231">
        <v>653.90999999999997</v>
      </c>
      <c r="I596" s="232"/>
      <c r="J596" s="233">
        <f>ROUND(I596*H596,2)</f>
        <v>0</v>
      </c>
      <c r="K596" s="229" t="s">
        <v>187</v>
      </c>
      <c r="L596" s="45"/>
      <c r="M596" s="234" t="s">
        <v>1</v>
      </c>
      <c r="N596" s="235" t="s">
        <v>39</v>
      </c>
      <c r="O596" s="92"/>
      <c r="P596" s="236">
        <f>O596*H596</f>
        <v>0</v>
      </c>
      <c r="Q596" s="236">
        <v>0.00029999999999999997</v>
      </c>
      <c r="R596" s="236">
        <f>Q596*H596</f>
        <v>0.19617299999999999</v>
      </c>
      <c r="S596" s="236">
        <v>0</v>
      </c>
      <c r="T596" s="237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38" t="s">
        <v>294</v>
      </c>
      <c r="AT596" s="238" t="s">
        <v>183</v>
      </c>
      <c r="AU596" s="238" t="s">
        <v>84</v>
      </c>
      <c r="AY596" s="18" t="s">
        <v>180</v>
      </c>
      <c r="BE596" s="239">
        <f>IF(N596="základní",J596,0)</f>
        <v>0</v>
      </c>
      <c r="BF596" s="239">
        <f>IF(N596="snížená",J596,0)</f>
        <v>0</v>
      </c>
      <c r="BG596" s="239">
        <f>IF(N596="zákl. přenesená",J596,0)</f>
        <v>0</v>
      </c>
      <c r="BH596" s="239">
        <f>IF(N596="sníž. přenesená",J596,0)</f>
        <v>0</v>
      </c>
      <c r="BI596" s="239">
        <f>IF(N596="nulová",J596,0)</f>
        <v>0</v>
      </c>
      <c r="BJ596" s="18" t="s">
        <v>82</v>
      </c>
      <c r="BK596" s="239">
        <f>ROUND(I596*H596,2)</f>
        <v>0</v>
      </c>
      <c r="BL596" s="18" t="s">
        <v>294</v>
      </c>
      <c r="BM596" s="238" t="s">
        <v>742</v>
      </c>
    </row>
    <row r="597" s="13" customFormat="1">
      <c r="A597" s="13"/>
      <c r="B597" s="240"/>
      <c r="C597" s="241"/>
      <c r="D597" s="242" t="s">
        <v>190</v>
      </c>
      <c r="E597" s="243" t="s">
        <v>1</v>
      </c>
      <c r="F597" s="244" t="s">
        <v>325</v>
      </c>
      <c r="G597" s="241"/>
      <c r="H597" s="243" t="s">
        <v>1</v>
      </c>
      <c r="I597" s="245"/>
      <c r="J597" s="241"/>
      <c r="K597" s="241"/>
      <c r="L597" s="246"/>
      <c r="M597" s="247"/>
      <c r="N597" s="248"/>
      <c r="O597" s="248"/>
      <c r="P597" s="248"/>
      <c r="Q597" s="248"/>
      <c r="R597" s="248"/>
      <c r="S597" s="248"/>
      <c r="T597" s="249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0" t="s">
        <v>190</v>
      </c>
      <c r="AU597" s="250" t="s">
        <v>84</v>
      </c>
      <c r="AV597" s="13" t="s">
        <v>82</v>
      </c>
      <c r="AW597" s="13" t="s">
        <v>30</v>
      </c>
      <c r="AX597" s="13" t="s">
        <v>74</v>
      </c>
      <c r="AY597" s="250" t="s">
        <v>180</v>
      </c>
    </row>
    <row r="598" s="14" customFormat="1">
      <c r="A598" s="14"/>
      <c r="B598" s="251"/>
      <c r="C598" s="252"/>
      <c r="D598" s="242" t="s">
        <v>190</v>
      </c>
      <c r="E598" s="253" t="s">
        <v>1</v>
      </c>
      <c r="F598" s="254" t="s">
        <v>326</v>
      </c>
      <c r="G598" s="252"/>
      <c r="H598" s="255">
        <v>653.90999999999997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1" t="s">
        <v>190</v>
      </c>
      <c r="AU598" s="261" t="s">
        <v>84</v>
      </c>
      <c r="AV598" s="14" t="s">
        <v>84</v>
      </c>
      <c r="AW598" s="14" t="s">
        <v>30</v>
      </c>
      <c r="AX598" s="14" t="s">
        <v>74</v>
      </c>
      <c r="AY598" s="261" t="s">
        <v>180</v>
      </c>
    </row>
    <row r="599" s="15" customFormat="1">
      <c r="A599" s="15"/>
      <c r="B599" s="262"/>
      <c r="C599" s="263"/>
      <c r="D599" s="242" t="s">
        <v>190</v>
      </c>
      <c r="E599" s="264" t="s">
        <v>1</v>
      </c>
      <c r="F599" s="265" t="s">
        <v>194</v>
      </c>
      <c r="G599" s="263"/>
      <c r="H599" s="266">
        <v>653.90999999999997</v>
      </c>
      <c r="I599" s="267"/>
      <c r="J599" s="263"/>
      <c r="K599" s="263"/>
      <c r="L599" s="268"/>
      <c r="M599" s="269"/>
      <c r="N599" s="270"/>
      <c r="O599" s="270"/>
      <c r="P599" s="270"/>
      <c r="Q599" s="270"/>
      <c r="R599" s="270"/>
      <c r="S599" s="270"/>
      <c r="T599" s="271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T599" s="272" t="s">
        <v>190</v>
      </c>
      <c r="AU599" s="272" t="s">
        <v>84</v>
      </c>
      <c r="AV599" s="15" t="s">
        <v>188</v>
      </c>
      <c r="AW599" s="15" t="s">
        <v>30</v>
      </c>
      <c r="AX599" s="15" t="s">
        <v>82</v>
      </c>
      <c r="AY599" s="272" t="s">
        <v>180</v>
      </c>
    </row>
    <row r="600" s="2" customFormat="1" ht="16.5" customHeight="1">
      <c r="A600" s="39"/>
      <c r="B600" s="40"/>
      <c r="C600" s="284" t="s">
        <v>743</v>
      </c>
      <c r="D600" s="284" t="s">
        <v>328</v>
      </c>
      <c r="E600" s="285" t="s">
        <v>744</v>
      </c>
      <c r="F600" s="286" t="s">
        <v>745</v>
      </c>
      <c r="G600" s="287" t="s">
        <v>198</v>
      </c>
      <c r="H600" s="288">
        <v>775.01800000000003</v>
      </c>
      <c r="I600" s="289"/>
      <c r="J600" s="290">
        <f>ROUND(I600*H600,2)</f>
        <v>0</v>
      </c>
      <c r="K600" s="286" t="s">
        <v>199</v>
      </c>
      <c r="L600" s="291"/>
      <c r="M600" s="292" t="s">
        <v>1</v>
      </c>
      <c r="N600" s="293" t="s">
        <v>39</v>
      </c>
      <c r="O600" s="92"/>
      <c r="P600" s="236">
        <f>O600*H600</f>
        <v>0</v>
      </c>
      <c r="Q600" s="236">
        <v>0.0032000000000000002</v>
      </c>
      <c r="R600" s="236">
        <f>Q600*H600</f>
        <v>2.4800576000000003</v>
      </c>
      <c r="S600" s="236">
        <v>0</v>
      </c>
      <c r="T600" s="237">
        <f>S600*H600</f>
        <v>0</v>
      </c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R600" s="238" t="s">
        <v>331</v>
      </c>
      <c r="AT600" s="238" t="s">
        <v>328</v>
      </c>
      <c r="AU600" s="238" t="s">
        <v>84</v>
      </c>
      <c r="AY600" s="18" t="s">
        <v>180</v>
      </c>
      <c r="BE600" s="239">
        <f>IF(N600="základní",J600,0)</f>
        <v>0</v>
      </c>
      <c r="BF600" s="239">
        <f>IF(N600="snížená",J600,0)</f>
        <v>0</v>
      </c>
      <c r="BG600" s="239">
        <f>IF(N600="zákl. přenesená",J600,0)</f>
        <v>0</v>
      </c>
      <c r="BH600" s="239">
        <f>IF(N600="sníž. přenesená",J600,0)</f>
        <v>0</v>
      </c>
      <c r="BI600" s="239">
        <f>IF(N600="nulová",J600,0)</f>
        <v>0</v>
      </c>
      <c r="BJ600" s="18" t="s">
        <v>82</v>
      </c>
      <c r="BK600" s="239">
        <f>ROUND(I600*H600,2)</f>
        <v>0</v>
      </c>
      <c r="BL600" s="18" t="s">
        <v>294</v>
      </c>
      <c r="BM600" s="238" t="s">
        <v>746</v>
      </c>
    </row>
    <row r="601" s="13" customFormat="1">
      <c r="A601" s="13"/>
      <c r="B601" s="240"/>
      <c r="C601" s="241"/>
      <c r="D601" s="242" t="s">
        <v>190</v>
      </c>
      <c r="E601" s="243" t="s">
        <v>1</v>
      </c>
      <c r="F601" s="244" t="s">
        <v>686</v>
      </c>
      <c r="G601" s="241"/>
      <c r="H601" s="243" t="s">
        <v>1</v>
      </c>
      <c r="I601" s="245"/>
      <c r="J601" s="241"/>
      <c r="K601" s="241"/>
      <c r="L601" s="246"/>
      <c r="M601" s="247"/>
      <c r="N601" s="248"/>
      <c r="O601" s="248"/>
      <c r="P601" s="248"/>
      <c r="Q601" s="248"/>
      <c r="R601" s="248"/>
      <c r="S601" s="248"/>
      <c r="T601" s="249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0" t="s">
        <v>190</v>
      </c>
      <c r="AU601" s="250" t="s">
        <v>84</v>
      </c>
      <c r="AV601" s="13" t="s">
        <v>82</v>
      </c>
      <c r="AW601" s="13" t="s">
        <v>30</v>
      </c>
      <c r="AX601" s="13" t="s">
        <v>74</v>
      </c>
      <c r="AY601" s="250" t="s">
        <v>180</v>
      </c>
    </row>
    <row r="602" s="13" customFormat="1">
      <c r="A602" s="13"/>
      <c r="B602" s="240"/>
      <c r="C602" s="241"/>
      <c r="D602" s="242" t="s">
        <v>190</v>
      </c>
      <c r="E602" s="243" t="s">
        <v>1</v>
      </c>
      <c r="F602" s="244" t="s">
        <v>325</v>
      </c>
      <c r="G602" s="241"/>
      <c r="H602" s="243" t="s">
        <v>1</v>
      </c>
      <c r="I602" s="245"/>
      <c r="J602" s="241"/>
      <c r="K602" s="241"/>
      <c r="L602" s="246"/>
      <c r="M602" s="247"/>
      <c r="N602" s="248"/>
      <c r="O602" s="248"/>
      <c r="P602" s="248"/>
      <c r="Q602" s="248"/>
      <c r="R602" s="248"/>
      <c r="S602" s="248"/>
      <c r="T602" s="249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50" t="s">
        <v>190</v>
      </c>
      <c r="AU602" s="250" t="s">
        <v>84</v>
      </c>
      <c r="AV602" s="13" t="s">
        <v>82</v>
      </c>
      <c r="AW602" s="13" t="s">
        <v>30</v>
      </c>
      <c r="AX602" s="13" t="s">
        <v>74</v>
      </c>
      <c r="AY602" s="250" t="s">
        <v>180</v>
      </c>
    </row>
    <row r="603" s="14" customFormat="1">
      <c r="A603" s="14"/>
      <c r="B603" s="251"/>
      <c r="C603" s="252"/>
      <c r="D603" s="242" t="s">
        <v>190</v>
      </c>
      <c r="E603" s="253" t="s">
        <v>1</v>
      </c>
      <c r="F603" s="254" t="s">
        <v>747</v>
      </c>
      <c r="G603" s="252"/>
      <c r="H603" s="255">
        <v>653.90999999999997</v>
      </c>
      <c r="I603" s="256"/>
      <c r="J603" s="252"/>
      <c r="K603" s="252"/>
      <c r="L603" s="257"/>
      <c r="M603" s="258"/>
      <c r="N603" s="259"/>
      <c r="O603" s="259"/>
      <c r="P603" s="259"/>
      <c r="Q603" s="259"/>
      <c r="R603" s="259"/>
      <c r="S603" s="259"/>
      <c r="T603" s="260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1" t="s">
        <v>190</v>
      </c>
      <c r="AU603" s="261" t="s">
        <v>84</v>
      </c>
      <c r="AV603" s="14" t="s">
        <v>84</v>
      </c>
      <c r="AW603" s="14" t="s">
        <v>30</v>
      </c>
      <c r="AX603" s="14" t="s">
        <v>74</v>
      </c>
      <c r="AY603" s="261" t="s">
        <v>180</v>
      </c>
    </row>
    <row r="604" s="13" customFormat="1">
      <c r="A604" s="13"/>
      <c r="B604" s="240"/>
      <c r="C604" s="241"/>
      <c r="D604" s="242" t="s">
        <v>190</v>
      </c>
      <c r="E604" s="243" t="s">
        <v>1</v>
      </c>
      <c r="F604" s="244" t="s">
        <v>748</v>
      </c>
      <c r="G604" s="241"/>
      <c r="H604" s="243" t="s">
        <v>1</v>
      </c>
      <c r="I604" s="245"/>
      <c r="J604" s="241"/>
      <c r="K604" s="241"/>
      <c r="L604" s="246"/>
      <c r="M604" s="247"/>
      <c r="N604" s="248"/>
      <c r="O604" s="248"/>
      <c r="P604" s="248"/>
      <c r="Q604" s="248"/>
      <c r="R604" s="248"/>
      <c r="S604" s="248"/>
      <c r="T604" s="249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50" t="s">
        <v>190</v>
      </c>
      <c r="AU604" s="250" t="s">
        <v>84</v>
      </c>
      <c r="AV604" s="13" t="s">
        <v>82</v>
      </c>
      <c r="AW604" s="13" t="s">
        <v>30</v>
      </c>
      <c r="AX604" s="13" t="s">
        <v>74</v>
      </c>
      <c r="AY604" s="250" t="s">
        <v>180</v>
      </c>
    </row>
    <row r="605" s="14" customFormat="1">
      <c r="A605" s="14"/>
      <c r="B605" s="251"/>
      <c r="C605" s="252"/>
      <c r="D605" s="242" t="s">
        <v>190</v>
      </c>
      <c r="E605" s="253" t="s">
        <v>1</v>
      </c>
      <c r="F605" s="254" t="s">
        <v>749</v>
      </c>
      <c r="G605" s="252"/>
      <c r="H605" s="255">
        <v>50.652000000000001</v>
      </c>
      <c r="I605" s="256"/>
      <c r="J605" s="252"/>
      <c r="K605" s="252"/>
      <c r="L605" s="257"/>
      <c r="M605" s="258"/>
      <c r="N605" s="259"/>
      <c r="O605" s="259"/>
      <c r="P605" s="259"/>
      <c r="Q605" s="259"/>
      <c r="R605" s="259"/>
      <c r="S605" s="259"/>
      <c r="T605" s="260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1" t="s">
        <v>190</v>
      </c>
      <c r="AU605" s="261" t="s">
        <v>84</v>
      </c>
      <c r="AV605" s="14" t="s">
        <v>84</v>
      </c>
      <c r="AW605" s="14" t="s">
        <v>30</v>
      </c>
      <c r="AX605" s="14" t="s">
        <v>74</v>
      </c>
      <c r="AY605" s="261" t="s">
        <v>180</v>
      </c>
    </row>
    <row r="606" s="15" customFormat="1">
      <c r="A606" s="15"/>
      <c r="B606" s="262"/>
      <c r="C606" s="263"/>
      <c r="D606" s="242" t="s">
        <v>190</v>
      </c>
      <c r="E606" s="264" t="s">
        <v>1</v>
      </c>
      <c r="F606" s="265" t="s">
        <v>194</v>
      </c>
      <c r="G606" s="263"/>
      <c r="H606" s="266">
        <v>704.56200000000001</v>
      </c>
      <c r="I606" s="267"/>
      <c r="J606" s="263"/>
      <c r="K606" s="263"/>
      <c r="L606" s="268"/>
      <c r="M606" s="269"/>
      <c r="N606" s="270"/>
      <c r="O606" s="270"/>
      <c r="P606" s="270"/>
      <c r="Q606" s="270"/>
      <c r="R606" s="270"/>
      <c r="S606" s="270"/>
      <c r="T606" s="271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T606" s="272" t="s">
        <v>190</v>
      </c>
      <c r="AU606" s="272" t="s">
        <v>84</v>
      </c>
      <c r="AV606" s="15" t="s">
        <v>188</v>
      </c>
      <c r="AW606" s="15" t="s">
        <v>30</v>
      </c>
      <c r="AX606" s="15" t="s">
        <v>82</v>
      </c>
      <c r="AY606" s="272" t="s">
        <v>180</v>
      </c>
    </row>
    <row r="607" s="14" customFormat="1">
      <c r="A607" s="14"/>
      <c r="B607" s="251"/>
      <c r="C607" s="252"/>
      <c r="D607" s="242" t="s">
        <v>190</v>
      </c>
      <c r="E607" s="252"/>
      <c r="F607" s="254" t="s">
        <v>750</v>
      </c>
      <c r="G607" s="252"/>
      <c r="H607" s="255">
        <v>775.01800000000003</v>
      </c>
      <c r="I607" s="256"/>
      <c r="J607" s="252"/>
      <c r="K607" s="252"/>
      <c r="L607" s="257"/>
      <c r="M607" s="258"/>
      <c r="N607" s="259"/>
      <c r="O607" s="259"/>
      <c r="P607" s="259"/>
      <c r="Q607" s="259"/>
      <c r="R607" s="259"/>
      <c r="S607" s="259"/>
      <c r="T607" s="260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1" t="s">
        <v>190</v>
      </c>
      <c r="AU607" s="261" t="s">
        <v>84</v>
      </c>
      <c r="AV607" s="14" t="s">
        <v>84</v>
      </c>
      <c r="AW607" s="14" t="s">
        <v>4</v>
      </c>
      <c r="AX607" s="14" t="s">
        <v>82</v>
      </c>
      <c r="AY607" s="261" t="s">
        <v>180</v>
      </c>
    </row>
    <row r="608" s="2" customFormat="1" ht="16.5" customHeight="1">
      <c r="A608" s="39"/>
      <c r="B608" s="40"/>
      <c r="C608" s="227" t="s">
        <v>751</v>
      </c>
      <c r="D608" s="227" t="s">
        <v>183</v>
      </c>
      <c r="E608" s="228" t="s">
        <v>752</v>
      </c>
      <c r="F608" s="229" t="s">
        <v>753</v>
      </c>
      <c r="G608" s="230" t="s">
        <v>279</v>
      </c>
      <c r="H608" s="231">
        <v>506.51999999999998</v>
      </c>
      <c r="I608" s="232"/>
      <c r="J608" s="233">
        <f>ROUND(I608*H608,2)</f>
        <v>0</v>
      </c>
      <c r="K608" s="229" t="s">
        <v>187</v>
      </c>
      <c r="L608" s="45"/>
      <c r="M608" s="234" t="s">
        <v>1</v>
      </c>
      <c r="N608" s="235" t="s">
        <v>39</v>
      </c>
      <c r="O608" s="92"/>
      <c r="P608" s="236">
        <f>O608*H608</f>
        <v>0</v>
      </c>
      <c r="Q608" s="236">
        <v>3.0000000000000001E-05</v>
      </c>
      <c r="R608" s="236">
        <f>Q608*H608</f>
        <v>0.0151956</v>
      </c>
      <c r="S608" s="236">
        <v>0</v>
      </c>
      <c r="T608" s="237">
        <f>S608*H608</f>
        <v>0</v>
      </c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R608" s="238" t="s">
        <v>294</v>
      </c>
      <c r="AT608" s="238" t="s">
        <v>183</v>
      </c>
      <c r="AU608" s="238" t="s">
        <v>84</v>
      </c>
      <c r="AY608" s="18" t="s">
        <v>180</v>
      </c>
      <c r="BE608" s="239">
        <f>IF(N608="základní",J608,0)</f>
        <v>0</v>
      </c>
      <c r="BF608" s="239">
        <f>IF(N608="snížená",J608,0)</f>
        <v>0</v>
      </c>
      <c r="BG608" s="239">
        <f>IF(N608="zákl. přenesená",J608,0)</f>
        <v>0</v>
      </c>
      <c r="BH608" s="239">
        <f>IF(N608="sníž. přenesená",J608,0)</f>
        <v>0</v>
      </c>
      <c r="BI608" s="239">
        <f>IF(N608="nulová",J608,0)</f>
        <v>0</v>
      </c>
      <c r="BJ608" s="18" t="s">
        <v>82</v>
      </c>
      <c r="BK608" s="239">
        <f>ROUND(I608*H608,2)</f>
        <v>0</v>
      </c>
      <c r="BL608" s="18" t="s">
        <v>294</v>
      </c>
      <c r="BM608" s="238" t="s">
        <v>754</v>
      </c>
    </row>
    <row r="609" s="13" customFormat="1">
      <c r="A609" s="13"/>
      <c r="B609" s="240"/>
      <c r="C609" s="241"/>
      <c r="D609" s="242" t="s">
        <v>190</v>
      </c>
      <c r="E609" s="243" t="s">
        <v>1</v>
      </c>
      <c r="F609" s="244" t="s">
        <v>755</v>
      </c>
      <c r="G609" s="241"/>
      <c r="H609" s="243" t="s">
        <v>1</v>
      </c>
      <c r="I609" s="245"/>
      <c r="J609" s="241"/>
      <c r="K609" s="241"/>
      <c r="L609" s="246"/>
      <c r="M609" s="247"/>
      <c r="N609" s="248"/>
      <c r="O609" s="248"/>
      <c r="P609" s="248"/>
      <c r="Q609" s="248"/>
      <c r="R609" s="248"/>
      <c r="S609" s="248"/>
      <c r="T609" s="249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50" t="s">
        <v>190</v>
      </c>
      <c r="AU609" s="250" t="s">
        <v>84</v>
      </c>
      <c r="AV609" s="13" t="s">
        <v>82</v>
      </c>
      <c r="AW609" s="13" t="s">
        <v>30</v>
      </c>
      <c r="AX609" s="13" t="s">
        <v>74</v>
      </c>
      <c r="AY609" s="250" t="s">
        <v>180</v>
      </c>
    </row>
    <row r="610" s="14" customFormat="1">
      <c r="A610" s="14"/>
      <c r="B610" s="251"/>
      <c r="C610" s="252"/>
      <c r="D610" s="242" t="s">
        <v>190</v>
      </c>
      <c r="E610" s="253" t="s">
        <v>1</v>
      </c>
      <c r="F610" s="254" t="s">
        <v>756</v>
      </c>
      <c r="G610" s="252"/>
      <c r="H610" s="255">
        <v>31.100000000000001</v>
      </c>
      <c r="I610" s="256"/>
      <c r="J610" s="252"/>
      <c r="K610" s="252"/>
      <c r="L610" s="257"/>
      <c r="M610" s="258"/>
      <c r="N610" s="259"/>
      <c r="O610" s="259"/>
      <c r="P610" s="259"/>
      <c r="Q610" s="259"/>
      <c r="R610" s="259"/>
      <c r="S610" s="259"/>
      <c r="T610" s="26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1" t="s">
        <v>190</v>
      </c>
      <c r="AU610" s="261" t="s">
        <v>84</v>
      </c>
      <c r="AV610" s="14" t="s">
        <v>84</v>
      </c>
      <c r="AW610" s="14" t="s">
        <v>30</v>
      </c>
      <c r="AX610" s="14" t="s">
        <v>74</v>
      </c>
      <c r="AY610" s="261" t="s">
        <v>180</v>
      </c>
    </row>
    <row r="611" s="13" customFormat="1">
      <c r="A611" s="13"/>
      <c r="B611" s="240"/>
      <c r="C611" s="241"/>
      <c r="D611" s="242" t="s">
        <v>190</v>
      </c>
      <c r="E611" s="243" t="s">
        <v>1</v>
      </c>
      <c r="F611" s="244" t="s">
        <v>757</v>
      </c>
      <c r="G611" s="241"/>
      <c r="H611" s="243" t="s">
        <v>1</v>
      </c>
      <c r="I611" s="245"/>
      <c r="J611" s="241"/>
      <c r="K611" s="241"/>
      <c r="L611" s="246"/>
      <c r="M611" s="247"/>
      <c r="N611" s="248"/>
      <c r="O611" s="248"/>
      <c r="P611" s="248"/>
      <c r="Q611" s="248"/>
      <c r="R611" s="248"/>
      <c r="S611" s="248"/>
      <c r="T611" s="249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50" t="s">
        <v>190</v>
      </c>
      <c r="AU611" s="250" t="s">
        <v>84</v>
      </c>
      <c r="AV611" s="13" t="s">
        <v>82</v>
      </c>
      <c r="AW611" s="13" t="s">
        <v>30</v>
      </c>
      <c r="AX611" s="13" t="s">
        <v>74</v>
      </c>
      <c r="AY611" s="250" t="s">
        <v>180</v>
      </c>
    </row>
    <row r="612" s="14" customFormat="1">
      <c r="A612" s="14"/>
      <c r="B612" s="251"/>
      <c r="C612" s="252"/>
      <c r="D612" s="242" t="s">
        <v>190</v>
      </c>
      <c r="E612" s="253" t="s">
        <v>1</v>
      </c>
      <c r="F612" s="254" t="s">
        <v>758</v>
      </c>
      <c r="G612" s="252"/>
      <c r="H612" s="255">
        <v>11.300000000000001</v>
      </c>
      <c r="I612" s="256"/>
      <c r="J612" s="252"/>
      <c r="K612" s="252"/>
      <c r="L612" s="257"/>
      <c r="M612" s="258"/>
      <c r="N612" s="259"/>
      <c r="O612" s="259"/>
      <c r="P612" s="259"/>
      <c r="Q612" s="259"/>
      <c r="R612" s="259"/>
      <c r="S612" s="259"/>
      <c r="T612" s="260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1" t="s">
        <v>190</v>
      </c>
      <c r="AU612" s="261" t="s">
        <v>84</v>
      </c>
      <c r="AV612" s="14" t="s">
        <v>84</v>
      </c>
      <c r="AW612" s="14" t="s">
        <v>30</v>
      </c>
      <c r="AX612" s="14" t="s">
        <v>74</v>
      </c>
      <c r="AY612" s="261" t="s">
        <v>180</v>
      </c>
    </row>
    <row r="613" s="13" customFormat="1">
      <c r="A613" s="13"/>
      <c r="B613" s="240"/>
      <c r="C613" s="241"/>
      <c r="D613" s="242" t="s">
        <v>190</v>
      </c>
      <c r="E613" s="243" t="s">
        <v>1</v>
      </c>
      <c r="F613" s="244" t="s">
        <v>759</v>
      </c>
      <c r="G613" s="241"/>
      <c r="H613" s="243" t="s">
        <v>1</v>
      </c>
      <c r="I613" s="245"/>
      <c r="J613" s="241"/>
      <c r="K613" s="241"/>
      <c r="L613" s="246"/>
      <c r="M613" s="247"/>
      <c r="N613" s="248"/>
      <c r="O613" s="248"/>
      <c r="P613" s="248"/>
      <c r="Q613" s="248"/>
      <c r="R613" s="248"/>
      <c r="S613" s="248"/>
      <c r="T613" s="249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0" t="s">
        <v>190</v>
      </c>
      <c r="AU613" s="250" t="s">
        <v>84</v>
      </c>
      <c r="AV613" s="13" t="s">
        <v>82</v>
      </c>
      <c r="AW613" s="13" t="s">
        <v>30</v>
      </c>
      <c r="AX613" s="13" t="s">
        <v>74</v>
      </c>
      <c r="AY613" s="250" t="s">
        <v>180</v>
      </c>
    </row>
    <row r="614" s="14" customFormat="1">
      <c r="A614" s="14"/>
      <c r="B614" s="251"/>
      <c r="C614" s="252"/>
      <c r="D614" s="242" t="s">
        <v>190</v>
      </c>
      <c r="E614" s="253" t="s">
        <v>1</v>
      </c>
      <c r="F614" s="254" t="s">
        <v>760</v>
      </c>
      <c r="G614" s="252"/>
      <c r="H614" s="255">
        <v>7.9000000000000004</v>
      </c>
      <c r="I614" s="256"/>
      <c r="J614" s="252"/>
      <c r="K614" s="252"/>
      <c r="L614" s="257"/>
      <c r="M614" s="258"/>
      <c r="N614" s="259"/>
      <c r="O614" s="259"/>
      <c r="P614" s="259"/>
      <c r="Q614" s="259"/>
      <c r="R614" s="259"/>
      <c r="S614" s="259"/>
      <c r="T614" s="260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1" t="s">
        <v>190</v>
      </c>
      <c r="AU614" s="261" t="s">
        <v>84</v>
      </c>
      <c r="AV614" s="14" t="s">
        <v>84</v>
      </c>
      <c r="AW614" s="14" t="s">
        <v>30</v>
      </c>
      <c r="AX614" s="14" t="s">
        <v>74</v>
      </c>
      <c r="AY614" s="261" t="s">
        <v>180</v>
      </c>
    </row>
    <row r="615" s="13" customFormat="1">
      <c r="A615" s="13"/>
      <c r="B615" s="240"/>
      <c r="C615" s="241"/>
      <c r="D615" s="242" t="s">
        <v>190</v>
      </c>
      <c r="E615" s="243" t="s">
        <v>1</v>
      </c>
      <c r="F615" s="244" t="s">
        <v>761</v>
      </c>
      <c r="G615" s="241"/>
      <c r="H615" s="243" t="s">
        <v>1</v>
      </c>
      <c r="I615" s="245"/>
      <c r="J615" s="241"/>
      <c r="K615" s="241"/>
      <c r="L615" s="246"/>
      <c r="M615" s="247"/>
      <c r="N615" s="248"/>
      <c r="O615" s="248"/>
      <c r="P615" s="248"/>
      <c r="Q615" s="248"/>
      <c r="R615" s="248"/>
      <c r="S615" s="248"/>
      <c r="T615" s="249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50" t="s">
        <v>190</v>
      </c>
      <c r="AU615" s="250" t="s">
        <v>84</v>
      </c>
      <c r="AV615" s="13" t="s">
        <v>82</v>
      </c>
      <c r="AW615" s="13" t="s">
        <v>30</v>
      </c>
      <c r="AX615" s="13" t="s">
        <v>74</v>
      </c>
      <c r="AY615" s="250" t="s">
        <v>180</v>
      </c>
    </row>
    <row r="616" s="14" customFormat="1">
      <c r="A616" s="14"/>
      <c r="B616" s="251"/>
      <c r="C616" s="252"/>
      <c r="D616" s="242" t="s">
        <v>190</v>
      </c>
      <c r="E616" s="253" t="s">
        <v>1</v>
      </c>
      <c r="F616" s="254" t="s">
        <v>762</v>
      </c>
      <c r="G616" s="252"/>
      <c r="H616" s="255">
        <v>15</v>
      </c>
      <c r="I616" s="256"/>
      <c r="J616" s="252"/>
      <c r="K616" s="252"/>
      <c r="L616" s="257"/>
      <c r="M616" s="258"/>
      <c r="N616" s="259"/>
      <c r="O616" s="259"/>
      <c r="P616" s="259"/>
      <c r="Q616" s="259"/>
      <c r="R616" s="259"/>
      <c r="S616" s="259"/>
      <c r="T616" s="260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1" t="s">
        <v>190</v>
      </c>
      <c r="AU616" s="261" t="s">
        <v>84</v>
      </c>
      <c r="AV616" s="14" t="s">
        <v>84</v>
      </c>
      <c r="AW616" s="14" t="s">
        <v>30</v>
      </c>
      <c r="AX616" s="14" t="s">
        <v>74</v>
      </c>
      <c r="AY616" s="261" t="s">
        <v>180</v>
      </c>
    </row>
    <row r="617" s="13" customFormat="1">
      <c r="A617" s="13"/>
      <c r="B617" s="240"/>
      <c r="C617" s="241"/>
      <c r="D617" s="242" t="s">
        <v>190</v>
      </c>
      <c r="E617" s="243" t="s">
        <v>1</v>
      </c>
      <c r="F617" s="244" t="s">
        <v>763</v>
      </c>
      <c r="G617" s="241"/>
      <c r="H617" s="243" t="s">
        <v>1</v>
      </c>
      <c r="I617" s="245"/>
      <c r="J617" s="241"/>
      <c r="K617" s="241"/>
      <c r="L617" s="246"/>
      <c r="M617" s="247"/>
      <c r="N617" s="248"/>
      <c r="O617" s="248"/>
      <c r="P617" s="248"/>
      <c r="Q617" s="248"/>
      <c r="R617" s="248"/>
      <c r="S617" s="248"/>
      <c r="T617" s="249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50" t="s">
        <v>190</v>
      </c>
      <c r="AU617" s="250" t="s">
        <v>84</v>
      </c>
      <c r="AV617" s="13" t="s">
        <v>82</v>
      </c>
      <c r="AW617" s="13" t="s">
        <v>30</v>
      </c>
      <c r="AX617" s="13" t="s">
        <v>74</v>
      </c>
      <c r="AY617" s="250" t="s">
        <v>180</v>
      </c>
    </row>
    <row r="618" s="14" customFormat="1">
      <c r="A618" s="14"/>
      <c r="B618" s="251"/>
      <c r="C618" s="252"/>
      <c r="D618" s="242" t="s">
        <v>190</v>
      </c>
      <c r="E618" s="253" t="s">
        <v>1</v>
      </c>
      <c r="F618" s="254" t="s">
        <v>764</v>
      </c>
      <c r="G618" s="252"/>
      <c r="H618" s="255">
        <v>73.260000000000005</v>
      </c>
      <c r="I618" s="256"/>
      <c r="J618" s="252"/>
      <c r="K618" s="252"/>
      <c r="L618" s="257"/>
      <c r="M618" s="258"/>
      <c r="N618" s="259"/>
      <c r="O618" s="259"/>
      <c r="P618" s="259"/>
      <c r="Q618" s="259"/>
      <c r="R618" s="259"/>
      <c r="S618" s="259"/>
      <c r="T618" s="260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1" t="s">
        <v>190</v>
      </c>
      <c r="AU618" s="261" t="s">
        <v>84</v>
      </c>
      <c r="AV618" s="14" t="s">
        <v>84</v>
      </c>
      <c r="AW618" s="14" t="s">
        <v>30</v>
      </c>
      <c r="AX618" s="14" t="s">
        <v>74</v>
      </c>
      <c r="AY618" s="261" t="s">
        <v>180</v>
      </c>
    </row>
    <row r="619" s="13" customFormat="1">
      <c r="A619" s="13"/>
      <c r="B619" s="240"/>
      <c r="C619" s="241"/>
      <c r="D619" s="242" t="s">
        <v>190</v>
      </c>
      <c r="E619" s="243" t="s">
        <v>1</v>
      </c>
      <c r="F619" s="244" t="s">
        <v>765</v>
      </c>
      <c r="G619" s="241"/>
      <c r="H619" s="243" t="s">
        <v>1</v>
      </c>
      <c r="I619" s="245"/>
      <c r="J619" s="241"/>
      <c r="K619" s="241"/>
      <c r="L619" s="246"/>
      <c r="M619" s="247"/>
      <c r="N619" s="248"/>
      <c r="O619" s="248"/>
      <c r="P619" s="248"/>
      <c r="Q619" s="248"/>
      <c r="R619" s="248"/>
      <c r="S619" s="248"/>
      <c r="T619" s="249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0" t="s">
        <v>190</v>
      </c>
      <c r="AU619" s="250" t="s">
        <v>84</v>
      </c>
      <c r="AV619" s="13" t="s">
        <v>82</v>
      </c>
      <c r="AW619" s="13" t="s">
        <v>30</v>
      </c>
      <c r="AX619" s="13" t="s">
        <v>74</v>
      </c>
      <c r="AY619" s="250" t="s">
        <v>180</v>
      </c>
    </row>
    <row r="620" s="14" customFormat="1">
      <c r="A620" s="14"/>
      <c r="B620" s="251"/>
      <c r="C620" s="252"/>
      <c r="D620" s="242" t="s">
        <v>190</v>
      </c>
      <c r="E620" s="253" t="s">
        <v>1</v>
      </c>
      <c r="F620" s="254" t="s">
        <v>766</v>
      </c>
      <c r="G620" s="252"/>
      <c r="H620" s="255">
        <v>11.5</v>
      </c>
      <c r="I620" s="256"/>
      <c r="J620" s="252"/>
      <c r="K620" s="252"/>
      <c r="L620" s="257"/>
      <c r="M620" s="258"/>
      <c r="N620" s="259"/>
      <c r="O620" s="259"/>
      <c r="P620" s="259"/>
      <c r="Q620" s="259"/>
      <c r="R620" s="259"/>
      <c r="S620" s="259"/>
      <c r="T620" s="26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1" t="s">
        <v>190</v>
      </c>
      <c r="AU620" s="261" t="s">
        <v>84</v>
      </c>
      <c r="AV620" s="14" t="s">
        <v>84</v>
      </c>
      <c r="AW620" s="14" t="s">
        <v>30</v>
      </c>
      <c r="AX620" s="14" t="s">
        <v>74</v>
      </c>
      <c r="AY620" s="261" t="s">
        <v>180</v>
      </c>
    </row>
    <row r="621" s="13" customFormat="1">
      <c r="A621" s="13"/>
      <c r="B621" s="240"/>
      <c r="C621" s="241"/>
      <c r="D621" s="242" t="s">
        <v>190</v>
      </c>
      <c r="E621" s="243" t="s">
        <v>1</v>
      </c>
      <c r="F621" s="244" t="s">
        <v>767</v>
      </c>
      <c r="G621" s="241"/>
      <c r="H621" s="243" t="s">
        <v>1</v>
      </c>
      <c r="I621" s="245"/>
      <c r="J621" s="241"/>
      <c r="K621" s="241"/>
      <c r="L621" s="246"/>
      <c r="M621" s="247"/>
      <c r="N621" s="248"/>
      <c r="O621" s="248"/>
      <c r="P621" s="248"/>
      <c r="Q621" s="248"/>
      <c r="R621" s="248"/>
      <c r="S621" s="248"/>
      <c r="T621" s="249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0" t="s">
        <v>190</v>
      </c>
      <c r="AU621" s="250" t="s">
        <v>84</v>
      </c>
      <c r="AV621" s="13" t="s">
        <v>82</v>
      </c>
      <c r="AW621" s="13" t="s">
        <v>30</v>
      </c>
      <c r="AX621" s="13" t="s">
        <v>74</v>
      </c>
      <c r="AY621" s="250" t="s">
        <v>180</v>
      </c>
    </row>
    <row r="622" s="14" customFormat="1">
      <c r="A622" s="14"/>
      <c r="B622" s="251"/>
      <c r="C622" s="252"/>
      <c r="D622" s="242" t="s">
        <v>190</v>
      </c>
      <c r="E622" s="253" t="s">
        <v>1</v>
      </c>
      <c r="F622" s="254" t="s">
        <v>768</v>
      </c>
      <c r="G622" s="252"/>
      <c r="H622" s="255">
        <v>11.800000000000001</v>
      </c>
      <c r="I622" s="256"/>
      <c r="J622" s="252"/>
      <c r="K622" s="252"/>
      <c r="L622" s="257"/>
      <c r="M622" s="258"/>
      <c r="N622" s="259"/>
      <c r="O622" s="259"/>
      <c r="P622" s="259"/>
      <c r="Q622" s="259"/>
      <c r="R622" s="259"/>
      <c r="S622" s="259"/>
      <c r="T622" s="260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1" t="s">
        <v>190</v>
      </c>
      <c r="AU622" s="261" t="s">
        <v>84</v>
      </c>
      <c r="AV622" s="14" t="s">
        <v>84</v>
      </c>
      <c r="AW622" s="14" t="s">
        <v>30</v>
      </c>
      <c r="AX622" s="14" t="s">
        <v>74</v>
      </c>
      <c r="AY622" s="261" t="s">
        <v>180</v>
      </c>
    </row>
    <row r="623" s="13" customFormat="1">
      <c r="A623" s="13"/>
      <c r="B623" s="240"/>
      <c r="C623" s="241"/>
      <c r="D623" s="242" t="s">
        <v>190</v>
      </c>
      <c r="E623" s="243" t="s">
        <v>1</v>
      </c>
      <c r="F623" s="244" t="s">
        <v>769</v>
      </c>
      <c r="G623" s="241"/>
      <c r="H623" s="243" t="s">
        <v>1</v>
      </c>
      <c r="I623" s="245"/>
      <c r="J623" s="241"/>
      <c r="K623" s="241"/>
      <c r="L623" s="246"/>
      <c r="M623" s="247"/>
      <c r="N623" s="248"/>
      <c r="O623" s="248"/>
      <c r="P623" s="248"/>
      <c r="Q623" s="248"/>
      <c r="R623" s="248"/>
      <c r="S623" s="248"/>
      <c r="T623" s="249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50" t="s">
        <v>190</v>
      </c>
      <c r="AU623" s="250" t="s">
        <v>84</v>
      </c>
      <c r="AV623" s="13" t="s">
        <v>82</v>
      </c>
      <c r="AW623" s="13" t="s">
        <v>30</v>
      </c>
      <c r="AX623" s="13" t="s">
        <v>74</v>
      </c>
      <c r="AY623" s="250" t="s">
        <v>180</v>
      </c>
    </row>
    <row r="624" s="14" customFormat="1">
      <c r="A624" s="14"/>
      <c r="B624" s="251"/>
      <c r="C624" s="252"/>
      <c r="D624" s="242" t="s">
        <v>190</v>
      </c>
      <c r="E624" s="253" t="s">
        <v>1</v>
      </c>
      <c r="F624" s="254" t="s">
        <v>770</v>
      </c>
      <c r="G624" s="252"/>
      <c r="H624" s="255">
        <v>13.300000000000001</v>
      </c>
      <c r="I624" s="256"/>
      <c r="J624" s="252"/>
      <c r="K624" s="252"/>
      <c r="L624" s="257"/>
      <c r="M624" s="258"/>
      <c r="N624" s="259"/>
      <c r="O624" s="259"/>
      <c r="P624" s="259"/>
      <c r="Q624" s="259"/>
      <c r="R624" s="259"/>
      <c r="S624" s="259"/>
      <c r="T624" s="260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61" t="s">
        <v>190</v>
      </c>
      <c r="AU624" s="261" t="s">
        <v>84</v>
      </c>
      <c r="AV624" s="14" t="s">
        <v>84</v>
      </c>
      <c r="AW624" s="14" t="s">
        <v>30</v>
      </c>
      <c r="AX624" s="14" t="s">
        <v>74</v>
      </c>
      <c r="AY624" s="261" t="s">
        <v>180</v>
      </c>
    </row>
    <row r="625" s="13" customFormat="1">
      <c r="A625" s="13"/>
      <c r="B625" s="240"/>
      <c r="C625" s="241"/>
      <c r="D625" s="242" t="s">
        <v>190</v>
      </c>
      <c r="E625" s="243" t="s">
        <v>1</v>
      </c>
      <c r="F625" s="244" t="s">
        <v>771</v>
      </c>
      <c r="G625" s="241"/>
      <c r="H625" s="243" t="s">
        <v>1</v>
      </c>
      <c r="I625" s="245"/>
      <c r="J625" s="241"/>
      <c r="K625" s="241"/>
      <c r="L625" s="246"/>
      <c r="M625" s="247"/>
      <c r="N625" s="248"/>
      <c r="O625" s="248"/>
      <c r="P625" s="248"/>
      <c r="Q625" s="248"/>
      <c r="R625" s="248"/>
      <c r="S625" s="248"/>
      <c r="T625" s="249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50" t="s">
        <v>190</v>
      </c>
      <c r="AU625" s="250" t="s">
        <v>84</v>
      </c>
      <c r="AV625" s="13" t="s">
        <v>82</v>
      </c>
      <c r="AW625" s="13" t="s">
        <v>30</v>
      </c>
      <c r="AX625" s="13" t="s">
        <v>74</v>
      </c>
      <c r="AY625" s="250" t="s">
        <v>180</v>
      </c>
    </row>
    <row r="626" s="14" customFormat="1">
      <c r="A626" s="14"/>
      <c r="B626" s="251"/>
      <c r="C626" s="252"/>
      <c r="D626" s="242" t="s">
        <v>190</v>
      </c>
      <c r="E626" s="253" t="s">
        <v>1</v>
      </c>
      <c r="F626" s="254" t="s">
        <v>772</v>
      </c>
      <c r="G626" s="252"/>
      <c r="H626" s="255">
        <v>20.5</v>
      </c>
      <c r="I626" s="256"/>
      <c r="J626" s="252"/>
      <c r="K626" s="252"/>
      <c r="L626" s="257"/>
      <c r="M626" s="258"/>
      <c r="N626" s="259"/>
      <c r="O626" s="259"/>
      <c r="P626" s="259"/>
      <c r="Q626" s="259"/>
      <c r="R626" s="259"/>
      <c r="S626" s="259"/>
      <c r="T626" s="260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1" t="s">
        <v>190</v>
      </c>
      <c r="AU626" s="261" t="s">
        <v>84</v>
      </c>
      <c r="AV626" s="14" t="s">
        <v>84</v>
      </c>
      <c r="AW626" s="14" t="s">
        <v>30</v>
      </c>
      <c r="AX626" s="14" t="s">
        <v>74</v>
      </c>
      <c r="AY626" s="261" t="s">
        <v>180</v>
      </c>
    </row>
    <row r="627" s="13" customFormat="1">
      <c r="A627" s="13"/>
      <c r="B627" s="240"/>
      <c r="C627" s="241"/>
      <c r="D627" s="242" t="s">
        <v>190</v>
      </c>
      <c r="E627" s="243" t="s">
        <v>1</v>
      </c>
      <c r="F627" s="244" t="s">
        <v>773</v>
      </c>
      <c r="G627" s="241"/>
      <c r="H627" s="243" t="s">
        <v>1</v>
      </c>
      <c r="I627" s="245"/>
      <c r="J627" s="241"/>
      <c r="K627" s="241"/>
      <c r="L627" s="246"/>
      <c r="M627" s="247"/>
      <c r="N627" s="248"/>
      <c r="O627" s="248"/>
      <c r="P627" s="248"/>
      <c r="Q627" s="248"/>
      <c r="R627" s="248"/>
      <c r="S627" s="248"/>
      <c r="T627" s="249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50" t="s">
        <v>190</v>
      </c>
      <c r="AU627" s="250" t="s">
        <v>84</v>
      </c>
      <c r="AV627" s="13" t="s">
        <v>82</v>
      </c>
      <c r="AW627" s="13" t="s">
        <v>30</v>
      </c>
      <c r="AX627" s="13" t="s">
        <v>74</v>
      </c>
      <c r="AY627" s="250" t="s">
        <v>180</v>
      </c>
    </row>
    <row r="628" s="14" customFormat="1">
      <c r="A628" s="14"/>
      <c r="B628" s="251"/>
      <c r="C628" s="252"/>
      <c r="D628" s="242" t="s">
        <v>190</v>
      </c>
      <c r="E628" s="253" t="s">
        <v>1</v>
      </c>
      <c r="F628" s="254" t="s">
        <v>774</v>
      </c>
      <c r="G628" s="252"/>
      <c r="H628" s="255">
        <v>25.199999999999999</v>
      </c>
      <c r="I628" s="256"/>
      <c r="J628" s="252"/>
      <c r="K628" s="252"/>
      <c r="L628" s="257"/>
      <c r="M628" s="258"/>
      <c r="N628" s="259"/>
      <c r="O628" s="259"/>
      <c r="P628" s="259"/>
      <c r="Q628" s="259"/>
      <c r="R628" s="259"/>
      <c r="S628" s="259"/>
      <c r="T628" s="260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1" t="s">
        <v>190</v>
      </c>
      <c r="AU628" s="261" t="s">
        <v>84</v>
      </c>
      <c r="AV628" s="14" t="s">
        <v>84</v>
      </c>
      <c r="AW628" s="14" t="s">
        <v>30</v>
      </c>
      <c r="AX628" s="14" t="s">
        <v>74</v>
      </c>
      <c r="AY628" s="261" t="s">
        <v>180</v>
      </c>
    </row>
    <row r="629" s="13" customFormat="1">
      <c r="A629" s="13"/>
      <c r="B629" s="240"/>
      <c r="C629" s="241"/>
      <c r="D629" s="242" t="s">
        <v>190</v>
      </c>
      <c r="E629" s="243" t="s">
        <v>1</v>
      </c>
      <c r="F629" s="244" t="s">
        <v>775</v>
      </c>
      <c r="G629" s="241"/>
      <c r="H629" s="243" t="s">
        <v>1</v>
      </c>
      <c r="I629" s="245"/>
      <c r="J629" s="241"/>
      <c r="K629" s="241"/>
      <c r="L629" s="246"/>
      <c r="M629" s="247"/>
      <c r="N629" s="248"/>
      <c r="O629" s="248"/>
      <c r="P629" s="248"/>
      <c r="Q629" s="248"/>
      <c r="R629" s="248"/>
      <c r="S629" s="248"/>
      <c r="T629" s="249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0" t="s">
        <v>190</v>
      </c>
      <c r="AU629" s="250" t="s">
        <v>84</v>
      </c>
      <c r="AV629" s="13" t="s">
        <v>82</v>
      </c>
      <c r="AW629" s="13" t="s">
        <v>30</v>
      </c>
      <c r="AX629" s="13" t="s">
        <v>74</v>
      </c>
      <c r="AY629" s="250" t="s">
        <v>180</v>
      </c>
    </row>
    <row r="630" s="14" customFormat="1">
      <c r="A630" s="14"/>
      <c r="B630" s="251"/>
      <c r="C630" s="252"/>
      <c r="D630" s="242" t="s">
        <v>190</v>
      </c>
      <c r="E630" s="253" t="s">
        <v>1</v>
      </c>
      <c r="F630" s="254" t="s">
        <v>776</v>
      </c>
      <c r="G630" s="252"/>
      <c r="H630" s="255">
        <v>36.299999999999997</v>
      </c>
      <c r="I630" s="256"/>
      <c r="J630" s="252"/>
      <c r="K630" s="252"/>
      <c r="L630" s="257"/>
      <c r="M630" s="258"/>
      <c r="N630" s="259"/>
      <c r="O630" s="259"/>
      <c r="P630" s="259"/>
      <c r="Q630" s="259"/>
      <c r="R630" s="259"/>
      <c r="S630" s="259"/>
      <c r="T630" s="260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1" t="s">
        <v>190</v>
      </c>
      <c r="AU630" s="261" t="s">
        <v>84</v>
      </c>
      <c r="AV630" s="14" t="s">
        <v>84</v>
      </c>
      <c r="AW630" s="14" t="s">
        <v>30</v>
      </c>
      <c r="AX630" s="14" t="s">
        <v>74</v>
      </c>
      <c r="AY630" s="261" t="s">
        <v>180</v>
      </c>
    </row>
    <row r="631" s="13" customFormat="1">
      <c r="A631" s="13"/>
      <c r="B631" s="240"/>
      <c r="C631" s="241"/>
      <c r="D631" s="242" t="s">
        <v>190</v>
      </c>
      <c r="E631" s="243" t="s">
        <v>1</v>
      </c>
      <c r="F631" s="244" t="s">
        <v>777</v>
      </c>
      <c r="G631" s="241"/>
      <c r="H631" s="243" t="s">
        <v>1</v>
      </c>
      <c r="I631" s="245"/>
      <c r="J631" s="241"/>
      <c r="K631" s="241"/>
      <c r="L631" s="246"/>
      <c r="M631" s="247"/>
      <c r="N631" s="248"/>
      <c r="O631" s="248"/>
      <c r="P631" s="248"/>
      <c r="Q631" s="248"/>
      <c r="R631" s="248"/>
      <c r="S631" s="248"/>
      <c r="T631" s="249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50" t="s">
        <v>190</v>
      </c>
      <c r="AU631" s="250" t="s">
        <v>84</v>
      </c>
      <c r="AV631" s="13" t="s">
        <v>82</v>
      </c>
      <c r="AW631" s="13" t="s">
        <v>30</v>
      </c>
      <c r="AX631" s="13" t="s">
        <v>74</v>
      </c>
      <c r="AY631" s="250" t="s">
        <v>180</v>
      </c>
    </row>
    <row r="632" s="14" customFormat="1">
      <c r="A632" s="14"/>
      <c r="B632" s="251"/>
      <c r="C632" s="252"/>
      <c r="D632" s="242" t="s">
        <v>190</v>
      </c>
      <c r="E632" s="253" t="s">
        <v>1</v>
      </c>
      <c r="F632" s="254" t="s">
        <v>778</v>
      </c>
      <c r="G632" s="252"/>
      <c r="H632" s="255">
        <v>11.9</v>
      </c>
      <c r="I632" s="256"/>
      <c r="J632" s="252"/>
      <c r="K632" s="252"/>
      <c r="L632" s="257"/>
      <c r="M632" s="258"/>
      <c r="N632" s="259"/>
      <c r="O632" s="259"/>
      <c r="P632" s="259"/>
      <c r="Q632" s="259"/>
      <c r="R632" s="259"/>
      <c r="S632" s="259"/>
      <c r="T632" s="260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1" t="s">
        <v>190</v>
      </c>
      <c r="AU632" s="261" t="s">
        <v>84</v>
      </c>
      <c r="AV632" s="14" t="s">
        <v>84</v>
      </c>
      <c r="AW632" s="14" t="s">
        <v>30</v>
      </c>
      <c r="AX632" s="14" t="s">
        <v>74</v>
      </c>
      <c r="AY632" s="261" t="s">
        <v>180</v>
      </c>
    </row>
    <row r="633" s="13" customFormat="1">
      <c r="A633" s="13"/>
      <c r="B633" s="240"/>
      <c r="C633" s="241"/>
      <c r="D633" s="242" t="s">
        <v>190</v>
      </c>
      <c r="E633" s="243" t="s">
        <v>1</v>
      </c>
      <c r="F633" s="244" t="s">
        <v>779</v>
      </c>
      <c r="G633" s="241"/>
      <c r="H633" s="243" t="s">
        <v>1</v>
      </c>
      <c r="I633" s="245"/>
      <c r="J633" s="241"/>
      <c r="K633" s="241"/>
      <c r="L633" s="246"/>
      <c r="M633" s="247"/>
      <c r="N633" s="248"/>
      <c r="O633" s="248"/>
      <c r="P633" s="248"/>
      <c r="Q633" s="248"/>
      <c r="R633" s="248"/>
      <c r="S633" s="248"/>
      <c r="T633" s="249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50" t="s">
        <v>190</v>
      </c>
      <c r="AU633" s="250" t="s">
        <v>84</v>
      </c>
      <c r="AV633" s="13" t="s">
        <v>82</v>
      </c>
      <c r="AW633" s="13" t="s">
        <v>30</v>
      </c>
      <c r="AX633" s="13" t="s">
        <v>74</v>
      </c>
      <c r="AY633" s="250" t="s">
        <v>180</v>
      </c>
    </row>
    <row r="634" s="14" customFormat="1">
      <c r="A634" s="14"/>
      <c r="B634" s="251"/>
      <c r="C634" s="252"/>
      <c r="D634" s="242" t="s">
        <v>190</v>
      </c>
      <c r="E634" s="253" t="s">
        <v>1</v>
      </c>
      <c r="F634" s="254" t="s">
        <v>780</v>
      </c>
      <c r="G634" s="252"/>
      <c r="H634" s="255">
        <v>8.0999999999999996</v>
      </c>
      <c r="I634" s="256"/>
      <c r="J634" s="252"/>
      <c r="K634" s="252"/>
      <c r="L634" s="257"/>
      <c r="M634" s="258"/>
      <c r="N634" s="259"/>
      <c r="O634" s="259"/>
      <c r="P634" s="259"/>
      <c r="Q634" s="259"/>
      <c r="R634" s="259"/>
      <c r="S634" s="259"/>
      <c r="T634" s="260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1" t="s">
        <v>190</v>
      </c>
      <c r="AU634" s="261" t="s">
        <v>84</v>
      </c>
      <c r="AV634" s="14" t="s">
        <v>84</v>
      </c>
      <c r="AW634" s="14" t="s">
        <v>30</v>
      </c>
      <c r="AX634" s="14" t="s">
        <v>74</v>
      </c>
      <c r="AY634" s="261" t="s">
        <v>180</v>
      </c>
    </row>
    <row r="635" s="13" customFormat="1">
      <c r="A635" s="13"/>
      <c r="B635" s="240"/>
      <c r="C635" s="241"/>
      <c r="D635" s="242" t="s">
        <v>190</v>
      </c>
      <c r="E635" s="243" t="s">
        <v>1</v>
      </c>
      <c r="F635" s="244" t="s">
        <v>781</v>
      </c>
      <c r="G635" s="241"/>
      <c r="H635" s="243" t="s">
        <v>1</v>
      </c>
      <c r="I635" s="245"/>
      <c r="J635" s="241"/>
      <c r="K635" s="241"/>
      <c r="L635" s="246"/>
      <c r="M635" s="247"/>
      <c r="N635" s="248"/>
      <c r="O635" s="248"/>
      <c r="P635" s="248"/>
      <c r="Q635" s="248"/>
      <c r="R635" s="248"/>
      <c r="S635" s="248"/>
      <c r="T635" s="249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50" t="s">
        <v>190</v>
      </c>
      <c r="AU635" s="250" t="s">
        <v>84</v>
      </c>
      <c r="AV635" s="13" t="s">
        <v>82</v>
      </c>
      <c r="AW635" s="13" t="s">
        <v>30</v>
      </c>
      <c r="AX635" s="13" t="s">
        <v>74</v>
      </c>
      <c r="AY635" s="250" t="s">
        <v>180</v>
      </c>
    </row>
    <row r="636" s="14" customFormat="1">
      <c r="A636" s="14"/>
      <c r="B636" s="251"/>
      <c r="C636" s="252"/>
      <c r="D636" s="242" t="s">
        <v>190</v>
      </c>
      <c r="E636" s="253" t="s">
        <v>1</v>
      </c>
      <c r="F636" s="254" t="s">
        <v>782</v>
      </c>
      <c r="G636" s="252"/>
      <c r="H636" s="255">
        <v>32.299999999999997</v>
      </c>
      <c r="I636" s="256"/>
      <c r="J636" s="252"/>
      <c r="K636" s="252"/>
      <c r="L636" s="257"/>
      <c r="M636" s="258"/>
      <c r="N636" s="259"/>
      <c r="O636" s="259"/>
      <c r="P636" s="259"/>
      <c r="Q636" s="259"/>
      <c r="R636" s="259"/>
      <c r="S636" s="259"/>
      <c r="T636" s="260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61" t="s">
        <v>190</v>
      </c>
      <c r="AU636" s="261" t="s">
        <v>84</v>
      </c>
      <c r="AV636" s="14" t="s">
        <v>84</v>
      </c>
      <c r="AW636" s="14" t="s">
        <v>30</v>
      </c>
      <c r="AX636" s="14" t="s">
        <v>74</v>
      </c>
      <c r="AY636" s="261" t="s">
        <v>180</v>
      </c>
    </row>
    <row r="637" s="13" customFormat="1">
      <c r="A637" s="13"/>
      <c r="B637" s="240"/>
      <c r="C637" s="241"/>
      <c r="D637" s="242" t="s">
        <v>190</v>
      </c>
      <c r="E637" s="243" t="s">
        <v>1</v>
      </c>
      <c r="F637" s="244" t="s">
        <v>783</v>
      </c>
      <c r="G637" s="241"/>
      <c r="H637" s="243" t="s">
        <v>1</v>
      </c>
      <c r="I637" s="245"/>
      <c r="J637" s="241"/>
      <c r="K637" s="241"/>
      <c r="L637" s="246"/>
      <c r="M637" s="247"/>
      <c r="N637" s="248"/>
      <c r="O637" s="248"/>
      <c r="P637" s="248"/>
      <c r="Q637" s="248"/>
      <c r="R637" s="248"/>
      <c r="S637" s="248"/>
      <c r="T637" s="249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0" t="s">
        <v>190</v>
      </c>
      <c r="AU637" s="250" t="s">
        <v>84</v>
      </c>
      <c r="AV637" s="13" t="s">
        <v>82</v>
      </c>
      <c r="AW637" s="13" t="s">
        <v>30</v>
      </c>
      <c r="AX637" s="13" t="s">
        <v>74</v>
      </c>
      <c r="AY637" s="250" t="s">
        <v>180</v>
      </c>
    </row>
    <row r="638" s="14" customFormat="1">
      <c r="A638" s="14"/>
      <c r="B638" s="251"/>
      <c r="C638" s="252"/>
      <c r="D638" s="242" t="s">
        <v>190</v>
      </c>
      <c r="E638" s="253" t="s">
        <v>1</v>
      </c>
      <c r="F638" s="254" t="s">
        <v>784</v>
      </c>
      <c r="G638" s="252"/>
      <c r="H638" s="255">
        <v>26.399999999999999</v>
      </c>
      <c r="I638" s="256"/>
      <c r="J638" s="252"/>
      <c r="K638" s="252"/>
      <c r="L638" s="257"/>
      <c r="M638" s="258"/>
      <c r="N638" s="259"/>
      <c r="O638" s="259"/>
      <c r="P638" s="259"/>
      <c r="Q638" s="259"/>
      <c r="R638" s="259"/>
      <c r="S638" s="259"/>
      <c r="T638" s="260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1" t="s">
        <v>190</v>
      </c>
      <c r="AU638" s="261" t="s">
        <v>84</v>
      </c>
      <c r="AV638" s="14" t="s">
        <v>84</v>
      </c>
      <c r="AW638" s="14" t="s">
        <v>30</v>
      </c>
      <c r="AX638" s="14" t="s">
        <v>74</v>
      </c>
      <c r="AY638" s="261" t="s">
        <v>180</v>
      </c>
    </row>
    <row r="639" s="13" customFormat="1">
      <c r="A639" s="13"/>
      <c r="B639" s="240"/>
      <c r="C639" s="241"/>
      <c r="D639" s="242" t="s">
        <v>190</v>
      </c>
      <c r="E639" s="243" t="s">
        <v>1</v>
      </c>
      <c r="F639" s="244" t="s">
        <v>785</v>
      </c>
      <c r="G639" s="241"/>
      <c r="H639" s="243" t="s">
        <v>1</v>
      </c>
      <c r="I639" s="245"/>
      <c r="J639" s="241"/>
      <c r="K639" s="241"/>
      <c r="L639" s="246"/>
      <c r="M639" s="247"/>
      <c r="N639" s="248"/>
      <c r="O639" s="248"/>
      <c r="P639" s="248"/>
      <c r="Q639" s="248"/>
      <c r="R639" s="248"/>
      <c r="S639" s="248"/>
      <c r="T639" s="249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50" t="s">
        <v>190</v>
      </c>
      <c r="AU639" s="250" t="s">
        <v>84</v>
      </c>
      <c r="AV639" s="13" t="s">
        <v>82</v>
      </c>
      <c r="AW639" s="13" t="s">
        <v>30</v>
      </c>
      <c r="AX639" s="13" t="s">
        <v>74</v>
      </c>
      <c r="AY639" s="250" t="s">
        <v>180</v>
      </c>
    </row>
    <row r="640" s="14" customFormat="1">
      <c r="A640" s="14"/>
      <c r="B640" s="251"/>
      <c r="C640" s="252"/>
      <c r="D640" s="242" t="s">
        <v>190</v>
      </c>
      <c r="E640" s="253" t="s">
        <v>1</v>
      </c>
      <c r="F640" s="254" t="s">
        <v>786</v>
      </c>
      <c r="G640" s="252"/>
      <c r="H640" s="255">
        <v>86.659999999999997</v>
      </c>
      <c r="I640" s="256"/>
      <c r="J640" s="252"/>
      <c r="K640" s="252"/>
      <c r="L640" s="257"/>
      <c r="M640" s="258"/>
      <c r="N640" s="259"/>
      <c r="O640" s="259"/>
      <c r="P640" s="259"/>
      <c r="Q640" s="259"/>
      <c r="R640" s="259"/>
      <c r="S640" s="259"/>
      <c r="T640" s="260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61" t="s">
        <v>190</v>
      </c>
      <c r="AU640" s="261" t="s">
        <v>84</v>
      </c>
      <c r="AV640" s="14" t="s">
        <v>84</v>
      </c>
      <c r="AW640" s="14" t="s">
        <v>30</v>
      </c>
      <c r="AX640" s="14" t="s">
        <v>74</v>
      </c>
      <c r="AY640" s="261" t="s">
        <v>180</v>
      </c>
    </row>
    <row r="641" s="13" customFormat="1">
      <c r="A641" s="13"/>
      <c r="B641" s="240"/>
      <c r="C641" s="241"/>
      <c r="D641" s="242" t="s">
        <v>190</v>
      </c>
      <c r="E641" s="243" t="s">
        <v>1</v>
      </c>
      <c r="F641" s="244" t="s">
        <v>787</v>
      </c>
      <c r="G641" s="241"/>
      <c r="H641" s="243" t="s">
        <v>1</v>
      </c>
      <c r="I641" s="245"/>
      <c r="J641" s="241"/>
      <c r="K641" s="241"/>
      <c r="L641" s="246"/>
      <c r="M641" s="247"/>
      <c r="N641" s="248"/>
      <c r="O641" s="248"/>
      <c r="P641" s="248"/>
      <c r="Q641" s="248"/>
      <c r="R641" s="248"/>
      <c r="S641" s="248"/>
      <c r="T641" s="249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50" t="s">
        <v>190</v>
      </c>
      <c r="AU641" s="250" t="s">
        <v>84</v>
      </c>
      <c r="AV641" s="13" t="s">
        <v>82</v>
      </c>
      <c r="AW641" s="13" t="s">
        <v>30</v>
      </c>
      <c r="AX641" s="13" t="s">
        <v>74</v>
      </c>
      <c r="AY641" s="250" t="s">
        <v>180</v>
      </c>
    </row>
    <row r="642" s="14" customFormat="1">
      <c r="A642" s="14"/>
      <c r="B642" s="251"/>
      <c r="C642" s="252"/>
      <c r="D642" s="242" t="s">
        <v>190</v>
      </c>
      <c r="E642" s="253" t="s">
        <v>1</v>
      </c>
      <c r="F642" s="254" t="s">
        <v>788</v>
      </c>
      <c r="G642" s="252"/>
      <c r="H642" s="255">
        <v>14.9</v>
      </c>
      <c r="I642" s="256"/>
      <c r="J642" s="252"/>
      <c r="K642" s="252"/>
      <c r="L642" s="257"/>
      <c r="M642" s="258"/>
      <c r="N642" s="259"/>
      <c r="O642" s="259"/>
      <c r="P642" s="259"/>
      <c r="Q642" s="259"/>
      <c r="R642" s="259"/>
      <c r="S642" s="259"/>
      <c r="T642" s="26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61" t="s">
        <v>190</v>
      </c>
      <c r="AU642" s="261" t="s">
        <v>84</v>
      </c>
      <c r="AV642" s="14" t="s">
        <v>84</v>
      </c>
      <c r="AW642" s="14" t="s">
        <v>30</v>
      </c>
      <c r="AX642" s="14" t="s">
        <v>74</v>
      </c>
      <c r="AY642" s="261" t="s">
        <v>180</v>
      </c>
    </row>
    <row r="643" s="13" customFormat="1">
      <c r="A643" s="13"/>
      <c r="B643" s="240"/>
      <c r="C643" s="241"/>
      <c r="D643" s="242" t="s">
        <v>190</v>
      </c>
      <c r="E643" s="243" t="s">
        <v>1</v>
      </c>
      <c r="F643" s="244" t="s">
        <v>789</v>
      </c>
      <c r="G643" s="241"/>
      <c r="H643" s="243" t="s">
        <v>1</v>
      </c>
      <c r="I643" s="245"/>
      <c r="J643" s="241"/>
      <c r="K643" s="241"/>
      <c r="L643" s="246"/>
      <c r="M643" s="247"/>
      <c r="N643" s="248"/>
      <c r="O643" s="248"/>
      <c r="P643" s="248"/>
      <c r="Q643" s="248"/>
      <c r="R643" s="248"/>
      <c r="S643" s="248"/>
      <c r="T643" s="249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0" t="s">
        <v>190</v>
      </c>
      <c r="AU643" s="250" t="s">
        <v>84</v>
      </c>
      <c r="AV643" s="13" t="s">
        <v>82</v>
      </c>
      <c r="AW643" s="13" t="s">
        <v>30</v>
      </c>
      <c r="AX643" s="13" t="s">
        <v>74</v>
      </c>
      <c r="AY643" s="250" t="s">
        <v>180</v>
      </c>
    </row>
    <row r="644" s="14" customFormat="1">
      <c r="A644" s="14"/>
      <c r="B644" s="251"/>
      <c r="C644" s="252"/>
      <c r="D644" s="242" t="s">
        <v>190</v>
      </c>
      <c r="E644" s="253" t="s">
        <v>1</v>
      </c>
      <c r="F644" s="254" t="s">
        <v>756</v>
      </c>
      <c r="G644" s="252"/>
      <c r="H644" s="255">
        <v>31.100000000000001</v>
      </c>
      <c r="I644" s="256"/>
      <c r="J644" s="252"/>
      <c r="K644" s="252"/>
      <c r="L644" s="257"/>
      <c r="M644" s="258"/>
      <c r="N644" s="259"/>
      <c r="O644" s="259"/>
      <c r="P644" s="259"/>
      <c r="Q644" s="259"/>
      <c r="R644" s="259"/>
      <c r="S644" s="259"/>
      <c r="T644" s="260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1" t="s">
        <v>190</v>
      </c>
      <c r="AU644" s="261" t="s">
        <v>84</v>
      </c>
      <c r="AV644" s="14" t="s">
        <v>84</v>
      </c>
      <c r="AW644" s="14" t="s">
        <v>30</v>
      </c>
      <c r="AX644" s="14" t="s">
        <v>74</v>
      </c>
      <c r="AY644" s="261" t="s">
        <v>180</v>
      </c>
    </row>
    <row r="645" s="13" customFormat="1">
      <c r="A645" s="13"/>
      <c r="B645" s="240"/>
      <c r="C645" s="241"/>
      <c r="D645" s="242" t="s">
        <v>190</v>
      </c>
      <c r="E645" s="243" t="s">
        <v>1</v>
      </c>
      <c r="F645" s="244" t="s">
        <v>790</v>
      </c>
      <c r="G645" s="241"/>
      <c r="H645" s="243" t="s">
        <v>1</v>
      </c>
      <c r="I645" s="245"/>
      <c r="J645" s="241"/>
      <c r="K645" s="241"/>
      <c r="L645" s="246"/>
      <c r="M645" s="247"/>
      <c r="N645" s="248"/>
      <c r="O645" s="248"/>
      <c r="P645" s="248"/>
      <c r="Q645" s="248"/>
      <c r="R645" s="248"/>
      <c r="S645" s="248"/>
      <c r="T645" s="249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50" t="s">
        <v>190</v>
      </c>
      <c r="AU645" s="250" t="s">
        <v>84</v>
      </c>
      <c r="AV645" s="13" t="s">
        <v>82</v>
      </c>
      <c r="AW645" s="13" t="s">
        <v>30</v>
      </c>
      <c r="AX645" s="13" t="s">
        <v>74</v>
      </c>
      <c r="AY645" s="250" t="s">
        <v>180</v>
      </c>
    </row>
    <row r="646" s="14" customFormat="1">
      <c r="A646" s="14"/>
      <c r="B646" s="251"/>
      <c r="C646" s="252"/>
      <c r="D646" s="242" t="s">
        <v>190</v>
      </c>
      <c r="E646" s="253" t="s">
        <v>1</v>
      </c>
      <c r="F646" s="254" t="s">
        <v>766</v>
      </c>
      <c r="G646" s="252"/>
      <c r="H646" s="255">
        <v>11.5</v>
      </c>
      <c r="I646" s="256"/>
      <c r="J646" s="252"/>
      <c r="K646" s="252"/>
      <c r="L646" s="257"/>
      <c r="M646" s="258"/>
      <c r="N646" s="259"/>
      <c r="O646" s="259"/>
      <c r="P646" s="259"/>
      <c r="Q646" s="259"/>
      <c r="R646" s="259"/>
      <c r="S646" s="259"/>
      <c r="T646" s="260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1" t="s">
        <v>190</v>
      </c>
      <c r="AU646" s="261" t="s">
        <v>84</v>
      </c>
      <c r="AV646" s="14" t="s">
        <v>84</v>
      </c>
      <c r="AW646" s="14" t="s">
        <v>30</v>
      </c>
      <c r="AX646" s="14" t="s">
        <v>74</v>
      </c>
      <c r="AY646" s="261" t="s">
        <v>180</v>
      </c>
    </row>
    <row r="647" s="13" customFormat="1">
      <c r="A647" s="13"/>
      <c r="B647" s="240"/>
      <c r="C647" s="241"/>
      <c r="D647" s="242" t="s">
        <v>190</v>
      </c>
      <c r="E647" s="243" t="s">
        <v>1</v>
      </c>
      <c r="F647" s="244" t="s">
        <v>791</v>
      </c>
      <c r="G647" s="241"/>
      <c r="H647" s="243" t="s">
        <v>1</v>
      </c>
      <c r="I647" s="245"/>
      <c r="J647" s="241"/>
      <c r="K647" s="241"/>
      <c r="L647" s="246"/>
      <c r="M647" s="247"/>
      <c r="N647" s="248"/>
      <c r="O647" s="248"/>
      <c r="P647" s="248"/>
      <c r="Q647" s="248"/>
      <c r="R647" s="248"/>
      <c r="S647" s="248"/>
      <c r="T647" s="249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50" t="s">
        <v>190</v>
      </c>
      <c r="AU647" s="250" t="s">
        <v>84</v>
      </c>
      <c r="AV647" s="13" t="s">
        <v>82</v>
      </c>
      <c r="AW647" s="13" t="s">
        <v>30</v>
      </c>
      <c r="AX647" s="13" t="s">
        <v>74</v>
      </c>
      <c r="AY647" s="250" t="s">
        <v>180</v>
      </c>
    </row>
    <row r="648" s="14" customFormat="1">
      <c r="A648" s="14"/>
      <c r="B648" s="251"/>
      <c r="C648" s="252"/>
      <c r="D648" s="242" t="s">
        <v>190</v>
      </c>
      <c r="E648" s="253" t="s">
        <v>1</v>
      </c>
      <c r="F648" s="254" t="s">
        <v>792</v>
      </c>
      <c r="G648" s="252"/>
      <c r="H648" s="255">
        <v>11.4</v>
      </c>
      <c r="I648" s="256"/>
      <c r="J648" s="252"/>
      <c r="K648" s="252"/>
      <c r="L648" s="257"/>
      <c r="M648" s="258"/>
      <c r="N648" s="259"/>
      <c r="O648" s="259"/>
      <c r="P648" s="259"/>
      <c r="Q648" s="259"/>
      <c r="R648" s="259"/>
      <c r="S648" s="259"/>
      <c r="T648" s="26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61" t="s">
        <v>190</v>
      </c>
      <c r="AU648" s="261" t="s">
        <v>84</v>
      </c>
      <c r="AV648" s="14" t="s">
        <v>84</v>
      </c>
      <c r="AW648" s="14" t="s">
        <v>30</v>
      </c>
      <c r="AX648" s="14" t="s">
        <v>74</v>
      </c>
      <c r="AY648" s="261" t="s">
        <v>180</v>
      </c>
    </row>
    <row r="649" s="13" customFormat="1">
      <c r="A649" s="13"/>
      <c r="B649" s="240"/>
      <c r="C649" s="241"/>
      <c r="D649" s="242" t="s">
        <v>190</v>
      </c>
      <c r="E649" s="243" t="s">
        <v>1</v>
      </c>
      <c r="F649" s="244" t="s">
        <v>793</v>
      </c>
      <c r="G649" s="241"/>
      <c r="H649" s="243" t="s">
        <v>1</v>
      </c>
      <c r="I649" s="245"/>
      <c r="J649" s="241"/>
      <c r="K649" s="241"/>
      <c r="L649" s="246"/>
      <c r="M649" s="247"/>
      <c r="N649" s="248"/>
      <c r="O649" s="248"/>
      <c r="P649" s="248"/>
      <c r="Q649" s="248"/>
      <c r="R649" s="248"/>
      <c r="S649" s="248"/>
      <c r="T649" s="249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50" t="s">
        <v>190</v>
      </c>
      <c r="AU649" s="250" t="s">
        <v>84</v>
      </c>
      <c r="AV649" s="13" t="s">
        <v>82</v>
      </c>
      <c r="AW649" s="13" t="s">
        <v>30</v>
      </c>
      <c r="AX649" s="13" t="s">
        <v>74</v>
      </c>
      <c r="AY649" s="250" t="s">
        <v>180</v>
      </c>
    </row>
    <row r="650" s="14" customFormat="1">
      <c r="A650" s="14"/>
      <c r="B650" s="251"/>
      <c r="C650" s="252"/>
      <c r="D650" s="242" t="s">
        <v>190</v>
      </c>
      <c r="E650" s="253" t="s">
        <v>1</v>
      </c>
      <c r="F650" s="254" t="s">
        <v>794</v>
      </c>
      <c r="G650" s="252"/>
      <c r="H650" s="255">
        <v>15.1</v>
      </c>
      <c r="I650" s="256"/>
      <c r="J650" s="252"/>
      <c r="K650" s="252"/>
      <c r="L650" s="257"/>
      <c r="M650" s="258"/>
      <c r="N650" s="259"/>
      <c r="O650" s="259"/>
      <c r="P650" s="259"/>
      <c r="Q650" s="259"/>
      <c r="R650" s="259"/>
      <c r="S650" s="259"/>
      <c r="T650" s="260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1" t="s">
        <v>190</v>
      </c>
      <c r="AU650" s="261" t="s">
        <v>84</v>
      </c>
      <c r="AV650" s="14" t="s">
        <v>84</v>
      </c>
      <c r="AW650" s="14" t="s">
        <v>30</v>
      </c>
      <c r="AX650" s="14" t="s">
        <v>74</v>
      </c>
      <c r="AY650" s="261" t="s">
        <v>180</v>
      </c>
    </row>
    <row r="651" s="15" customFormat="1">
      <c r="A651" s="15"/>
      <c r="B651" s="262"/>
      <c r="C651" s="263"/>
      <c r="D651" s="242" t="s">
        <v>190</v>
      </c>
      <c r="E651" s="264" t="s">
        <v>1</v>
      </c>
      <c r="F651" s="265" t="s">
        <v>194</v>
      </c>
      <c r="G651" s="263"/>
      <c r="H651" s="266">
        <v>506.51999999999998</v>
      </c>
      <c r="I651" s="267"/>
      <c r="J651" s="263"/>
      <c r="K651" s="263"/>
      <c r="L651" s="268"/>
      <c r="M651" s="269"/>
      <c r="N651" s="270"/>
      <c r="O651" s="270"/>
      <c r="P651" s="270"/>
      <c r="Q651" s="270"/>
      <c r="R651" s="270"/>
      <c r="S651" s="270"/>
      <c r="T651" s="271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72" t="s">
        <v>190</v>
      </c>
      <c r="AU651" s="272" t="s">
        <v>84</v>
      </c>
      <c r="AV651" s="15" t="s">
        <v>188</v>
      </c>
      <c r="AW651" s="15" t="s">
        <v>30</v>
      </c>
      <c r="AX651" s="15" t="s">
        <v>82</v>
      </c>
      <c r="AY651" s="272" t="s">
        <v>180</v>
      </c>
    </row>
    <row r="652" s="2" customFormat="1" ht="16.5" customHeight="1">
      <c r="A652" s="39"/>
      <c r="B652" s="40"/>
      <c r="C652" s="284" t="s">
        <v>795</v>
      </c>
      <c r="D652" s="284" t="s">
        <v>328</v>
      </c>
      <c r="E652" s="285" t="s">
        <v>796</v>
      </c>
      <c r="F652" s="286" t="s">
        <v>797</v>
      </c>
      <c r="G652" s="287" t="s">
        <v>279</v>
      </c>
      <c r="H652" s="288">
        <v>557.17200000000003</v>
      </c>
      <c r="I652" s="289"/>
      <c r="J652" s="290">
        <f>ROUND(I652*H652,2)</f>
        <v>0</v>
      </c>
      <c r="K652" s="286" t="s">
        <v>187</v>
      </c>
      <c r="L652" s="291"/>
      <c r="M652" s="292" t="s">
        <v>1</v>
      </c>
      <c r="N652" s="293" t="s">
        <v>39</v>
      </c>
      <c r="O652" s="92"/>
      <c r="P652" s="236">
        <f>O652*H652</f>
        <v>0</v>
      </c>
      <c r="Q652" s="236">
        <v>0.00038000000000000002</v>
      </c>
      <c r="R652" s="236">
        <f>Q652*H652</f>
        <v>0.21172536000000003</v>
      </c>
      <c r="S652" s="236">
        <v>0</v>
      </c>
      <c r="T652" s="237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38" t="s">
        <v>331</v>
      </c>
      <c r="AT652" s="238" t="s">
        <v>328</v>
      </c>
      <c r="AU652" s="238" t="s">
        <v>84</v>
      </c>
      <c r="AY652" s="18" t="s">
        <v>180</v>
      </c>
      <c r="BE652" s="239">
        <f>IF(N652="základní",J652,0)</f>
        <v>0</v>
      </c>
      <c r="BF652" s="239">
        <f>IF(N652="snížená",J652,0)</f>
        <v>0</v>
      </c>
      <c r="BG652" s="239">
        <f>IF(N652="zákl. přenesená",J652,0)</f>
        <v>0</v>
      </c>
      <c r="BH652" s="239">
        <f>IF(N652="sníž. přenesená",J652,0)</f>
        <v>0</v>
      </c>
      <c r="BI652" s="239">
        <f>IF(N652="nulová",J652,0)</f>
        <v>0</v>
      </c>
      <c r="BJ652" s="18" t="s">
        <v>82</v>
      </c>
      <c r="BK652" s="239">
        <f>ROUND(I652*H652,2)</f>
        <v>0</v>
      </c>
      <c r="BL652" s="18" t="s">
        <v>294</v>
      </c>
      <c r="BM652" s="238" t="s">
        <v>798</v>
      </c>
    </row>
    <row r="653" s="14" customFormat="1">
      <c r="A653" s="14"/>
      <c r="B653" s="251"/>
      <c r="C653" s="252"/>
      <c r="D653" s="242" t="s">
        <v>190</v>
      </c>
      <c r="E653" s="252"/>
      <c r="F653" s="254" t="s">
        <v>799</v>
      </c>
      <c r="G653" s="252"/>
      <c r="H653" s="255">
        <v>557.17200000000003</v>
      </c>
      <c r="I653" s="256"/>
      <c r="J653" s="252"/>
      <c r="K653" s="252"/>
      <c r="L653" s="257"/>
      <c r="M653" s="258"/>
      <c r="N653" s="259"/>
      <c r="O653" s="259"/>
      <c r="P653" s="259"/>
      <c r="Q653" s="259"/>
      <c r="R653" s="259"/>
      <c r="S653" s="259"/>
      <c r="T653" s="260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1" t="s">
        <v>190</v>
      </c>
      <c r="AU653" s="261" t="s">
        <v>84</v>
      </c>
      <c r="AV653" s="14" t="s">
        <v>84</v>
      </c>
      <c r="AW653" s="14" t="s">
        <v>4</v>
      </c>
      <c r="AX653" s="14" t="s">
        <v>82</v>
      </c>
      <c r="AY653" s="261" t="s">
        <v>180</v>
      </c>
    </row>
    <row r="654" s="2" customFormat="1" ht="16.5" customHeight="1">
      <c r="A654" s="39"/>
      <c r="B654" s="40"/>
      <c r="C654" s="227" t="s">
        <v>800</v>
      </c>
      <c r="D654" s="227" t="s">
        <v>183</v>
      </c>
      <c r="E654" s="228" t="s">
        <v>801</v>
      </c>
      <c r="F654" s="229" t="s">
        <v>802</v>
      </c>
      <c r="G654" s="230" t="s">
        <v>343</v>
      </c>
      <c r="H654" s="294"/>
      <c r="I654" s="232"/>
      <c r="J654" s="233">
        <f>ROUND(I654*H654,2)</f>
        <v>0</v>
      </c>
      <c r="K654" s="229" t="s">
        <v>187</v>
      </c>
      <c r="L654" s="45"/>
      <c r="M654" s="234" t="s">
        <v>1</v>
      </c>
      <c r="N654" s="235" t="s">
        <v>39</v>
      </c>
      <c r="O654" s="92"/>
      <c r="P654" s="236">
        <f>O654*H654</f>
        <v>0</v>
      </c>
      <c r="Q654" s="236">
        <v>0</v>
      </c>
      <c r="R654" s="236">
        <f>Q654*H654</f>
        <v>0</v>
      </c>
      <c r="S654" s="236">
        <v>0</v>
      </c>
      <c r="T654" s="237">
        <f>S654*H654</f>
        <v>0</v>
      </c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R654" s="238" t="s">
        <v>294</v>
      </c>
      <c r="AT654" s="238" t="s">
        <v>183</v>
      </c>
      <c r="AU654" s="238" t="s">
        <v>84</v>
      </c>
      <c r="AY654" s="18" t="s">
        <v>180</v>
      </c>
      <c r="BE654" s="239">
        <f>IF(N654="základní",J654,0)</f>
        <v>0</v>
      </c>
      <c r="BF654" s="239">
        <f>IF(N654="snížená",J654,0)</f>
        <v>0</v>
      </c>
      <c r="BG654" s="239">
        <f>IF(N654="zákl. přenesená",J654,0)</f>
        <v>0</v>
      </c>
      <c r="BH654" s="239">
        <f>IF(N654="sníž. přenesená",J654,0)</f>
        <v>0</v>
      </c>
      <c r="BI654" s="239">
        <f>IF(N654="nulová",J654,0)</f>
        <v>0</v>
      </c>
      <c r="BJ654" s="18" t="s">
        <v>82</v>
      </c>
      <c r="BK654" s="239">
        <f>ROUND(I654*H654,2)</f>
        <v>0</v>
      </c>
      <c r="BL654" s="18" t="s">
        <v>294</v>
      </c>
      <c r="BM654" s="238" t="s">
        <v>803</v>
      </c>
    </row>
    <row r="655" s="12" customFormat="1" ht="22.8" customHeight="1">
      <c r="A655" s="12"/>
      <c r="B655" s="211"/>
      <c r="C655" s="212"/>
      <c r="D655" s="213" t="s">
        <v>73</v>
      </c>
      <c r="E655" s="225" t="s">
        <v>804</v>
      </c>
      <c r="F655" s="225" t="s">
        <v>805</v>
      </c>
      <c r="G655" s="212"/>
      <c r="H655" s="212"/>
      <c r="I655" s="215"/>
      <c r="J655" s="226">
        <f>BK655</f>
        <v>0</v>
      </c>
      <c r="K655" s="212"/>
      <c r="L655" s="217"/>
      <c r="M655" s="218"/>
      <c r="N655" s="219"/>
      <c r="O655" s="219"/>
      <c r="P655" s="220">
        <f>SUM(P656:P782)</f>
        <v>0</v>
      </c>
      <c r="Q655" s="219"/>
      <c r="R655" s="220">
        <f>SUM(R656:R782)</f>
        <v>10.188353299999999</v>
      </c>
      <c r="S655" s="219"/>
      <c r="T655" s="221">
        <f>SUM(T656:T782)</f>
        <v>0</v>
      </c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R655" s="222" t="s">
        <v>84</v>
      </c>
      <c r="AT655" s="223" t="s">
        <v>73</v>
      </c>
      <c r="AU655" s="223" t="s">
        <v>82</v>
      </c>
      <c r="AY655" s="222" t="s">
        <v>180</v>
      </c>
      <c r="BK655" s="224">
        <f>SUM(BK656:BK782)</f>
        <v>0</v>
      </c>
    </row>
    <row r="656" s="2" customFormat="1" ht="16.5" customHeight="1">
      <c r="A656" s="39"/>
      <c r="B656" s="40"/>
      <c r="C656" s="227" t="s">
        <v>806</v>
      </c>
      <c r="D656" s="227" t="s">
        <v>183</v>
      </c>
      <c r="E656" s="228" t="s">
        <v>807</v>
      </c>
      <c r="F656" s="229" t="s">
        <v>808</v>
      </c>
      <c r="G656" s="230" t="s">
        <v>198</v>
      </c>
      <c r="H656" s="231">
        <v>477.56</v>
      </c>
      <c r="I656" s="232"/>
      <c r="J656" s="233">
        <f>ROUND(I656*H656,2)</f>
        <v>0</v>
      </c>
      <c r="K656" s="229" t="s">
        <v>187</v>
      </c>
      <c r="L656" s="45"/>
      <c r="M656" s="234" t="s">
        <v>1</v>
      </c>
      <c r="N656" s="235" t="s">
        <v>39</v>
      </c>
      <c r="O656" s="92"/>
      <c r="P656" s="236">
        <f>O656*H656</f>
        <v>0</v>
      </c>
      <c r="Q656" s="236">
        <v>0.00029999999999999997</v>
      </c>
      <c r="R656" s="236">
        <f>Q656*H656</f>
        <v>0.14326799999999998</v>
      </c>
      <c r="S656" s="236">
        <v>0</v>
      </c>
      <c r="T656" s="237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8" t="s">
        <v>294</v>
      </c>
      <c r="AT656" s="238" t="s">
        <v>183</v>
      </c>
      <c r="AU656" s="238" t="s">
        <v>84</v>
      </c>
      <c r="AY656" s="18" t="s">
        <v>180</v>
      </c>
      <c r="BE656" s="239">
        <f>IF(N656="základní",J656,0)</f>
        <v>0</v>
      </c>
      <c r="BF656" s="239">
        <f>IF(N656="snížená",J656,0)</f>
        <v>0</v>
      </c>
      <c r="BG656" s="239">
        <f>IF(N656="zákl. přenesená",J656,0)</f>
        <v>0</v>
      </c>
      <c r="BH656" s="239">
        <f>IF(N656="sníž. přenesená",J656,0)</f>
        <v>0</v>
      </c>
      <c r="BI656" s="239">
        <f>IF(N656="nulová",J656,0)</f>
        <v>0</v>
      </c>
      <c r="BJ656" s="18" t="s">
        <v>82</v>
      </c>
      <c r="BK656" s="239">
        <f>ROUND(I656*H656,2)</f>
        <v>0</v>
      </c>
      <c r="BL656" s="18" t="s">
        <v>294</v>
      </c>
      <c r="BM656" s="238" t="s">
        <v>809</v>
      </c>
    </row>
    <row r="657" s="2" customFormat="1" ht="16.5" customHeight="1">
      <c r="A657" s="39"/>
      <c r="B657" s="40"/>
      <c r="C657" s="227" t="s">
        <v>810</v>
      </c>
      <c r="D657" s="227" t="s">
        <v>183</v>
      </c>
      <c r="E657" s="228" t="s">
        <v>811</v>
      </c>
      <c r="F657" s="229" t="s">
        <v>812</v>
      </c>
      <c r="G657" s="230" t="s">
        <v>198</v>
      </c>
      <c r="H657" s="231">
        <v>14.4</v>
      </c>
      <c r="I657" s="232"/>
      <c r="J657" s="233">
        <f>ROUND(I657*H657,2)</f>
        <v>0</v>
      </c>
      <c r="K657" s="229" t="s">
        <v>187</v>
      </c>
      <c r="L657" s="45"/>
      <c r="M657" s="234" t="s">
        <v>1</v>
      </c>
      <c r="N657" s="235" t="s">
        <v>39</v>
      </c>
      <c r="O657" s="92"/>
      <c r="P657" s="236">
        <f>O657*H657</f>
        <v>0</v>
      </c>
      <c r="Q657" s="236">
        <v>0.0015</v>
      </c>
      <c r="R657" s="236">
        <f>Q657*H657</f>
        <v>0.021600000000000001</v>
      </c>
      <c r="S657" s="236">
        <v>0</v>
      </c>
      <c r="T657" s="237">
        <f>S657*H657</f>
        <v>0</v>
      </c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R657" s="238" t="s">
        <v>294</v>
      </c>
      <c r="AT657" s="238" t="s">
        <v>183</v>
      </c>
      <c r="AU657" s="238" t="s">
        <v>84</v>
      </c>
      <c r="AY657" s="18" t="s">
        <v>180</v>
      </c>
      <c r="BE657" s="239">
        <f>IF(N657="základní",J657,0)</f>
        <v>0</v>
      </c>
      <c r="BF657" s="239">
        <f>IF(N657="snížená",J657,0)</f>
        <v>0</v>
      </c>
      <c r="BG657" s="239">
        <f>IF(N657="zákl. přenesená",J657,0)</f>
        <v>0</v>
      </c>
      <c r="BH657" s="239">
        <f>IF(N657="sníž. přenesená",J657,0)</f>
        <v>0</v>
      </c>
      <c r="BI657" s="239">
        <f>IF(N657="nulová",J657,0)</f>
        <v>0</v>
      </c>
      <c r="BJ657" s="18" t="s">
        <v>82</v>
      </c>
      <c r="BK657" s="239">
        <f>ROUND(I657*H657,2)</f>
        <v>0</v>
      </c>
      <c r="BL657" s="18" t="s">
        <v>294</v>
      </c>
      <c r="BM657" s="238" t="s">
        <v>813</v>
      </c>
    </row>
    <row r="658" s="13" customFormat="1">
      <c r="A658" s="13"/>
      <c r="B658" s="240"/>
      <c r="C658" s="241"/>
      <c r="D658" s="242" t="s">
        <v>190</v>
      </c>
      <c r="E658" s="243" t="s">
        <v>1</v>
      </c>
      <c r="F658" s="244" t="s">
        <v>814</v>
      </c>
      <c r="G658" s="241"/>
      <c r="H658" s="243" t="s">
        <v>1</v>
      </c>
      <c r="I658" s="245"/>
      <c r="J658" s="241"/>
      <c r="K658" s="241"/>
      <c r="L658" s="246"/>
      <c r="M658" s="247"/>
      <c r="N658" s="248"/>
      <c r="O658" s="248"/>
      <c r="P658" s="248"/>
      <c r="Q658" s="248"/>
      <c r="R658" s="248"/>
      <c r="S658" s="248"/>
      <c r="T658" s="249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50" t="s">
        <v>190</v>
      </c>
      <c r="AU658" s="250" t="s">
        <v>84</v>
      </c>
      <c r="AV658" s="13" t="s">
        <v>82</v>
      </c>
      <c r="AW658" s="13" t="s">
        <v>30</v>
      </c>
      <c r="AX658" s="13" t="s">
        <v>74</v>
      </c>
      <c r="AY658" s="250" t="s">
        <v>180</v>
      </c>
    </row>
    <row r="659" s="13" customFormat="1">
      <c r="A659" s="13"/>
      <c r="B659" s="240"/>
      <c r="C659" s="241"/>
      <c r="D659" s="242" t="s">
        <v>190</v>
      </c>
      <c r="E659" s="243" t="s">
        <v>1</v>
      </c>
      <c r="F659" s="244" t="s">
        <v>815</v>
      </c>
      <c r="G659" s="241"/>
      <c r="H659" s="243" t="s">
        <v>1</v>
      </c>
      <c r="I659" s="245"/>
      <c r="J659" s="241"/>
      <c r="K659" s="241"/>
      <c r="L659" s="246"/>
      <c r="M659" s="247"/>
      <c r="N659" s="248"/>
      <c r="O659" s="248"/>
      <c r="P659" s="248"/>
      <c r="Q659" s="248"/>
      <c r="R659" s="248"/>
      <c r="S659" s="248"/>
      <c r="T659" s="249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50" t="s">
        <v>190</v>
      </c>
      <c r="AU659" s="250" t="s">
        <v>84</v>
      </c>
      <c r="AV659" s="13" t="s">
        <v>82</v>
      </c>
      <c r="AW659" s="13" t="s">
        <v>30</v>
      </c>
      <c r="AX659" s="13" t="s">
        <v>74</v>
      </c>
      <c r="AY659" s="250" t="s">
        <v>180</v>
      </c>
    </row>
    <row r="660" s="13" customFormat="1">
      <c r="A660" s="13"/>
      <c r="B660" s="240"/>
      <c r="C660" s="241"/>
      <c r="D660" s="242" t="s">
        <v>190</v>
      </c>
      <c r="E660" s="243" t="s">
        <v>1</v>
      </c>
      <c r="F660" s="244" t="s">
        <v>816</v>
      </c>
      <c r="G660" s="241"/>
      <c r="H660" s="243" t="s">
        <v>1</v>
      </c>
      <c r="I660" s="245"/>
      <c r="J660" s="241"/>
      <c r="K660" s="241"/>
      <c r="L660" s="246"/>
      <c r="M660" s="247"/>
      <c r="N660" s="248"/>
      <c r="O660" s="248"/>
      <c r="P660" s="248"/>
      <c r="Q660" s="248"/>
      <c r="R660" s="248"/>
      <c r="S660" s="248"/>
      <c r="T660" s="249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50" t="s">
        <v>190</v>
      </c>
      <c r="AU660" s="250" t="s">
        <v>84</v>
      </c>
      <c r="AV660" s="13" t="s">
        <v>82</v>
      </c>
      <c r="AW660" s="13" t="s">
        <v>30</v>
      </c>
      <c r="AX660" s="13" t="s">
        <v>74</v>
      </c>
      <c r="AY660" s="250" t="s">
        <v>180</v>
      </c>
    </row>
    <row r="661" s="14" customFormat="1">
      <c r="A661" s="14"/>
      <c r="B661" s="251"/>
      <c r="C661" s="252"/>
      <c r="D661" s="242" t="s">
        <v>190</v>
      </c>
      <c r="E661" s="253" t="s">
        <v>1</v>
      </c>
      <c r="F661" s="254" t="s">
        <v>817</v>
      </c>
      <c r="G661" s="252"/>
      <c r="H661" s="255">
        <v>7.2000000000000002</v>
      </c>
      <c r="I661" s="256"/>
      <c r="J661" s="252"/>
      <c r="K661" s="252"/>
      <c r="L661" s="257"/>
      <c r="M661" s="258"/>
      <c r="N661" s="259"/>
      <c r="O661" s="259"/>
      <c r="P661" s="259"/>
      <c r="Q661" s="259"/>
      <c r="R661" s="259"/>
      <c r="S661" s="259"/>
      <c r="T661" s="260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1" t="s">
        <v>190</v>
      </c>
      <c r="AU661" s="261" t="s">
        <v>84</v>
      </c>
      <c r="AV661" s="14" t="s">
        <v>84</v>
      </c>
      <c r="AW661" s="14" t="s">
        <v>30</v>
      </c>
      <c r="AX661" s="14" t="s">
        <v>74</v>
      </c>
      <c r="AY661" s="261" t="s">
        <v>180</v>
      </c>
    </row>
    <row r="662" s="13" customFormat="1">
      <c r="A662" s="13"/>
      <c r="B662" s="240"/>
      <c r="C662" s="241"/>
      <c r="D662" s="242" t="s">
        <v>190</v>
      </c>
      <c r="E662" s="243" t="s">
        <v>1</v>
      </c>
      <c r="F662" s="244" t="s">
        <v>818</v>
      </c>
      <c r="G662" s="241"/>
      <c r="H662" s="243" t="s">
        <v>1</v>
      </c>
      <c r="I662" s="245"/>
      <c r="J662" s="241"/>
      <c r="K662" s="241"/>
      <c r="L662" s="246"/>
      <c r="M662" s="247"/>
      <c r="N662" s="248"/>
      <c r="O662" s="248"/>
      <c r="P662" s="248"/>
      <c r="Q662" s="248"/>
      <c r="R662" s="248"/>
      <c r="S662" s="248"/>
      <c r="T662" s="249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50" t="s">
        <v>190</v>
      </c>
      <c r="AU662" s="250" t="s">
        <v>84</v>
      </c>
      <c r="AV662" s="13" t="s">
        <v>82</v>
      </c>
      <c r="AW662" s="13" t="s">
        <v>30</v>
      </c>
      <c r="AX662" s="13" t="s">
        <v>74</v>
      </c>
      <c r="AY662" s="250" t="s">
        <v>180</v>
      </c>
    </row>
    <row r="663" s="14" customFormat="1">
      <c r="A663" s="14"/>
      <c r="B663" s="251"/>
      <c r="C663" s="252"/>
      <c r="D663" s="242" t="s">
        <v>190</v>
      </c>
      <c r="E663" s="253" t="s">
        <v>1</v>
      </c>
      <c r="F663" s="254" t="s">
        <v>817</v>
      </c>
      <c r="G663" s="252"/>
      <c r="H663" s="255">
        <v>7.2000000000000002</v>
      </c>
      <c r="I663" s="256"/>
      <c r="J663" s="252"/>
      <c r="K663" s="252"/>
      <c r="L663" s="257"/>
      <c r="M663" s="258"/>
      <c r="N663" s="259"/>
      <c r="O663" s="259"/>
      <c r="P663" s="259"/>
      <c r="Q663" s="259"/>
      <c r="R663" s="259"/>
      <c r="S663" s="259"/>
      <c r="T663" s="260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61" t="s">
        <v>190</v>
      </c>
      <c r="AU663" s="261" t="s">
        <v>84</v>
      </c>
      <c r="AV663" s="14" t="s">
        <v>84</v>
      </c>
      <c r="AW663" s="14" t="s">
        <v>30</v>
      </c>
      <c r="AX663" s="14" t="s">
        <v>74</v>
      </c>
      <c r="AY663" s="261" t="s">
        <v>180</v>
      </c>
    </row>
    <row r="664" s="15" customFormat="1">
      <c r="A664" s="15"/>
      <c r="B664" s="262"/>
      <c r="C664" s="263"/>
      <c r="D664" s="242" t="s">
        <v>190</v>
      </c>
      <c r="E664" s="264" t="s">
        <v>1</v>
      </c>
      <c r="F664" s="265" t="s">
        <v>194</v>
      </c>
      <c r="G664" s="263"/>
      <c r="H664" s="266">
        <v>14.4</v>
      </c>
      <c r="I664" s="267"/>
      <c r="J664" s="263"/>
      <c r="K664" s="263"/>
      <c r="L664" s="268"/>
      <c r="M664" s="269"/>
      <c r="N664" s="270"/>
      <c r="O664" s="270"/>
      <c r="P664" s="270"/>
      <c r="Q664" s="270"/>
      <c r="R664" s="270"/>
      <c r="S664" s="270"/>
      <c r="T664" s="271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72" t="s">
        <v>190</v>
      </c>
      <c r="AU664" s="272" t="s">
        <v>84</v>
      </c>
      <c r="AV664" s="15" t="s">
        <v>188</v>
      </c>
      <c r="AW664" s="15" t="s">
        <v>30</v>
      </c>
      <c r="AX664" s="15" t="s">
        <v>82</v>
      </c>
      <c r="AY664" s="272" t="s">
        <v>180</v>
      </c>
    </row>
    <row r="665" s="2" customFormat="1" ht="16.5" customHeight="1">
      <c r="A665" s="39"/>
      <c r="B665" s="40"/>
      <c r="C665" s="227" t="s">
        <v>819</v>
      </c>
      <c r="D665" s="227" t="s">
        <v>183</v>
      </c>
      <c r="E665" s="228" t="s">
        <v>820</v>
      </c>
      <c r="F665" s="229" t="s">
        <v>821</v>
      </c>
      <c r="G665" s="230" t="s">
        <v>279</v>
      </c>
      <c r="H665" s="231">
        <v>468.85000000000002</v>
      </c>
      <c r="I665" s="232"/>
      <c r="J665" s="233">
        <f>ROUND(I665*H665,2)</f>
        <v>0</v>
      </c>
      <c r="K665" s="229" t="s">
        <v>187</v>
      </c>
      <c r="L665" s="45"/>
      <c r="M665" s="234" t="s">
        <v>1</v>
      </c>
      <c r="N665" s="235" t="s">
        <v>39</v>
      </c>
      <c r="O665" s="92"/>
      <c r="P665" s="236">
        <f>O665*H665</f>
        <v>0</v>
      </c>
      <c r="Q665" s="236">
        <v>0.00032000000000000003</v>
      </c>
      <c r="R665" s="236">
        <f>Q665*H665</f>
        <v>0.15003200000000003</v>
      </c>
      <c r="S665" s="236">
        <v>0</v>
      </c>
      <c r="T665" s="237">
        <f>S665*H665</f>
        <v>0</v>
      </c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R665" s="238" t="s">
        <v>294</v>
      </c>
      <c r="AT665" s="238" t="s">
        <v>183</v>
      </c>
      <c r="AU665" s="238" t="s">
        <v>84</v>
      </c>
      <c r="AY665" s="18" t="s">
        <v>180</v>
      </c>
      <c r="BE665" s="239">
        <f>IF(N665="základní",J665,0)</f>
        <v>0</v>
      </c>
      <c r="BF665" s="239">
        <f>IF(N665="snížená",J665,0)</f>
        <v>0</v>
      </c>
      <c r="BG665" s="239">
        <f>IF(N665="zákl. přenesená",J665,0)</f>
        <v>0</v>
      </c>
      <c r="BH665" s="239">
        <f>IF(N665="sníž. přenesená",J665,0)</f>
        <v>0</v>
      </c>
      <c r="BI665" s="239">
        <f>IF(N665="nulová",J665,0)</f>
        <v>0</v>
      </c>
      <c r="BJ665" s="18" t="s">
        <v>82</v>
      </c>
      <c r="BK665" s="239">
        <f>ROUND(I665*H665,2)</f>
        <v>0</v>
      </c>
      <c r="BL665" s="18" t="s">
        <v>294</v>
      </c>
      <c r="BM665" s="238" t="s">
        <v>822</v>
      </c>
    </row>
    <row r="666" s="13" customFormat="1">
      <c r="A666" s="13"/>
      <c r="B666" s="240"/>
      <c r="C666" s="241"/>
      <c r="D666" s="242" t="s">
        <v>190</v>
      </c>
      <c r="E666" s="243" t="s">
        <v>1</v>
      </c>
      <c r="F666" s="244" t="s">
        <v>823</v>
      </c>
      <c r="G666" s="241"/>
      <c r="H666" s="243" t="s">
        <v>1</v>
      </c>
      <c r="I666" s="245"/>
      <c r="J666" s="241"/>
      <c r="K666" s="241"/>
      <c r="L666" s="246"/>
      <c r="M666" s="247"/>
      <c r="N666" s="248"/>
      <c r="O666" s="248"/>
      <c r="P666" s="248"/>
      <c r="Q666" s="248"/>
      <c r="R666" s="248"/>
      <c r="S666" s="248"/>
      <c r="T666" s="249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0" t="s">
        <v>190</v>
      </c>
      <c r="AU666" s="250" t="s">
        <v>84</v>
      </c>
      <c r="AV666" s="13" t="s">
        <v>82</v>
      </c>
      <c r="AW666" s="13" t="s">
        <v>30</v>
      </c>
      <c r="AX666" s="13" t="s">
        <v>74</v>
      </c>
      <c r="AY666" s="250" t="s">
        <v>180</v>
      </c>
    </row>
    <row r="667" s="13" customFormat="1">
      <c r="A667" s="13"/>
      <c r="B667" s="240"/>
      <c r="C667" s="241"/>
      <c r="D667" s="242" t="s">
        <v>190</v>
      </c>
      <c r="E667" s="243" t="s">
        <v>1</v>
      </c>
      <c r="F667" s="244" t="s">
        <v>361</v>
      </c>
      <c r="G667" s="241"/>
      <c r="H667" s="243" t="s">
        <v>1</v>
      </c>
      <c r="I667" s="245"/>
      <c r="J667" s="241"/>
      <c r="K667" s="241"/>
      <c r="L667" s="246"/>
      <c r="M667" s="247"/>
      <c r="N667" s="248"/>
      <c r="O667" s="248"/>
      <c r="P667" s="248"/>
      <c r="Q667" s="248"/>
      <c r="R667" s="248"/>
      <c r="S667" s="248"/>
      <c r="T667" s="249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50" t="s">
        <v>190</v>
      </c>
      <c r="AU667" s="250" t="s">
        <v>84</v>
      </c>
      <c r="AV667" s="13" t="s">
        <v>82</v>
      </c>
      <c r="AW667" s="13" t="s">
        <v>30</v>
      </c>
      <c r="AX667" s="13" t="s">
        <v>74</v>
      </c>
      <c r="AY667" s="250" t="s">
        <v>180</v>
      </c>
    </row>
    <row r="668" s="14" customFormat="1">
      <c r="A668" s="14"/>
      <c r="B668" s="251"/>
      <c r="C668" s="252"/>
      <c r="D668" s="242" t="s">
        <v>190</v>
      </c>
      <c r="E668" s="253" t="s">
        <v>1</v>
      </c>
      <c r="F668" s="254" t="s">
        <v>824</v>
      </c>
      <c r="G668" s="252"/>
      <c r="H668" s="255">
        <v>468.85000000000002</v>
      </c>
      <c r="I668" s="256"/>
      <c r="J668" s="252"/>
      <c r="K668" s="252"/>
      <c r="L668" s="257"/>
      <c r="M668" s="258"/>
      <c r="N668" s="259"/>
      <c r="O668" s="259"/>
      <c r="P668" s="259"/>
      <c r="Q668" s="259"/>
      <c r="R668" s="259"/>
      <c r="S668" s="259"/>
      <c r="T668" s="26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1" t="s">
        <v>190</v>
      </c>
      <c r="AU668" s="261" t="s">
        <v>84</v>
      </c>
      <c r="AV668" s="14" t="s">
        <v>84</v>
      </c>
      <c r="AW668" s="14" t="s">
        <v>30</v>
      </c>
      <c r="AX668" s="14" t="s">
        <v>74</v>
      </c>
      <c r="AY668" s="261" t="s">
        <v>180</v>
      </c>
    </row>
    <row r="669" s="15" customFormat="1">
      <c r="A669" s="15"/>
      <c r="B669" s="262"/>
      <c r="C669" s="263"/>
      <c r="D669" s="242" t="s">
        <v>190</v>
      </c>
      <c r="E669" s="264" t="s">
        <v>1</v>
      </c>
      <c r="F669" s="265" t="s">
        <v>194</v>
      </c>
      <c r="G669" s="263"/>
      <c r="H669" s="266">
        <v>468.85000000000002</v>
      </c>
      <c r="I669" s="267"/>
      <c r="J669" s="263"/>
      <c r="K669" s="263"/>
      <c r="L669" s="268"/>
      <c r="M669" s="269"/>
      <c r="N669" s="270"/>
      <c r="O669" s="270"/>
      <c r="P669" s="270"/>
      <c r="Q669" s="270"/>
      <c r="R669" s="270"/>
      <c r="S669" s="270"/>
      <c r="T669" s="271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72" t="s">
        <v>190</v>
      </c>
      <c r="AU669" s="272" t="s">
        <v>84</v>
      </c>
      <c r="AV669" s="15" t="s">
        <v>188</v>
      </c>
      <c r="AW669" s="15" t="s">
        <v>30</v>
      </c>
      <c r="AX669" s="15" t="s">
        <v>82</v>
      </c>
      <c r="AY669" s="272" t="s">
        <v>180</v>
      </c>
    </row>
    <row r="670" s="2" customFormat="1" ht="16.5" customHeight="1">
      <c r="A670" s="39"/>
      <c r="B670" s="40"/>
      <c r="C670" s="227" t="s">
        <v>825</v>
      </c>
      <c r="D670" s="227" t="s">
        <v>183</v>
      </c>
      <c r="E670" s="228" t="s">
        <v>826</v>
      </c>
      <c r="F670" s="229" t="s">
        <v>827</v>
      </c>
      <c r="G670" s="230" t="s">
        <v>279</v>
      </c>
      <c r="H670" s="231">
        <v>468.85000000000002</v>
      </c>
      <c r="I670" s="232"/>
      <c r="J670" s="233">
        <f>ROUND(I670*H670,2)</f>
        <v>0</v>
      </c>
      <c r="K670" s="229" t="s">
        <v>199</v>
      </c>
      <c r="L670" s="45"/>
      <c r="M670" s="234" t="s">
        <v>1</v>
      </c>
      <c r="N670" s="235" t="s">
        <v>39</v>
      </c>
      <c r="O670" s="92"/>
      <c r="P670" s="236">
        <f>O670*H670</f>
        <v>0</v>
      </c>
      <c r="Q670" s="236">
        <v>0.00020000000000000001</v>
      </c>
      <c r="R670" s="236">
        <f>Q670*H670</f>
        <v>0.093770000000000006</v>
      </c>
      <c r="S670" s="236">
        <v>0</v>
      </c>
      <c r="T670" s="237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38" t="s">
        <v>294</v>
      </c>
      <c r="AT670" s="238" t="s">
        <v>183</v>
      </c>
      <c r="AU670" s="238" t="s">
        <v>84</v>
      </c>
      <c r="AY670" s="18" t="s">
        <v>180</v>
      </c>
      <c r="BE670" s="239">
        <f>IF(N670="základní",J670,0)</f>
        <v>0</v>
      </c>
      <c r="BF670" s="239">
        <f>IF(N670="snížená",J670,0)</f>
        <v>0</v>
      </c>
      <c r="BG670" s="239">
        <f>IF(N670="zákl. přenesená",J670,0)</f>
        <v>0</v>
      </c>
      <c r="BH670" s="239">
        <f>IF(N670="sníž. přenesená",J670,0)</f>
        <v>0</v>
      </c>
      <c r="BI670" s="239">
        <f>IF(N670="nulová",J670,0)</f>
        <v>0</v>
      </c>
      <c r="BJ670" s="18" t="s">
        <v>82</v>
      </c>
      <c r="BK670" s="239">
        <f>ROUND(I670*H670,2)</f>
        <v>0</v>
      </c>
      <c r="BL670" s="18" t="s">
        <v>294</v>
      </c>
      <c r="BM670" s="238" t="s">
        <v>828</v>
      </c>
    </row>
    <row r="671" s="13" customFormat="1">
      <c r="A671" s="13"/>
      <c r="B671" s="240"/>
      <c r="C671" s="241"/>
      <c r="D671" s="242" t="s">
        <v>190</v>
      </c>
      <c r="E671" s="243" t="s">
        <v>1</v>
      </c>
      <c r="F671" s="244" t="s">
        <v>829</v>
      </c>
      <c r="G671" s="241"/>
      <c r="H671" s="243" t="s">
        <v>1</v>
      </c>
      <c r="I671" s="245"/>
      <c r="J671" s="241"/>
      <c r="K671" s="241"/>
      <c r="L671" s="246"/>
      <c r="M671" s="247"/>
      <c r="N671" s="248"/>
      <c r="O671" s="248"/>
      <c r="P671" s="248"/>
      <c r="Q671" s="248"/>
      <c r="R671" s="248"/>
      <c r="S671" s="248"/>
      <c r="T671" s="249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50" t="s">
        <v>190</v>
      </c>
      <c r="AU671" s="250" t="s">
        <v>84</v>
      </c>
      <c r="AV671" s="13" t="s">
        <v>82</v>
      </c>
      <c r="AW671" s="13" t="s">
        <v>30</v>
      </c>
      <c r="AX671" s="13" t="s">
        <v>74</v>
      </c>
      <c r="AY671" s="250" t="s">
        <v>180</v>
      </c>
    </row>
    <row r="672" s="13" customFormat="1">
      <c r="A672" s="13"/>
      <c r="B672" s="240"/>
      <c r="C672" s="241"/>
      <c r="D672" s="242" t="s">
        <v>190</v>
      </c>
      <c r="E672" s="243" t="s">
        <v>1</v>
      </c>
      <c r="F672" s="244" t="s">
        <v>361</v>
      </c>
      <c r="G672" s="241"/>
      <c r="H672" s="243" t="s">
        <v>1</v>
      </c>
      <c r="I672" s="245"/>
      <c r="J672" s="241"/>
      <c r="K672" s="241"/>
      <c r="L672" s="246"/>
      <c r="M672" s="247"/>
      <c r="N672" s="248"/>
      <c r="O672" s="248"/>
      <c r="P672" s="248"/>
      <c r="Q672" s="248"/>
      <c r="R672" s="248"/>
      <c r="S672" s="248"/>
      <c r="T672" s="249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0" t="s">
        <v>190</v>
      </c>
      <c r="AU672" s="250" t="s">
        <v>84</v>
      </c>
      <c r="AV672" s="13" t="s">
        <v>82</v>
      </c>
      <c r="AW672" s="13" t="s">
        <v>30</v>
      </c>
      <c r="AX672" s="13" t="s">
        <v>74</v>
      </c>
      <c r="AY672" s="250" t="s">
        <v>180</v>
      </c>
    </row>
    <row r="673" s="14" customFormat="1">
      <c r="A673" s="14"/>
      <c r="B673" s="251"/>
      <c r="C673" s="252"/>
      <c r="D673" s="242" t="s">
        <v>190</v>
      </c>
      <c r="E673" s="253" t="s">
        <v>1</v>
      </c>
      <c r="F673" s="254" t="s">
        <v>824</v>
      </c>
      <c r="G673" s="252"/>
      <c r="H673" s="255">
        <v>468.85000000000002</v>
      </c>
      <c r="I673" s="256"/>
      <c r="J673" s="252"/>
      <c r="K673" s="252"/>
      <c r="L673" s="257"/>
      <c r="M673" s="258"/>
      <c r="N673" s="259"/>
      <c r="O673" s="259"/>
      <c r="P673" s="259"/>
      <c r="Q673" s="259"/>
      <c r="R673" s="259"/>
      <c r="S673" s="259"/>
      <c r="T673" s="26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61" t="s">
        <v>190</v>
      </c>
      <c r="AU673" s="261" t="s">
        <v>84</v>
      </c>
      <c r="AV673" s="14" t="s">
        <v>84</v>
      </c>
      <c r="AW673" s="14" t="s">
        <v>30</v>
      </c>
      <c r="AX673" s="14" t="s">
        <v>74</v>
      </c>
      <c r="AY673" s="261" t="s">
        <v>180</v>
      </c>
    </row>
    <row r="674" s="15" customFormat="1">
      <c r="A674" s="15"/>
      <c r="B674" s="262"/>
      <c r="C674" s="263"/>
      <c r="D674" s="242" t="s">
        <v>190</v>
      </c>
      <c r="E674" s="264" t="s">
        <v>1</v>
      </c>
      <c r="F674" s="265" t="s">
        <v>194</v>
      </c>
      <c r="G674" s="263"/>
      <c r="H674" s="266">
        <v>468.85000000000002</v>
      </c>
      <c r="I674" s="267"/>
      <c r="J674" s="263"/>
      <c r="K674" s="263"/>
      <c r="L674" s="268"/>
      <c r="M674" s="269"/>
      <c r="N674" s="270"/>
      <c r="O674" s="270"/>
      <c r="P674" s="270"/>
      <c r="Q674" s="270"/>
      <c r="R674" s="270"/>
      <c r="S674" s="270"/>
      <c r="T674" s="271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T674" s="272" t="s">
        <v>190</v>
      </c>
      <c r="AU674" s="272" t="s">
        <v>84</v>
      </c>
      <c r="AV674" s="15" t="s">
        <v>188</v>
      </c>
      <c r="AW674" s="15" t="s">
        <v>30</v>
      </c>
      <c r="AX674" s="15" t="s">
        <v>82</v>
      </c>
      <c r="AY674" s="272" t="s">
        <v>180</v>
      </c>
    </row>
    <row r="675" s="2" customFormat="1" ht="16.5" customHeight="1">
      <c r="A675" s="39"/>
      <c r="B675" s="40"/>
      <c r="C675" s="227" t="s">
        <v>830</v>
      </c>
      <c r="D675" s="227" t="s">
        <v>183</v>
      </c>
      <c r="E675" s="228" t="s">
        <v>831</v>
      </c>
      <c r="F675" s="229" t="s">
        <v>832</v>
      </c>
      <c r="G675" s="230" t="s">
        <v>198</v>
      </c>
      <c r="H675" s="231">
        <v>477.56</v>
      </c>
      <c r="I675" s="232"/>
      <c r="J675" s="233">
        <f>ROUND(I675*H675,2)</f>
        <v>0</v>
      </c>
      <c r="K675" s="229" t="s">
        <v>187</v>
      </c>
      <c r="L675" s="45"/>
      <c r="M675" s="234" t="s">
        <v>1</v>
      </c>
      <c r="N675" s="235" t="s">
        <v>39</v>
      </c>
      <c r="O675" s="92"/>
      <c r="P675" s="236">
        <f>O675*H675</f>
        <v>0</v>
      </c>
      <c r="Q675" s="236">
        <v>0.0073000000000000001</v>
      </c>
      <c r="R675" s="236">
        <f>Q675*H675</f>
        <v>3.4861879999999998</v>
      </c>
      <c r="S675" s="236">
        <v>0</v>
      </c>
      <c r="T675" s="237">
        <f>S675*H675</f>
        <v>0</v>
      </c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R675" s="238" t="s">
        <v>294</v>
      </c>
      <c r="AT675" s="238" t="s">
        <v>183</v>
      </c>
      <c r="AU675" s="238" t="s">
        <v>84</v>
      </c>
      <c r="AY675" s="18" t="s">
        <v>180</v>
      </c>
      <c r="BE675" s="239">
        <f>IF(N675="základní",J675,0)</f>
        <v>0</v>
      </c>
      <c r="BF675" s="239">
        <f>IF(N675="snížená",J675,0)</f>
        <v>0</v>
      </c>
      <c r="BG675" s="239">
        <f>IF(N675="zákl. přenesená",J675,0)</f>
        <v>0</v>
      </c>
      <c r="BH675" s="239">
        <f>IF(N675="sníž. přenesená",J675,0)</f>
        <v>0</v>
      </c>
      <c r="BI675" s="239">
        <f>IF(N675="nulová",J675,0)</f>
        <v>0</v>
      </c>
      <c r="BJ675" s="18" t="s">
        <v>82</v>
      </c>
      <c r="BK675" s="239">
        <f>ROUND(I675*H675,2)</f>
        <v>0</v>
      </c>
      <c r="BL675" s="18" t="s">
        <v>294</v>
      </c>
      <c r="BM675" s="238" t="s">
        <v>833</v>
      </c>
    </row>
    <row r="676" s="13" customFormat="1">
      <c r="A676" s="13"/>
      <c r="B676" s="240"/>
      <c r="C676" s="241"/>
      <c r="D676" s="242" t="s">
        <v>190</v>
      </c>
      <c r="E676" s="243" t="s">
        <v>1</v>
      </c>
      <c r="F676" s="244" t="s">
        <v>686</v>
      </c>
      <c r="G676" s="241"/>
      <c r="H676" s="243" t="s">
        <v>1</v>
      </c>
      <c r="I676" s="245"/>
      <c r="J676" s="241"/>
      <c r="K676" s="241"/>
      <c r="L676" s="246"/>
      <c r="M676" s="247"/>
      <c r="N676" s="248"/>
      <c r="O676" s="248"/>
      <c r="P676" s="248"/>
      <c r="Q676" s="248"/>
      <c r="R676" s="248"/>
      <c r="S676" s="248"/>
      <c r="T676" s="249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50" t="s">
        <v>190</v>
      </c>
      <c r="AU676" s="250" t="s">
        <v>84</v>
      </c>
      <c r="AV676" s="13" t="s">
        <v>82</v>
      </c>
      <c r="AW676" s="13" t="s">
        <v>30</v>
      </c>
      <c r="AX676" s="13" t="s">
        <v>74</v>
      </c>
      <c r="AY676" s="250" t="s">
        <v>180</v>
      </c>
    </row>
    <row r="677" s="13" customFormat="1">
      <c r="A677" s="13"/>
      <c r="B677" s="240"/>
      <c r="C677" s="241"/>
      <c r="D677" s="242" t="s">
        <v>190</v>
      </c>
      <c r="E677" s="243" t="s">
        <v>1</v>
      </c>
      <c r="F677" s="244" t="s">
        <v>834</v>
      </c>
      <c r="G677" s="241"/>
      <c r="H677" s="243" t="s">
        <v>1</v>
      </c>
      <c r="I677" s="245"/>
      <c r="J677" s="241"/>
      <c r="K677" s="241"/>
      <c r="L677" s="246"/>
      <c r="M677" s="247"/>
      <c r="N677" s="248"/>
      <c r="O677" s="248"/>
      <c r="P677" s="248"/>
      <c r="Q677" s="248"/>
      <c r="R677" s="248"/>
      <c r="S677" s="248"/>
      <c r="T677" s="249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50" t="s">
        <v>190</v>
      </c>
      <c r="AU677" s="250" t="s">
        <v>84</v>
      </c>
      <c r="AV677" s="13" t="s">
        <v>82</v>
      </c>
      <c r="AW677" s="13" t="s">
        <v>30</v>
      </c>
      <c r="AX677" s="13" t="s">
        <v>74</v>
      </c>
      <c r="AY677" s="250" t="s">
        <v>180</v>
      </c>
    </row>
    <row r="678" s="13" customFormat="1">
      <c r="A678" s="13"/>
      <c r="B678" s="240"/>
      <c r="C678" s="241"/>
      <c r="D678" s="242" t="s">
        <v>190</v>
      </c>
      <c r="E678" s="243" t="s">
        <v>1</v>
      </c>
      <c r="F678" s="244" t="s">
        <v>835</v>
      </c>
      <c r="G678" s="241"/>
      <c r="H678" s="243" t="s">
        <v>1</v>
      </c>
      <c r="I678" s="245"/>
      <c r="J678" s="241"/>
      <c r="K678" s="241"/>
      <c r="L678" s="246"/>
      <c r="M678" s="247"/>
      <c r="N678" s="248"/>
      <c r="O678" s="248"/>
      <c r="P678" s="248"/>
      <c r="Q678" s="248"/>
      <c r="R678" s="248"/>
      <c r="S678" s="248"/>
      <c r="T678" s="249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0" t="s">
        <v>190</v>
      </c>
      <c r="AU678" s="250" t="s">
        <v>84</v>
      </c>
      <c r="AV678" s="13" t="s">
        <v>82</v>
      </c>
      <c r="AW678" s="13" t="s">
        <v>30</v>
      </c>
      <c r="AX678" s="13" t="s">
        <v>74</v>
      </c>
      <c r="AY678" s="250" t="s">
        <v>180</v>
      </c>
    </row>
    <row r="679" s="14" customFormat="1">
      <c r="A679" s="14"/>
      <c r="B679" s="251"/>
      <c r="C679" s="252"/>
      <c r="D679" s="242" t="s">
        <v>190</v>
      </c>
      <c r="E679" s="253" t="s">
        <v>1</v>
      </c>
      <c r="F679" s="254" t="s">
        <v>836</v>
      </c>
      <c r="G679" s="252"/>
      <c r="H679" s="255">
        <v>61.280000000000001</v>
      </c>
      <c r="I679" s="256"/>
      <c r="J679" s="252"/>
      <c r="K679" s="252"/>
      <c r="L679" s="257"/>
      <c r="M679" s="258"/>
      <c r="N679" s="259"/>
      <c r="O679" s="259"/>
      <c r="P679" s="259"/>
      <c r="Q679" s="259"/>
      <c r="R679" s="259"/>
      <c r="S679" s="259"/>
      <c r="T679" s="260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61" t="s">
        <v>190</v>
      </c>
      <c r="AU679" s="261" t="s">
        <v>84</v>
      </c>
      <c r="AV679" s="14" t="s">
        <v>84</v>
      </c>
      <c r="AW679" s="14" t="s">
        <v>30</v>
      </c>
      <c r="AX679" s="14" t="s">
        <v>74</v>
      </c>
      <c r="AY679" s="261" t="s">
        <v>180</v>
      </c>
    </row>
    <row r="680" s="13" customFormat="1">
      <c r="A680" s="13"/>
      <c r="B680" s="240"/>
      <c r="C680" s="241"/>
      <c r="D680" s="242" t="s">
        <v>190</v>
      </c>
      <c r="E680" s="243" t="s">
        <v>1</v>
      </c>
      <c r="F680" s="244" t="s">
        <v>837</v>
      </c>
      <c r="G680" s="241"/>
      <c r="H680" s="243" t="s">
        <v>1</v>
      </c>
      <c r="I680" s="245"/>
      <c r="J680" s="241"/>
      <c r="K680" s="241"/>
      <c r="L680" s="246"/>
      <c r="M680" s="247"/>
      <c r="N680" s="248"/>
      <c r="O680" s="248"/>
      <c r="P680" s="248"/>
      <c r="Q680" s="248"/>
      <c r="R680" s="248"/>
      <c r="S680" s="248"/>
      <c r="T680" s="249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0" t="s">
        <v>190</v>
      </c>
      <c r="AU680" s="250" t="s">
        <v>84</v>
      </c>
      <c r="AV680" s="13" t="s">
        <v>82</v>
      </c>
      <c r="AW680" s="13" t="s">
        <v>30</v>
      </c>
      <c r="AX680" s="13" t="s">
        <v>74</v>
      </c>
      <c r="AY680" s="250" t="s">
        <v>180</v>
      </c>
    </row>
    <row r="681" s="14" customFormat="1">
      <c r="A681" s="14"/>
      <c r="B681" s="251"/>
      <c r="C681" s="252"/>
      <c r="D681" s="242" t="s">
        <v>190</v>
      </c>
      <c r="E681" s="253" t="s">
        <v>1</v>
      </c>
      <c r="F681" s="254" t="s">
        <v>838</v>
      </c>
      <c r="G681" s="252"/>
      <c r="H681" s="255">
        <v>23.68</v>
      </c>
      <c r="I681" s="256"/>
      <c r="J681" s="252"/>
      <c r="K681" s="252"/>
      <c r="L681" s="257"/>
      <c r="M681" s="258"/>
      <c r="N681" s="259"/>
      <c r="O681" s="259"/>
      <c r="P681" s="259"/>
      <c r="Q681" s="259"/>
      <c r="R681" s="259"/>
      <c r="S681" s="259"/>
      <c r="T681" s="260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1" t="s">
        <v>190</v>
      </c>
      <c r="AU681" s="261" t="s">
        <v>84</v>
      </c>
      <c r="AV681" s="14" t="s">
        <v>84</v>
      </c>
      <c r="AW681" s="14" t="s">
        <v>30</v>
      </c>
      <c r="AX681" s="14" t="s">
        <v>74</v>
      </c>
      <c r="AY681" s="261" t="s">
        <v>180</v>
      </c>
    </row>
    <row r="682" s="13" customFormat="1">
      <c r="A682" s="13"/>
      <c r="B682" s="240"/>
      <c r="C682" s="241"/>
      <c r="D682" s="242" t="s">
        <v>190</v>
      </c>
      <c r="E682" s="243" t="s">
        <v>1</v>
      </c>
      <c r="F682" s="244" t="s">
        <v>839</v>
      </c>
      <c r="G682" s="241"/>
      <c r="H682" s="243" t="s">
        <v>1</v>
      </c>
      <c r="I682" s="245"/>
      <c r="J682" s="241"/>
      <c r="K682" s="241"/>
      <c r="L682" s="246"/>
      <c r="M682" s="247"/>
      <c r="N682" s="248"/>
      <c r="O682" s="248"/>
      <c r="P682" s="248"/>
      <c r="Q682" s="248"/>
      <c r="R682" s="248"/>
      <c r="S682" s="248"/>
      <c r="T682" s="249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50" t="s">
        <v>190</v>
      </c>
      <c r="AU682" s="250" t="s">
        <v>84</v>
      </c>
      <c r="AV682" s="13" t="s">
        <v>82</v>
      </c>
      <c r="AW682" s="13" t="s">
        <v>30</v>
      </c>
      <c r="AX682" s="13" t="s">
        <v>74</v>
      </c>
      <c r="AY682" s="250" t="s">
        <v>180</v>
      </c>
    </row>
    <row r="683" s="14" customFormat="1">
      <c r="A683" s="14"/>
      <c r="B683" s="251"/>
      <c r="C683" s="252"/>
      <c r="D683" s="242" t="s">
        <v>190</v>
      </c>
      <c r="E683" s="253" t="s">
        <v>1</v>
      </c>
      <c r="F683" s="254" t="s">
        <v>840</v>
      </c>
      <c r="G683" s="252"/>
      <c r="H683" s="255">
        <v>71.120000000000005</v>
      </c>
      <c r="I683" s="256"/>
      <c r="J683" s="252"/>
      <c r="K683" s="252"/>
      <c r="L683" s="257"/>
      <c r="M683" s="258"/>
      <c r="N683" s="259"/>
      <c r="O683" s="259"/>
      <c r="P683" s="259"/>
      <c r="Q683" s="259"/>
      <c r="R683" s="259"/>
      <c r="S683" s="259"/>
      <c r="T683" s="260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61" t="s">
        <v>190</v>
      </c>
      <c r="AU683" s="261" t="s">
        <v>84</v>
      </c>
      <c r="AV683" s="14" t="s">
        <v>84</v>
      </c>
      <c r="AW683" s="14" t="s">
        <v>30</v>
      </c>
      <c r="AX683" s="14" t="s">
        <v>74</v>
      </c>
      <c r="AY683" s="261" t="s">
        <v>180</v>
      </c>
    </row>
    <row r="684" s="13" customFormat="1">
      <c r="A684" s="13"/>
      <c r="B684" s="240"/>
      <c r="C684" s="241"/>
      <c r="D684" s="242" t="s">
        <v>190</v>
      </c>
      <c r="E684" s="243" t="s">
        <v>1</v>
      </c>
      <c r="F684" s="244" t="s">
        <v>816</v>
      </c>
      <c r="G684" s="241"/>
      <c r="H684" s="243" t="s">
        <v>1</v>
      </c>
      <c r="I684" s="245"/>
      <c r="J684" s="241"/>
      <c r="K684" s="241"/>
      <c r="L684" s="246"/>
      <c r="M684" s="247"/>
      <c r="N684" s="248"/>
      <c r="O684" s="248"/>
      <c r="P684" s="248"/>
      <c r="Q684" s="248"/>
      <c r="R684" s="248"/>
      <c r="S684" s="248"/>
      <c r="T684" s="249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50" t="s">
        <v>190</v>
      </c>
      <c r="AU684" s="250" t="s">
        <v>84</v>
      </c>
      <c r="AV684" s="13" t="s">
        <v>82</v>
      </c>
      <c r="AW684" s="13" t="s">
        <v>30</v>
      </c>
      <c r="AX684" s="13" t="s">
        <v>74</v>
      </c>
      <c r="AY684" s="250" t="s">
        <v>180</v>
      </c>
    </row>
    <row r="685" s="14" customFormat="1">
      <c r="A685" s="14"/>
      <c r="B685" s="251"/>
      <c r="C685" s="252"/>
      <c r="D685" s="242" t="s">
        <v>190</v>
      </c>
      <c r="E685" s="253" t="s">
        <v>1</v>
      </c>
      <c r="F685" s="254" t="s">
        <v>841</v>
      </c>
      <c r="G685" s="252"/>
      <c r="H685" s="255">
        <v>35.840000000000003</v>
      </c>
      <c r="I685" s="256"/>
      <c r="J685" s="252"/>
      <c r="K685" s="252"/>
      <c r="L685" s="257"/>
      <c r="M685" s="258"/>
      <c r="N685" s="259"/>
      <c r="O685" s="259"/>
      <c r="P685" s="259"/>
      <c r="Q685" s="259"/>
      <c r="R685" s="259"/>
      <c r="S685" s="259"/>
      <c r="T685" s="260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61" t="s">
        <v>190</v>
      </c>
      <c r="AU685" s="261" t="s">
        <v>84</v>
      </c>
      <c r="AV685" s="14" t="s">
        <v>84</v>
      </c>
      <c r="AW685" s="14" t="s">
        <v>30</v>
      </c>
      <c r="AX685" s="14" t="s">
        <v>74</v>
      </c>
      <c r="AY685" s="261" t="s">
        <v>180</v>
      </c>
    </row>
    <row r="686" s="13" customFormat="1">
      <c r="A686" s="13"/>
      <c r="B686" s="240"/>
      <c r="C686" s="241"/>
      <c r="D686" s="242" t="s">
        <v>190</v>
      </c>
      <c r="E686" s="243" t="s">
        <v>1</v>
      </c>
      <c r="F686" s="244" t="s">
        <v>842</v>
      </c>
      <c r="G686" s="241"/>
      <c r="H686" s="243" t="s">
        <v>1</v>
      </c>
      <c r="I686" s="245"/>
      <c r="J686" s="241"/>
      <c r="K686" s="241"/>
      <c r="L686" s="246"/>
      <c r="M686" s="247"/>
      <c r="N686" s="248"/>
      <c r="O686" s="248"/>
      <c r="P686" s="248"/>
      <c r="Q686" s="248"/>
      <c r="R686" s="248"/>
      <c r="S686" s="248"/>
      <c r="T686" s="249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50" t="s">
        <v>190</v>
      </c>
      <c r="AU686" s="250" t="s">
        <v>84</v>
      </c>
      <c r="AV686" s="13" t="s">
        <v>82</v>
      </c>
      <c r="AW686" s="13" t="s">
        <v>30</v>
      </c>
      <c r="AX686" s="13" t="s">
        <v>74</v>
      </c>
      <c r="AY686" s="250" t="s">
        <v>180</v>
      </c>
    </row>
    <row r="687" s="14" customFormat="1">
      <c r="A687" s="14"/>
      <c r="B687" s="251"/>
      <c r="C687" s="252"/>
      <c r="D687" s="242" t="s">
        <v>190</v>
      </c>
      <c r="E687" s="253" t="s">
        <v>1</v>
      </c>
      <c r="F687" s="254" t="s">
        <v>843</v>
      </c>
      <c r="G687" s="252"/>
      <c r="H687" s="255">
        <v>21.760000000000002</v>
      </c>
      <c r="I687" s="256"/>
      <c r="J687" s="252"/>
      <c r="K687" s="252"/>
      <c r="L687" s="257"/>
      <c r="M687" s="258"/>
      <c r="N687" s="259"/>
      <c r="O687" s="259"/>
      <c r="P687" s="259"/>
      <c r="Q687" s="259"/>
      <c r="R687" s="259"/>
      <c r="S687" s="259"/>
      <c r="T687" s="260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61" t="s">
        <v>190</v>
      </c>
      <c r="AU687" s="261" t="s">
        <v>84</v>
      </c>
      <c r="AV687" s="14" t="s">
        <v>84</v>
      </c>
      <c r="AW687" s="14" t="s">
        <v>30</v>
      </c>
      <c r="AX687" s="14" t="s">
        <v>74</v>
      </c>
      <c r="AY687" s="261" t="s">
        <v>180</v>
      </c>
    </row>
    <row r="688" s="13" customFormat="1">
      <c r="A688" s="13"/>
      <c r="B688" s="240"/>
      <c r="C688" s="241"/>
      <c r="D688" s="242" t="s">
        <v>190</v>
      </c>
      <c r="E688" s="243" t="s">
        <v>1</v>
      </c>
      <c r="F688" s="244" t="s">
        <v>844</v>
      </c>
      <c r="G688" s="241"/>
      <c r="H688" s="243" t="s">
        <v>1</v>
      </c>
      <c r="I688" s="245"/>
      <c r="J688" s="241"/>
      <c r="K688" s="241"/>
      <c r="L688" s="246"/>
      <c r="M688" s="247"/>
      <c r="N688" s="248"/>
      <c r="O688" s="248"/>
      <c r="P688" s="248"/>
      <c r="Q688" s="248"/>
      <c r="R688" s="248"/>
      <c r="S688" s="248"/>
      <c r="T688" s="249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50" t="s">
        <v>190</v>
      </c>
      <c r="AU688" s="250" t="s">
        <v>84</v>
      </c>
      <c r="AV688" s="13" t="s">
        <v>82</v>
      </c>
      <c r="AW688" s="13" t="s">
        <v>30</v>
      </c>
      <c r="AX688" s="13" t="s">
        <v>74</v>
      </c>
      <c r="AY688" s="250" t="s">
        <v>180</v>
      </c>
    </row>
    <row r="689" s="14" customFormat="1">
      <c r="A689" s="14"/>
      <c r="B689" s="251"/>
      <c r="C689" s="252"/>
      <c r="D689" s="242" t="s">
        <v>190</v>
      </c>
      <c r="E689" s="253" t="s">
        <v>1</v>
      </c>
      <c r="F689" s="254" t="s">
        <v>845</v>
      </c>
      <c r="G689" s="252"/>
      <c r="H689" s="255">
        <v>57.68</v>
      </c>
      <c r="I689" s="256"/>
      <c r="J689" s="252"/>
      <c r="K689" s="252"/>
      <c r="L689" s="257"/>
      <c r="M689" s="258"/>
      <c r="N689" s="259"/>
      <c r="O689" s="259"/>
      <c r="P689" s="259"/>
      <c r="Q689" s="259"/>
      <c r="R689" s="259"/>
      <c r="S689" s="259"/>
      <c r="T689" s="260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61" t="s">
        <v>190</v>
      </c>
      <c r="AU689" s="261" t="s">
        <v>84</v>
      </c>
      <c r="AV689" s="14" t="s">
        <v>84</v>
      </c>
      <c r="AW689" s="14" t="s">
        <v>30</v>
      </c>
      <c r="AX689" s="14" t="s">
        <v>74</v>
      </c>
      <c r="AY689" s="261" t="s">
        <v>180</v>
      </c>
    </row>
    <row r="690" s="13" customFormat="1">
      <c r="A690" s="13"/>
      <c r="B690" s="240"/>
      <c r="C690" s="241"/>
      <c r="D690" s="242" t="s">
        <v>190</v>
      </c>
      <c r="E690" s="243" t="s">
        <v>1</v>
      </c>
      <c r="F690" s="244" t="s">
        <v>846</v>
      </c>
      <c r="G690" s="241"/>
      <c r="H690" s="243" t="s">
        <v>1</v>
      </c>
      <c r="I690" s="245"/>
      <c r="J690" s="241"/>
      <c r="K690" s="241"/>
      <c r="L690" s="246"/>
      <c r="M690" s="247"/>
      <c r="N690" s="248"/>
      <c r="O690" s="248"/>
      <c r="P690" s="248"/>
      <c r="Q690" s="248"/>
      <c r="R690" s="248"/>
      <c r="S690" s="248"/>
      <c r="T690" s="249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0" t="s">
        <v>190</v>
      </c>
      <c r="AU690" s="250" t="s">
        <v>84</v>
      </c>
      <c r="AV690" s="13" t="s">
        <v>82</v>
      </c>
      <c r="AW690" s="13" t="s">
        <v>30</v>
      </c>
      <c r="AX690" s="13" t="s">
        <v>74</v>
      </c>
      <c r="AY690" s="250" t="s">
        <v>180</v>
      </c>
    </row>
    <row r="691" s="14" customFormat="1">
      <c r="A691" s="14"/>
      <c r="B691" s="251"/>
      <c r="C691" s="252"/>
      <c r="D691" s="242" t="s">
        <v>190</v>
      </c>
      <c r="E691" s="253" t="s">
        <v>1</v>
      </c>
      <c r="F691" s="254" t="s">
        <v>847</v>
      </c>
      <c r="G691" s="252"/>
      <c r="H691" s="255">
        <v>72.680000000000007</v>
      </c>
      <c r="I691" s="256"/>
      <c r="J691" s="252"/>
      <c r="K691" s="252"/>
      <c r="L691" s="257"/>
      <c r="M691" s="258"/>
      <c r="N691" s="259"/>
      <c r="O691" s="259"/>
      <c r="P691" s="259"/>
      <c r="Q691" s="259"/>
      <c r="R691" s="259"/>
      <c r="S691" s="259"/>
      <c r="T691" s="260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1" t="s">
        <v>190</v>
      </c>
      <c r="AU691" s="261" t="s">
        <v>84</v>
      </c>
      <c r="AV691" s="14" t="s">
        <v>84</v>
      </c>
      <c r="AW691" s="14" t="s">
        <v>30</v>
      </c>
      <c r="AX691" s="14" t="s">
        <v>74</v>
      </c>
      <c r="AY691" s="261" t="s">
        <v>180</v>
      </c>
    </row>
    <row r="692" s="13" customFormat="1">
      <c r="A692" s="13"/>
      <c r="B692" s="240"/>
      <c r="C692" s="241"/>
      <c r="D692" s="242" t="s">
        <v>190</v>
      </c>
      <c r="E692" s="243" t="s">
        <v>1</v>
      </c>
      <c r="F692" s="244" t="s">
        <v>818</v>
      </c>
      <c r="G692" s="241"/>
      <c r="H692" s="243" t="s">
        <v>1</v>
      </c>
      <c r="I692" s="245"/>
      <c r="J692" s="241"/>
      <c r="K692" s="241"/>
      <c r="L692" s="246"/>
      <c r="M692" s="247"/>
      <c r="N692" s="248"/>
      <c r="O692" s="248"/>
      <c r="P692" s="248"/>
      <c r="Q692" s="248"/>
      <c r="R692" s="248"/>
      <c r="S692" s="248"/>
      <c r="T692" s="249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50" t="s">
        <v>190</v>
      </c>
      <c r="AU692" s="250" t="s">
        <v>84</v>
      </c>
      <c r="AV692" s="13" t="s">
        <v>82</v>
      </c>
      <c r="AW692" s="13" t="s">
        <v>30</v>
      </c>
      <c r="AX692" s="13" t="s">
        <v>74</v>
      </c>
      <c r="AY692" s="250" t="s">
        <v>180</v>
      </c>
    </row>
    <row r="693" s="14" customFormat="1">
      <c r="A693" s="14"/>
      <c r="B693" s="251"/>
      <c r="C693" s="252"/>
      <c r="D693" s="242" t="s">
        <v>190</v>
      </c>
      <c r="E693" s="253" t="s">
        <v>1</v>
      </c>
      <c r="F693" s="254" t="s">
        <v>848</v>
      </c>
      <c r="G693" s="252"/>
      <c r="H693" s="255">
        <v>50.960000000000001</v>
      </c>
      <c r="I693" s="256"/>
      <c r="J693" s="252"/>
      <c r="K693" s="252"/>
      <c r="L693" s="257"/>
      <c r="M693" s="258"/>
      <c r="N693" s="259"/>
      <c r="O693" s="259"/>
      <c r="P693" s="259"/>
      <c r="Q693" s="259"/>
      <c r="R693" s="259"/>
      <c r="S693" s="259"/>
      <c r="T693" s="260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1" t="s">
        <v>190</v>
      </c>
      <c r="AU693" s="261" t="s">
        <v>84</v>
      </c>
      <c r="AV693" s="14" t="s">
        <v>84</v>
      </c>
      <c r="AW693" s="14" t="s">
        <v>30</v>
      </c>
      <c r="AX693" s="14" t="s">
        <v>74</v>
      </c>
      <c r="AY693" s="261" t="s">
        <v>180</v>
      </c>
    </row>
    <row r="694" s="13" customFormat="1">
      <c r="A694" s="13"/>
      <c r="B694" s="240"/>
      <c r="C694" s="241"/>
      <c r="D694" s="242" t="s">
        <v>190</v>
      </c>
      <c r="E694" s="243" t="s">
        <v>1</v>
      </c>
      <c r="F694" s="244" t="s">
        <v>849</v>
      </c>
      <c r="G694" s="241"/>
      <c r="H694" s="243" t="s">
        <v>1</v>
      </c>
      <c r="I694" s="245"/>
      <c r="J694" s="241"/>
      <c r="K694" s="241"/>
      <c r="L694" s="246"/>
      <c r="M694" s="247"/>
      <c r="N694" s="248"/>
      <c r="O694" s="248"/>
      <c r="P694" s="248"/>
      <c r="Q694" s="248"/>
      <c r="R694" s="248"/>
      <c r="S694" s="248"/>
      <c r="T694" s="249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50" t="s">
        <v>190</v>
      </c>
      <c r="AU694" s="250" t="s">
        <v>84</v>
      </c>
      <c r="AV694" s="13" t="s">
        <v>82</v>
      </c>
      <c r="AW694" s="13" t="s">
        <v>30</v>
      </c>
      <c r="AX694" s="13" t="s">
        <v>74</v>
      </c>
      <c r="AY694" s="250" t="s">
        <v>180</v>
      </c>
    </row>
    <row r="695" s="14" customFormat="1">
      <c r="A695" s="14"/>
      <c r="B695" s="251"/>
      <c r="C695" s="252"/>
      <c r="D695" s="242" t="s">
        <v>190</v>
      </c>
      <c r="E695" s="253" t="s">
        <v>1</v>
      </c>
      <c r="F695" s="254" t="s">
        <v>850</v>
      </c>
      <c r="G695" s="252"/>
      <c r="H695" s="255">
        <v>82.560000000000002</v>
      </c>
      <c r="I695" s="256"/>
      <c r="J695" s="252"/>
      <c r="K695" s="252"/>
      <c r="L695" s="257"/>
      <c r="M695" s="258"/>
      <c r="N695" s="259"/>
      <c r="O695" s="259"/>
      <c r="P695" s="259"/>
      <c r="Q695" s="259"/>
      <c r="R695" s="259"/>
      <c r="S695" s="259"/>
      <c r="T695" s="260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1" t="s">
        <v>190</v>
      </c>
      <c r="AU695" s="261" t="s">
        <v>84</v>
      </c>
      <c r="AV695" s="14" t="s">
        <v>84</v>
      </c>
      <c r="AW695" s="14" t="s">
        <v>30</v>
      </c>
      <c r="AX695" s="14" t="s">
        <v>74</v>
      </c>
      <c r="AY695" s="261" t="s">
        <v>180</v>
      </c>
    </row>
    <row r="696" s="15" customFormat="1">
      <c r="A696" s="15"/>
      <c r="B696" s="262"/>
      <c r="C696" s="263"/>
      <c r="D696" s="242" t="s">
        <v>190</v>
      </c>
      <c r="E696" s="264" t="s">
        <v>1</v>
      </c>
      <c r="F696" s="265" t="s">
        <v>194</v>
      </c>
      <c r="G696" s="263"/>
      <c r="H696" s="266">
        <v>477.56</v>
      </c>
      <c r="I696" s="267"/>
      <c r="J696" s="263"/>
      <c r="K696" s="263"/>
      <c r="L696" s="268"/>
      <c r="M696" s="269"/>
      <c r="N696" s="270"/>
      <c r="O696" s="270"/>
      <c r="P696" s="270"/>
      <c r="Q696" s="270"/>
      <c r="R696" s="270"/>
      <c r="S696" s="270"/>
      <c r="T696" s="271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T696" s="272" t="s">
        <v>190</v>
      </c>
      <c r="AU696" s="272" t="s">
        <v>84</v>
      </c>
      <c r="AV696" s="15" t="s">
        <v>188</v>
      </c>
      <c r="AW696" s="15" t="s">
        <v>30</v>
      </c>
      <c r="AX696" s="15" t="s">
        <v>82</v>
      </c>
      <c r="AY696" s="272" t="s">
        <v>180</v>
      </c>
    </row>
    <row r="697" s="2" customFormat="1" ht="16.5" customHeight="1">
      <c r="A697" s="39"/>
      <c r="B697" s="40"/>
      <c r="C697" s="284" t="s">
        <v>851</v>
      </c>
      <c r="D697" s="284" t="s">
        <v>328</v>
      </c>
      <c r="E697" s="285" t="s">
        <v>852</v>
      </c>
      <c r="F697" s="286" t="s">
        <v>853</v>
      </c>
      <c r="G697" s="287" t="s">
        <v>198</v>
      </c>
      <c r="H697" s="288">
        <v>525.31600000000003</v>
      </c>
      <c r="I697" s="289"/>
      <c r="J697" s="290">
        <f>ROUND(I697*H697,2)</f>
        <v>0</v>
      </c>
      <c r="K697" s="286" t="s">
        <v>187</v>
      </c>
      <c r="L697" s="291"/>
      <c r="M697" s="292" t="s">
        <v>1</v>
      </c>
      <c r="N697" s="293" t="s">
        <v>39</v>
      </c>
      <c r="O697" s="92"/>
      <c r="P697" s="236">
        <f>O697*H697</f>
        <v>0</v>
      </c>
      <c r="Q697" s="236">
        <v>0.0118</v>
      </c>
      <c r="R697" s="236">
        <f>Q697*H697</f>
        <v>6.1987288000000005</v>
      </c>
      <c r="S697" s="236">
        <v>0</v>
      </c>
      <c r="T697" s="237">
        <f>S697*H697</f>
        <v>0</v>
      </c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R697" s="238" t="s">
        <v>331</v>
      </c>
      <c r="AT697" s="238" t="s">
        <v>328</v>
      </c>
      <c r="AU697" s="238" t="s">
        <v>84</v>
      </c>
      <c r="AY697" s="18" t="s">
        <v>180</v>
      </c>
      <c r="BE697" s="239">
        <f>IF(N697="základní",J697,0)</f>
        <v>0</v>
      </c>
      <c r="BF697" s="239">
        <f>IF(N697="snížená",J697,0)</f>
        <v>0</v>
      </c>
      <c r="BG697" s="239">
        <f>IF(N697="zákl. přenesená",J697,0)</f>
        <v>0</v>
      </c>
      <c r="BH697" s="239">
        <f>IF(N697="sníž. přenesená",J697,0)</f>
        <v>0</v>
      </c>
      <c r="BI697" s="239">
        <f>IF(N697="nulová",J697,0)</f>
        <v>0</v>
      </c>
      <c r="BJ697" s="18" t="s">
        <v>82</v>
      </c>
      <c r="BK697" s="239">
        <f>ROUND(I697*H697,2)</f>
        <v>0</v>
      </c>
      <c r="BL697" s="18" t="s">
        <v>294</v>
      </c>
      <c r="BM697" s="238" t="s">
        <v>854</v>
      </c>
    </row>
    <row r="698" s="13" customFormat="1">
      <c r="A698" s="13"/>
      <c r="B698" s="240"/>
      <c r="C698" s="241"/>
      <c r="D698" s="242" t="s">
        <v>190</v>
      </c>
      <c r="E698" s="243" t="s">
        <v>1</v>
      </c>
      <c r="F698" s="244" t="s">
        <v>686</v>
      </c>
      <c r="G698" s="241"/>
      <c r="H698" s="243" t="s">
        <v>1</v>
      </c>
      <c r="I698" s="245"/>
      <c r="J698" s="241"/>
      <c r="K698" s="241"/>
      <c r="L698" s="246"/>
      <c r="M698" s="247"/>
      <c r="N698" s="248"/>
      <c r="O698" s="248"/>
      <c r="P698" s="248"/>
      <c r="Q698" s="248"/>
      <c r="R698" s="248"/>
      <c r="S698" s="248"/>
      <c r="T698" s="249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50" t="s">
        <v>190</v>
      </c>
      <c r="AU698" s="250" t="s">
        <v>84</v>
      </c>
      <c r="AV698" s="13" t="s">
        <v>82</v>
      </c>
      <c r="AW698" s="13" t="s">
        <v>30</v>
      </c>
      <c r="AX698" s="13" t="s">
        <v>74</v>
      </c>
      <c r="AY698" s="250" t="s">
        <v>180</v>
      </c>
    </row>
    <row r="699" s="13" customFormat="1">
      <c r="A699" s="13"/>
      <c r="B699" s="240"/>
      <c r="C699" s="241"/>
      <c r="D699" s="242" t="s">
        <v>190</v>
      </c>
      <c r="E699" s="243" t="s">
        <v>1</v>
      </c>
      <c r="F699" s="244" t="s">
        <v>834</v>
      </c>
      <c r="G699" s="241"/>
      <c r="H699" s="243" t="s">
        <v>1</v>
      </c>
      <c r="I699" s="245"/>
      <c r="J699" s="241"/>
      <c r="K699" s="241"/>
      <c r="L699" s="246"/>
      <c r="M699" s="247"/>
      <c r="N699" s="248"/>
      <c r="O699" s="248"/>
      <c r="P699" s="248"/>
      <c r="Q699" s="248"/>
      <c r="R699" s="248"/>
      <c r="S699" s="248"/>
      <c r="T699" s="249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50" t="s">
        <v>190</v>
      </c>
      <c r="AU699" s="250" t="s">
        <v>84</v>
      </c>
      <c r="AV699" s="13" t="s">
        <v>82</v>
      </c>
      <c r="AW699" s="13" t="s">
        <v>30</v>
      </c>
      <c r="AX699" s="13" t="s">
        <v>74</v>
      </c>
      <c r="AY699" s="250" t="s">
        <v>180</v>
      </c>
    </row>
    <row r="700" s="13" customFormat="1">
      <c r="A700" s="13"/>
      <c r="B700" s="240"/>
      <c r="C700" s="241"/>
      <c r="D700" s="242" t="s">
        <v>190</v>
      </c>
      <c r="E700" s="243" t="s">
        <v>1</v>
      </c>
      <c r="F700" s="244" t="s">
        <v>835</v>
      </c>
      <c r="G700" s="241"/>
      <c r="H700" s="243" t="s">
        <v>1</v>
      </c>
      <c r="I700" s="245"/>
      <c r="J700" s="241"/>
      <c r="K700" s="241"/>
      <c r="L700" s="246"/>
      <c r="M700" s="247"/>
      <c r="N700" s="248"/>
      <c r="O700" s="248"/>
      <c r="P700" s="248"/>
      <c r="Q700" s="248"/>
      <c r="R700" s="248"/>
      <c r="S700" s="248"/>
      <c r="T700" s="249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50" t="s">
        <v>190</v>
      </c>
      <c r="AU700" s="250" t="s">
        <v>84</v>
      </c>
      <c r="AV700" s="13" t="s">
        <v>82</v>
      </c>
      <c r="AW700" s="13" t="s">
        <v>30</v>
      </c>
      <c r="AX700" s="13" t="s">
        <v>74</v>
      </c>
      <c r="AY700" s="250" t="s">
        <v>180</v>
      </c>
    </row>
    <row r="701" s="14" customFormat="1">
      <c r="A701" s="14"/>
      <c r="B701" s="251"/>
      <c r="C701" s="252"/>
      <c r="D701" s="242" t="s">
        <v>190</v>
      </c>
      <c r="E701" s="253" t="s">
        <v>1</v>
      </c>
      <c r="F701" s="254" t="s">
        <v>836</v>
      </c>
      <c r="G701" s="252"/>
      <c r="H701" s="255">
        <v>61.280000000000001</v>
      </c>
      <c r="I701" s="256"/>
      <c r="J701" s="252"/>
      <c r="K701" s="252"/>
      <c r="L701" s="257"/>
      <c r="M701" s="258"/>
      <c r="N701" s="259"/>
      <c r="O701" s="259"/>
      <c r="P701" s="259"/>
      <c r="Q701" s="259"/>
      <c r="R701" s="259"/>
      <c r="S701" s="259"/>
      <c r="T701" s="260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261" t="s">
        <v>190</v>
      </c>
      <c r="AU701" s="261" t="s">
        <v>84</v>
      </c>
      <c r="AV701" s="14" t="s">
        <v>84</v>
      </c>
      <c r="AW701" s="14" t="s">
        <v>30</v>
      </c>
      <c r="AX701" s="14" t="s">
        <v>74</v>
      </c>
      <c r="AY701" s="261" t="s">
        <v>180</v>
      </c>
    </row>
    <row r="702" s="13" customFormat="1">
      <c r="A702" s="13"/>
      <c r="B702" s="240"/>
      <c r="C702" s="241"/>
      <c r="D702" s="242" t="s">
        <v>190</v>
      </c>
      <c r="E702" s="243" t="s">
        <v>1</v>
      </c>
      <c r="F702" s="244" t="s">
        <v>837</v>
      </c>
      <c r="G702" s="241"/>
      <c r="H702" s="243" t="s">
        <v>1</v>
      </c>
      <c r="I702" s="245"/>
      <c r="J702" s="241"/>
      <c r="K702" s="241"/>
      <c r="L702" s="246"/>
      <c r="M702" s="247"/>
      <c r="N702" s="248"/>
      <c r="O702" s="248"/>
      <c r="P702" s="248"/>
      <c r="Q702" s="248"/>
      <c r="R702" s="248"/>
      <c r="S702" s="248"/>
      <c r="T702" s="249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0" t="s">
        <v>190</v>
      </c>
      <c r="AU702" s="250" t="s">
        <v>84</v>
      </c>
      <c r="AV702" s="13" t="s">
        <v>82</v>
      </c>
      <c r="AW702" s="13" t="s">
        <v>30</v>
      </c>
      <c r="AX702" s="13" t="s">
        <v>74</v>
      </c>
      <c r="AY702" s="250" t="s">
        <v>180</v>
      </c>
    </row>
    <row r="703" s="14" customFormat="1">
      <c r="A703" s="14"/>
      <c r="B703" s="251"/>
      <c r="C703" s="252"/>
      <c r="D703" s="242" t="s">
        <v>190</v>
      </c>
      <c r="E703" s="253" t="s">
        <v>1</v>
      </c>
      <c r="F703" s="254" t="s">
        <v>838</v>
      </c>
      <c r="G703" s="252"/>
      <c r="H703" s="255">
        <v>23.68</v>
      </c>
      <c r="I703" s="256"/>
      <c r="J703" s="252"/>
      <c r="K703" s="252"/>
      <c r="L703" s="257"/>
      <c r="M703" s="258"/>
      <c r="N703" s="259"/>
      <c r="O703" s="259"/>
      <c r="P703" s="259"/>
      <c r="Q703" s="259"/>
      <c r="R703" s="259"/>
      <c r="S703" s="259"/>
      <c r="T703" s="260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1" t="s">
        <v>190</v>
      </c>
      <c r="AU703" s="261" t="s">
        <v>84</v>
      </c>
      <c r="AV703" s="14" t="s">
        <v>84</v>
      </c>
      <c r="AW703" s="14" t="s">
        <v>30</v>
      </c>
      <c r="AX703" s="14" t="s">
        <v>74</v>
      </c>
      <c r="AY703" s="261" t="s">
        <v>180</v>
      </c>
    </row>
    <row r="704" s="13" customFormat="1">
      <c r="A704" s="13"/>
      <c r="B704" s="240"/>
      <c r="C704" s="241"/>
      <c r="D704" s="242" t="s">
        <v>190</v>
      </c>
      <c r="E704" s="243" t="s">
        <v>1</v>
      </c>
      <c r="F704" s="244" t="s">
        <v>839</v>
      </c>
      <c r="G704" s="241"/>
      <c r="H704" s="243" t="s">
        <v>1</v>
      </c>
      <c r="I704" s="245"/>
      <c r="J704" s="241"/>
      <c r="K704" s="241"/>
      <c r="L704" s="246"/>
      <c r="M704" s="247"/>
      <c r="N704" s="248"/>
      <c r="O704" s="248"/>
      <c r="P704" s="248"/>
      <c r="Q704" s="248"/>
      <c r="R704" s="248"/>
      <c r="S704" s="248"/>
      <c r="T704" s="249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50" t="s">
        <v>190</v>
      </c>
      <c r="AU704" s="250" t="s">
        <v>84</v>
      </c>
      <c r="AV704" s="13" t="s">
        <v>82</v>
      </c>
      <c r="AW704" s="13" t="s">
        <v>30</v>
      </c>
      <c r="AX704" s="13" t="s">
        <v>74</v>
      </c>
      <c r="AY704" s="250" t="s">
        <v>180</v>
      </c>
    </row>
    <row r="705" s="14" customFormat="1">
      <c r="A705" s="14"/>
      <c r="B705" s="251"/>
      <c r="C705" s="252"/>
      <c r="D705" s="242" t="s">
        <v>190</v>
      </c>
      <c r="E705" s="253" t="s">
        <v>1</v>
      </c>
      <c r="F705" s="254" t="s">
        <v>840</v>
      </c>
      <c r="G705" s="252"/>
      <c r="H705" s="255">
        <v>71.120000000000005</v>
      </c>
      <c r="I705" s="256"/>
      <c r="J705" s="252"/>
      <c r="K705" s="252"/>
      <c r="L705" s="257"/>
      <c r="M705" s="258"/>
      <c r="N705" s="259"/>
      <c r="O705" s="259"/>
      <c r="P705" s="259"/>
      <c r="Q705" s="259"/>
      <c r="R705" s="259"/>
      <c r="S705" s="259"/>
      <c r="T705" s="260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1" t="s">
        <v>190</v>
      </c>
      <c r="AU705" s="261" t="s">
        <v>84</v>
      </c>
      <c r="AV705" s="14" t="s">
        <v>84</v>
      </c>
      <c r="AW705" s="14" t="s">
        <v>30</v>
      </c>
      <c r="AX705" s="14" t="s">
        <v>74</v>
      </c>
      <c r="AY705" s="261" t="s">
        <v>180</v>
      </c>
    </row>
    <row r="706" s="13" customFormat="1">
      <c r="A706" s="13"/>
      <c r="B706" s="240"/>
      <c r="C706" s="241"/>
      <c r="D706" s="242" t="s">
        <v>190</v>
      </c>
      <c r="E706" s="243" t="s">
        <v>1</v>
      </c>
      <c r="F706" s="244" t="s">
        <v>816</v>
      </c>
      <c r="G706" s="241"/>
      <c r="H706" s="243" t="s">
        <v>1</v>
      </c>
      <c r="I706" s="245"/>
      <c r="J706" s="241"/>
      <c r="K706" s="241"/>
      <c r="L706" s="246"/>
      <c r="M706" s="247"/>
      <c r="N706" s="248"/>
      <c r="O706" s="248"/>
      <c r="P706" s="248"/>
      <c r="Q706" s="248"/>
      <c r="R706" s="248"/>
      <c r="S706" s="248"/>
      <c r="T706" s="249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50" t="s">
        <v>190</v>
      </c>
      <c r="AU706" s="250" t="s">
        <v>84</v>
      </c>
      <c r="AV706" s="13" t="s">
        <v>82</v>
      </c>
      <c r="AW706" s="13" t="s">
        <v>30</v>
      </c>
      <c r="AX706" s="13" t="s">
        <v>74</v>
      </c>
      <c r="AY706" s="250" t="s">
        <v>180</v>
      </c>
    </row>
    <row r="707" s="14" customFormat="1">
      <c r="A707" s="14"/>
      <c r="B707" s="251"/>
      <c r="C707" s="252"/>
      <c r="D707" s="242" t="s">
        <v>190</v>
      </c>
      <c r="E707" s="253" t="s">
        <v>1</v>
      </c>
      <c r="F707" s="254" t="s">
        <v>841</v>
      </c>
      <c r="G707" s="252"/>
      <c r="H707" s="255">
        <v>35.840000000000003</v>
      </c>
      <c r="I707" s="256"/>
      <c r="J707" s="252"/>
      <c r="K707" s="252"/>
      <c r="L707" s="257"/>
      <c r="M707" s="258"/>
      <c r="N707" s="259"/>
      <c r="O707" s="259"/>
      <c r="P707" s="259"/>
      <c r="Q707" s="259"/>
      <c r="R707" s="259"/>
      <c r="S707" s="259"/>
      <c r="T707" s="260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61" t="s">
        <v>190</v>
      </c>
      <c r="AU707" s="261" t="s">
        <v>84</v>
      </c>
      <c r="AV707" s="14" t="s">
        <v>84</v>
      </c>
      <c r="AW707" s="14" t="s">
        <v>30</v>
      </c>
      <c r="AX707" s="14" t="s">
        <v>74</v>
      </c>
      <c r="AY707" s="261" t="s">
        <v>180</v>
      </c>
    </row>
    <row r="708" s="13" customFormat="1">
      <c r="A708" s="13"/>
      <c r="B708" s="240"/>
      <c r="C708" s="241"/>
      <c r="D708" s="242" t="s">
        <v>190</v>
      </c>
      <c r="E708" s="243" t="s">
        <v>1</v>
      </c>
      <c r="F708" s="244" t="s">
        <v>842</v>
      </c>
      <c r="G708" s="241"/>
      <c r="H708" s="243" t="s">
        <v>1</v>
      </c>
      <c r="I708" s="245"/>
      <c r="J708" s="241"/>
      <c r="K708" s="241"/>
      <c r="L708" s="246"/>
      <c r="M708" s="247"/>
      <c r="N708" s="248"/>
      <c r="O708" s="248"/>
      <c r="P708" s="248"/>
      <c r="Q708" s="248"/>
      <c r="R708" s="248"/>
      <c r="S708" s="248"/>
      <c r="T708" s="249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0" t="s">
        <v>190</v>
      </c>
      <c r="AU708" s="250" t="s">
        <v>84</v>
      </c>
      <c r="AV708" s="13" t="s">
        <v>82</v>
      </c>
      <c r="AW708" s="13" t="s">
        <v>30</v>
      </c>
      <c r="AX708" s="13" t="s">
        <v>74</v>
      </c>
      <c r="AY708" s="250" t="s">
        <v>180</v>
      </c>
    </row>
    <row r="709" s="14" customFormat="1">
      <c r="A709" s="14"/>
      <c r="B709" s="251"/>
      <c r="C709" s="252"/>
      <c r="D709" s="242" t="s">
        <v>190</v>
      </c>
      <c r="E709" s="253" t="s">
        <v>1</v>
      </c>
      <c r="F709" s="254" t="s">
        <v>843</v>
      </c>
      <c r="G709" s="252"/>
      <c r="H709" s="255">
        <v>21.760000000000002</v>
      </c>
      <c r="I709" s="256"/>
      <c r="J709" s="252"/>
      <c r="K709" s="252"/>
      <c r="L709" s="257"/>
      <c r="M709" s="258"/>
      <c r="N709" s="259"/>
      <c r="O709" s="259"/>
      <c r="P709" s="259"/>
      <c r="Q709" s="259"/>
      <c r="R709" s="259"/>
      <c r="S709" s="259"/>
      <c r="T709" s="260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1" t="s">
        <v>190</v>
      </c>
      <c r="AU709" s="261" t="s">
        <v>84</v>
      </c>
      <c r="AV709" s="14" t="s">
        <v>84</v>
      </c>
      <c r="AW709" s="14" t="s">
        <v>30</v>
      </c>
      <c r="AX709" s="14" t="s">
        <v>74</v>
      </c>
      <c r="AY709" s="261" t="s">
        <v>180</v>
      </c>
    </row>
    <row r="710" s="13" customFormat="1">
      <c r="A710" s="13"/>
      <c r="B710" s="240"/>
      <c r="C710" s="241"/>
      <c r="D710" s="242" t="s">
        <v>190</v>
      </c>
      <c r="E710" s="243" t="s">
        <v>1</v>
      </c>
      <c r="F710" s="244" t="s">
        <v>844</v>
      </c>
      <c r="G710" s="241"/>
      <c r="H710" s="243" t="s">
        <v>1</v>
      </c>
      <c r="I710" s="245"/>
      <c r="J710" s="241"/>
      <c r="K710" s="241"/>
      <c r="L710" s="246"/>
      <c r="M710" s="247"/>
      <c r="N710" s="248"/>
      <c r="O710" s="248"/>
      <c r="P710" s="248"/>
      <c r="Q710" s="248"/>
      <c r="R710" s="248"/>
      <c r="S710" s="248"/>
      <c r="T710" s="249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50" t="s">
        <v>190</v>
      </c>
      <c r="AU710" s="250" t="s">
        <v>84</v>
      </c>
      <c r="AV710" s="13" t="s">
        <v>82</v>
      </c>
      <c r="AW710" s="13" t="s">
        <v>30</v>
      </c>
      <c r="AX710" s="13" t="s">
        <v>74</v>
      </c>
      <c r="AY710" s="250" t="s">
        <v>180</v>
      </c>
    </row>
    <row r="711" s="14" customFormat="1">
      <c r="A711" s="14"/>
      <c r="B711" s="251"/>
      <c r="C711" s="252"/>
      <c r="D711" s="242" t="s">
        <v>190</v>
      </c>
      <c r="E711" s="253" t="s">
        <v>1</v>
      </c>
      <c r="F711" s="254" t="s">
        <v>845</v>
      </c>
      <c r="G711" s="252"/>
      <c r="H711" s="255">
        <v>57.68</v>
      </c>
      <c r="I711" s="256"/>
      <c r="J711" s="252"/>
      <c r="K711" s="252"/>
      <c r="L711" s="257"/>
      <c r="M711" s="258"/>
      <c r="N711" s="259"/>
      <c r="O711" s="259"/>
      <c r="P711" s="259"/>
      <c r="Q711" s="259"/>
      <c r="R711" s="259"/>
      <c r="S711" s="259"/>
      <c r="T711" s="260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1" t="s">
        <v>190</v>
      </c>
      <c r="AU711" s="261" t="s">
        <v>84</v>
      </c>
      <c r="AV711" s="14" t="s">
        <v>84</v>
      </c>
      <c r="AW711" s="14" t="s">
        <v>30</v>
      </c>
      <c r="AX711" s="14" t="s">
        <v>74</v>
      </c>
      <c r="AY711" s="261" t="s">
        <v>180</v>
      </c>
    </row>
    <row r="712" s="13" customFormat="1">
      <c r="A712" s="13"/>
      <c r="B712" s="240"/>
      <c r="C712" s="241"/>
      <c r="D712" s="242" t="s">
        <v>190</v>
      </c>
      <c r="E712" s="243" t="s">
        <v>1</v>
      </c>
      <c r="F712" s="244" t="s">
        <v>846</v>
      </c>
      <c r="G712" s="241"/>
      <c r="H712" s="243" t="s">
        <v>1</v>
      </c>
      <c r="I712" s="245"/>
      <c r="J712" s="241"/>
      <c r="K712" s="241"/>
      <c r="L712" s="246"/>
      <c r="M712" s="247"/>
      <c r="N712" s="248"/>
      <c r="O712" s="248"/>
      <c r="P712" s="248"/>
      <c r="Q712" s="248"/>
      <c r="R712" s="248"/>
      <c r="S712" s="248"/>
      <c r="T712" s="249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50" t="s">
        <v>190</v>
      </c>
      <c r="AU712" s="250" t="s">
        <v>84</v>
      </c>
      <c r="AV712" s="13" t="s">
        <v>82</v>
      </c>
      <c r="AW712" s="13" t="s">
        <v>30</v>
      </c>
      <c r="AX712" s="13" t="s">
        <v>74</v>
      </c>
      <c r="AY712" s="250" t="s">
        <v>180</v>
      </c>
    </row>
    <row r="713" s="14" customFormat="1">
      <c r="A713" s="14"/>
      <c r="B713" s="251"/>
      <c r="C713" s="252"/>
      <c r="D713" s="242" t="s">
        <v>190</v>
      </c>
      <c r="E713" s="253" t="s">
        <v>1</v>
      </c>
      <c r="F713" s="254" t="s">
        <v>847</v>
      </c>
      <c r="G713" s="252"/>
      <c r="H713" s="255">
        <v>72.680000000000007</v>
      </c>
      <c r="I713" s="256"/>
      <c r="J713" s="252"/>
      <c r="K713" s="252"/>
      <c r="L713" s="257"/>
      <c r="M713" s="258"/>
      <c r="N713" s="259"/>
      <c r="O713" s="259"/>
      <c r="P713" s="259"/>
      <c r="Q713" s="259"/>
      <c r="R713" s="259"/>
      <c r="S713" s="259"/>
      <c r="T713" s="260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1" t="s">
        <v>190</v>
      </c>
      <c r="AU713" s="261" t="s">
        <v>84</v>
      </c>
      <c r="AV713" s="14" t="s">
        <v>84</v>
      </c>
      <c r="AW713" s="14" t="s">
        <v>30</v>
      </c>
      <c r="AX713" s="14" t="s">
        <v>74</v>
      </c>
      <c r="AY713" s="261" t="s">
        <v>180</v>
      </c>
    </row>
    <row r="714" s="13" customFormat="1">
      <c r="A714" s="13"/>
      <c r="B714" s="240"/>
      <c r="C714" s="241"/>
      <c r="D714" s="242" t="s">
        <v>190</v>
      </c>
      <c r="E714" s="243" t="s">
        <v>1</v>
      </c>
      <c r="F714" s="244" t="s">
        <v>818</v>
      </c>
      <c r="G714" s="241"/>
      <c r="H714" s="243" t="s">
        <v>1</v>
      </c>
      <c r="I714" s="245"/>
      <c r="J714" s="241"/>
      <c r="K714" s="241"/>
      <c r="L714" s="246"/>
      <c r="M714" s="247"/>
      <c r="N714" s="248"/>
      <c r="O714" s="248"/>
      <c r="P714" s="248"/>
      <c r="Q714" s="248"/>
      <c r="R714" s="248"/>
      <c r="S714" s="248"/>
      <c r="T714" s="249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50" t="s">
        <v>190</v>
      </c>
      <c r="AU714" s="250" t="s">
        <v>84</v>
      </c>
      <c r="AV714" s="13" t="s">
        <v>82</v>
      </c>
      <c r="AW714" s="13" t="s">
        <v>30</v>
      </c>
      <c r="AX714" s="13" t="s">
        <v>74</v>
      </c>
      <c r="AY714" s="250" t="s">
        <v>180</v>
      </c>
    </row>
    <row r="715" s="14" customFormat="1">
      <c r="A715" s="14"/>
      <c r="B715" s="251"/>
      <c r="C715" s="252"/>
      <c r="D715" s="242" t="s">
        <v>190</v>
      </c>
      <c r="E715" s="253" t="s">
        <v>1</v>
      </c>
      <c r="F715" s="254" t="s">
        <v>848</v>
      </c>
      <c r="G715" s="252"/>
      <c r="H715" s="255">
        <v>50.960000000000001</v>
      </c>
      <c r="I715" s="256"/>
      <c r="J715" s="252"/>
      <c r="K715" s="252"/>
      <c r="L715" s="257"/>
      <c r="M715" s="258"/>
      <c r="N715" s="259"/>
      <c r="O715" s="259"/>
      <c r="P715" s="259"/>
      <c r="Q715" s="259"/>
      <c r="R715" s="259"/>
      <c r="S715" s="259"/>
      <c r="T715" s="260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1" t="s">
        <v>190</v>
      </c>
      <c r="AU715" s="261" t="s">
        <v>84</v>
      </c>
      <c r="AV715" s="14" t="s">
        <v>84</v>
      </c>
      <c r="AW715" s="14" t="s">
        <v>30</v>
      </c>
      <c r="AX715" s="14" t="s">
        <v>74</v>
      </c>
      <c r="AY715" s="261" t="s">
        <v>180</v>
      </c>
    </row>
    <row r="716" s="13" customFormat="1">
      <c r="A716" s="13"/>
      <c r="B716" s="240"/>
      <c r="C716" s="241"/>
      <c r="D716" s="242" t="s">
        <v>190</v>
      </c>
      <c r="E716" s="243" t="s">
        <v>1</v>
      </c>
      <c r="F716" s="244" t="s">
        <v>849</v>
      </c>
      <c r="G716" s="241"/>
      <c r="H716" s="243" t="s">
        <v>1</v>
      </c>
      <c r="I716" s="245"/>
      <c r="J716" s="241"/>
      <c r="K716" s="241"/>
      <c r="L716" s="246"/>
      <c r="M716" s="247"/>
      <c r="N716" s="248"/>
      <c r="O716" s="248"/>
      <c r="P716" s="248"/>
      <c r="Q716" s="248"/>
      <c r="R716" s="248"/>
      <c r="S716" s="248"/>
      <c r="T716" s="249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0" t="s">
        <v>190</v>
      </c>
      <c r="AU716" s="250" t="s">
        <v>84</v>
      </c>
      <c r="AV716" s="13" t="s">
        <v>82</v>
      </c>
      <c r="AW716" s="13" t="s">
        <v>30</v>
      </c>
      <c r="AX716" s="13" t="s">
        <v>74</v>
      </c>
      <c r="AY716" s="250" t="s">
        <v>180</v>
      </c>
    </row>
    <row r="717" s="14" customFormat="1">
      <c r="A717" s="14"/>
      <c r="B717" s="251"/>
      <c r="C717" s="252"/>
      <c r="D717" s="242" t="s">
        <v>190</v>
      </c>
      <c r="E717" s="253" t="s">
        <v>1</v>
      </c>
      <c r="F717" s="254" t="s">
        <v>850</v>
      </c>
      <c r="G717" s="252"/>
      <c r="H717" s="255">
        <v>82.560000000000002</v>
      </c>
      <c r="I717" s="256"/>
      <c r="J717" s="252"/>
      <c r="K717" s="252"/>
      <c r="L717" s="257"/>
      <c r="M717" s="258"/>
      <c r="N717" s="259"/>
      <c r="O717" s="259"/>
      <c r="P717" s="259"/>
      <c r="Q717" s="259"/>
      <c r="R717" s="259"/>
      <c r="S717" s="259"/>
      <c r="T717" s="260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1" t="s">
        <v>190</v>
      </c>
      <c r="AU717" s="261" t="s">
        <v>84</v>
      </c>
      <c r="AV717" s="14" t="s">
        <v>84</v>
      </c>
      <c r="AW717" s="14" t="s">
        <v>30</v>
      </c>
      <c r="AX717" s="14" t="s">
        <v>74</v>
      </c>
      <c r="AY717" s="261" t="s">
        <v>180</v>
      </c>
    </row>
    <row r="718" s="15" customFormat="1">
      <c r="A718" s="15"/>
      <c r="B718" s="262"/>
      <c r="C718" s="263"/>
      <c r="D718" s="242" t="s">
        <v>190</v>
      </c>
      <c r="E718" s="264" t="s">
        <v>1</v>
      </c>
      <c r="F718" s="265" t="s">
        <v>194</v>
      </c>
      <c r="G718" s="263"/>
      <c r="H718" s="266">
        <v>477.56</v>
      </c>
      <c r="I718" s="267"/>
      <c r="J718" s="263"/>
      <c r="K718" s="263"/>
      <c r="L718" s="268"/>
      <c r="M718" s="269"/>
      <c r="N718" s="270"/>
      <c r="O718" s="270"/>
      <c r="P718" s="270"/>
      <c r="Q718" s="270"/>
      <c r="R718" s="270"/>
      <c r="S718" s="270"/>
      <c r="T718" s="271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T718" s="272" t="s">
        <v>190</v>
      </c>
      <c r="AU718" s="272" t="s">
        <v>84</v>
      </c>
      <c r="AV718" s="15" t="s">
        <v>188</v>
      </c>
      <c r="AW718" s="15" t="s">
        <v>30</v>
      </c>
      <c r="AX718" s="15" t="s">
        <v>82</v>
      </c>
      <c r="AY718" s="272" t="s">
        <v>180</v>
      </c>
    </row>
    <row r="719" s="14" customFormat="1">
      <c r="A719" s="14"/>
      <c r="B719" s="251"/>
      <c r="C719" s="252"/>
      <c r="D719" s="242" t="s">
        <v>190</v>
      </c>
      <c r="E719" s="252"/>
      <c r="F719" s="254" t="s">
        <v>855</v>
      </c>
      <c r="G719" s="252"/>
      <c r="H719" s="255">
        <v>525.31600000000003</v>
      </c>
      <c r="I719" s="256"/>
      <c r="J719" s="252"/>
      <c r="K719" s="252"/>
      <c r="L719" s="257"/>
      <c r="M719" s="258"/>
      <c r="N719" s="259"/>
      <c r="O719" s="259"/>
      <c r="P719" s="259"/>
      <c r="Q719" s="259"/>
      <c r="R719" s="259"/>
      <c r="S719" s="259"/>
      <c r="T719" s="260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61" t="s">
        <v>190</v>
      </c>
      <c r="AU719" s="261" t="s">
        <v>84</v>
      </c>
      <c r="AV719" s="14" t="s">
        <v>84</v>
      </c>
      <c r="AW719" s="14" t="s">
        <v>4</v>
      </c>
      <c r="AX719" s="14" t="s">
        <v>82</v>
      </c>
      <c r="AY719" s="261" t="s">
        <v>180</v>
      </c>
    </row>
    <row r="720" s="2" customFormat="1" ht="16.5" customHeight="1">
      <c r="A720" s="39"/>
      <c r="B720" s="40"/>
      <c r="C720" s="227" t="s">
        <v>856</v>
      </c>
      <c r="D720" s="227" t="s">
        <v>183</v>
      </c>
      <c r="E720" s="228" t="s">
        <v>857</v>
      </c>
      <c r="F720" s="229" t="s">
        <v>858</v>
      </c>
      <c r="G720" s="230" t="s">
        <v>279</v>
      </c>
      <c r="H720" s="231">
        <v>28.800000000000001</v>
      </c>
      <c r="I720" s="232"/>
      <c r="J720" s="233">
        <f>ROUND(I720*H720,2)</f>
        <v>0</v>
      </c>
      <c r="K720" s="229" t="s">
        <v>199</v>
      </c>
      <c r="L720" s="45"/>
      <c r="M720" s="234" t="s">
        <v>1</v>
      </c>
      <c r="N720" s="235" t="s">
        <v>39</v>
      </c>
      <c r="O720" s="92"/>
      <c r="P720" s="236">
        <f>O720*H720</f>
        <v>0</v>
      </c>
      <c r="Q720" s="236">
        <v>0.00031</v>
      </c>
      <c r="R720" s="236">
        <f>Q720*H720</f>
        <v>0.0089280000000000002</v>
      </c>
      <c r="S720" s="236">
        <v>0</v>
      </c>
      <c r="T720" s="237">
        <f>S720*H720</f>
        <v>0</v>
      </c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R720" s="238" t="s">
        <v>294</v>
      </c>
      <c r="AT720" s="238" t="s">
        <v>183</v>
      </c>
      <c r="AU720" s="238" t="s">
        <v>84</v>
      </c>
      <c r="AY720" s="18" t="s">
        <v>180</v>
      </c>
      <c r="BE720" s="239">
        <f>IF(N720="základní",J720,0)</f>
        <v>0</v>
      </c>
      <c r="BF720" s="239">
        <f>IF(N720="snížená",J720,0)</f>
        <v>0</v>
      </c>
      <c r="BG720" s="239">
        <f>IF(N720="zákl. přenesená",J720,0)</f>
        <v>0</v>
      </c>
      <c r="BH720" s="239">
        <f>IF(N720="sníž. přenesená",J720,0)</f>
        <v>0</v>
      </c>
      <c r="BI720" s="239">
        <f>IF(N720="nulová",J720,0)</f>
        <v>0</v>
      </c>
      <c r="BJ720" s="18" t="s">
        <v>82</v>
      </c>
      <c r="BK720" s="239">
        <f>ROUND(I720*H720,2)</f>
        <v>0</v>
      </c>
      <c r="BL720" s="18" t="s">
        <v>294</v>
      </c>
      <c r="BM720" s="238" t="s">
        <v>859</v>
      </c>
    </row>
    <row r="721" s="13" customFormat="1">
      <c r="A721" s="13"/>
      <c r="B721" s="240"/>
      <c r="C721" s="241"/>
      <c r="D721" s="242" t="s">
        <v>190</v>
      </c>
      <c r="E721" s="243" t="s">
        <v>1</v>
      </c>
      <c r="F721" s="244" t="s">
        <v>860</v>
      </c>
      <c r="G721" s="241"/>
      <c r="H721" s="243" t="s">
        <v>1</v>
      </c>
      <c r="I721" s="245"/>
      <c r="J721" s="241"/>
      <c r="K721" s="241"/>
      <c r="L721" s="246"/>
      <c r="M721" s="247"/>
      <c r="N721" s="248"/>
      <c r="O721" s="248"/>
      <c r="P721" s="248"/>
      <c r="Q721" s="248"/>
      <c r="R721" s="248"/>
      <c r="S721" s="248"/>
      <c r="T721" s="249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0" t="s">
        <v>190</v>
      </c>
      <c r="AU721" s="250" t="s">
        <v>84</v>
      </c>
      <c r="AV721" s="13" t="s">
        <v>82</v>
      </c>
      <c r="AW721" s="13" t="s">
        <v>30</v>
      </c>
      <c r="AX721" s="13" t="s">
        <v>74</v>
      </c>
      <c r="AY721" s="250" t="s">
        <v>180</v>
      </c>
    </row>
    <row r="722" s="13" customFormat="1">
      <c r="A722" s="13"/>
      <c r="B722" s="240"/>
      <c r="C722" s="241"/>
      <c r="D722" s="242" t="s">
        <v>190</v>
      </c>
      <c r="E722" s="243" t="s">
        <v>1</v>
      </c>
      <c r="F722" s="244" t="s">
        <v>835</v>
      </c>
      <c r="G722" s="241"/>
      <c r="H722" s="243" t="s">
        <v>1</v>
      </c>
      <c r="I722" s="245"/>
      <c r="J722" s="241"/>
      <c r="K722" s="241"/>
      <c r="L722" s="246"/>
      <c r="M722" s="247"/>
      <c r="N722" s="248"/>
      <c r="O722" s="248"/>
      <c r="P722" s="248"/>
      <c r="Q722" s="248"/>
      <c r="R722" s="248"/>
      <c r="S722" s="248"/>
      <c r="T722" s="249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50" t="s">
        <v>190</v>
      </c>
      <c r="AU722" s="250" t="s">
        <v>84</v>
      </c>
      <c r="AV722" s="13" t="s">
        <v>82</v>
      </c>
      <c r="AW722" s="13" t="s">
        <v>30</v>
      </c>
      <c r="AX722" s="13" t="s">
        <v>74</v>
      </c>
      <c r="AY722" s="250" t="s">
        <v>180</v>
      </c>
    </row>
    <row r="723" s="14" customFormat="1">
      <c r="A723" s="14"/>
      <c r="B723" s="251"/>
      <c r="C723" s="252"/>
      <c r="D723" s="242" t="s">
        <v>190</v>
      </c>
      <c r="E723" s="253" t="s">
        <v>1</v>
      </c>
      <c r="F723" s="254" t="s">
        <v>861</v>
      </c>
      <c r="G723" s="252"/>
      <c r="H723" s="255">
        <v>4.7999999999999998</v>
      </c>
      <c r="I723" s="256"/>
      <c r="J723" s="252"/>
      <c r="K723" s="252"/>
      <c r="L723" s="257"/>
      <c r="M723" s="258"/>
      <c r="N723" s="259"/>
      <c r="O723" s="259"/>
      <c r="P723" s="259"/>
      <c r="Q723" s="259"/>
      <c r="R723" s="259"/>
      <c r="S723" s="259"/>
      <c r="T723" s="260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1" t="s">
        <v>190</v>
      </c>
      <c r="AU723" s="261" t="s">
        <v>84</v>
      </c>
      <c r="AV723" s="14" t="s">
        <v>84</v>
      </c>
      <c r="AW723" s="14" t="s">
        <v>30</v>
      </c>
      <c r="AX723" s="14" t="s">
        <v>74</v>
      </c>
      <c r="AY723" s="261" t="s">
        <v>180</v>
      </c>
    </row>
    <row r="724" s="13" customFormat="1">
      <c r="A724" s="13"/>
      <c r="B724" s="240"/>
      <c r="C724" s="241"/>
      <c r="D724" s="242" t="s">
        <v>190</v>
      </c>
      <c r="E724" s="243" t="s">
        <v>1</v>
      </c>
      <c r="F724" s="244" t="s">
        <v>837</v>
      </c>
      <c r="G724" s="241"/>
      <c r="H724" s="243" t="s">
        <v>1</v>
      </c>
      <c r="I724" s="245"/>
      <c r="J724" s="241"/>
      <c r="K724" s="241"/>
      <c r="L724" s="246"/>
      <c r="M724" s="247"/>
      <c r="N724" s="248"/>
      <c r="O724" s="248"/>
      <c r="P724" s="248"/>
      <c r="Q724" s="248"/>
      <c r="R724" s="248"/>
      <c r="S724" s="248"/>
      <c r="T724" s="249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50" t="s">
        <v>190</v>
      </c>
      <c r="AU724" s="250" t="s">
        <v>84</v>
      </c>
      <c r="AV724" s="13" t="s">
        <v>82</v>
      </c>
      <c r="AW724" s="13" t="s">
        <v>30</v>
      </c>
      <c r="AX724" s="13" t="s">
        <v>74</v>
      </c>
      <c r="AY724" s="250" t="s">
        <v>180</v>
      </c>
    </row>
    <row r="725" s="14" customFormat="1">
      <c r="A725" s="14"/>
      <c r="B725" s="251"/>
      <c r="C725" s="252"/>
      <c r="D725" s="242" t="s">
        <v>190</v>
      </c>
      <c r="E725" s="253" t="s">
        <v>1</v>
      </c>
      <c r="F725" s="254" t="s">
        <v>862</v>
      </c>
      <c r="G725" s="252"/>
      <c r="H725" s="255">
        <v>2.3999999999999999</v>
      </c>
      <c r="I725" s="256"/>
      <c r="J725" s="252"/>
      <c r="K725" s="252"/>
      <c r="L725" s="257"/>
      <c r="M725" s="258"/>
      <c r="N725" s="259"/>
      <c r="O725" s="259"/>
      <c r="P725" s="259"/>
      <c r="Q725" s="259"/>
      <c r="R725" s="259"/>
      <c r="S725" s="259"/>
      <c r="T725" s="260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1" t="s">
        <v>190</v>
      </c>
      <c r="AU725" s="261" t="s">
        <v>84</v>
      </c>
      <c r="AV725" s="14" t="s">
        <v>84</v>
      </c>
      <c r="AW725" s="14" t="s">
        <v>30</v>
      </c>
      <c r="AX725" s="14" t="s">
        <v>74</v>
      </c>
      <c r="AY725" s="261" t="s">
        <v>180</v>
      </c>
    </row>
    <row r="726" s="13" customFormat="1">
      <c r="A726" s="13"/>
      <c r="B726" s="240"/>
      <c r="C726" s="241"/>
      <c r="D726" s="242" t="s">
        <v>190</v>
      </c>
      <c r="E726" s="243" t="s">
        <v>1</v>
      </c>
      <c r="F726" s="244" t="s">
        <v>839</v>
      </c>
      <c r="G726" s="241"/>
      <c r="H726" s="243" t="s">
        <v>1</v>
      </c>
      <c r="I726" s="245"/>
      <c r="J726" s="241"/>
      <c r="K726" s="241"/>
      <c r="L726" s="246"/>
      <c r="M726" s="247"/>
      <c r="N726" s="248"/>
      <c r="O726" s="248"/>
      <c r="P726" s="248"/>
      <c r="Q726" s="248"/>
      <c r="R726" s="248"/>
      <c r="S726" s="248"/>
      <c r="T726" s="249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50" t="s">
        <v>190</v>
      </c>
      <c r="AU726" s="250" t="s">
        <v>84</v>
      </c>
      <c r="AV726" s="13" t="s">
        <v>82</v>
      </c>
      <c r="AW726" s="13" t="s">
        <v>30</v>
      </c>
      <c r="AX726" s="13" t="s">
        <v>74</v>
      </c>
      <c r="AY726" s="250" t="s">
        <v>180</v>
      </c>
    </row>
    <row r="727" s="14" customFormat="1">
      <c r="A727" s="14"/>
      <c r="B727" s="251"/>
      <c r="C727" s="252"/>
      <c r="D727" s="242" t="s">
        <v>190</v>
      </c>
      <c r="E727" s="253" t="s">
        <v>1</v>
      </c>
      <c r="F727" s="254" t="s">
        <v>862</v>
      </c>
      <c r="G727" s="252"/>
      <c r="H727" s="255">
        <v>2.3999999999999999</v>
      </c>
      <c r="I727" s="256"/>
      <c r="J727" s="252"/>
      <c r="K727" s="252"/>
      <c r="L727" s="257"/>
      <c r="M727" s="258"/>
      <c r="N727" s="259"/>
      <c r="O727" s="259"/>
      <c r="P727" s="259"/>
      <c r="Q727" s="259"/>
      <c r="R727" s="259"/>
      <c r="S727" s="259"/>
      <c r="T727" s="260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1" t="s">
        <v>190</v>
      </c>
      <c r="AU727" s="261" t="s">
        <v>84</v>
      </c>
      <c r="AV727" s="14" t="s">
        <v>84</v>
      </c>
      <c r="AW727" s="14" t="s">
        <v>30</v>
      </c>
      <c r="AX727" s="14" t="s">
        <v>74</v>
      </c>
      <c r="AY727" s="261" t="s">
        <v>180</v>
      </c>
    </row>
    <row r="728" s="13" customFormat="1">
      <c r="A728" s="13"/>
      <c r="B728" s="240"/>
      <c r="C728" s="241"/>
      <c r="D728" s="242" t="s">
        <v>190</v>
      </c>
      <c r="E728" s="243" t="s">
        <v>1</v>
      </c>
      <c r="F728" s="244" t="s">
        <v>816</v>
      </c>
      <c r="G728" s="241"/>
      <c r="H728" s="243" t="s">
        <v>1</v>
      </c>
      <c r="I728" s="245"/>
      <c r="J728" s="241"/>
      <c r="K728" s="241"/>
      <c r="L728" s="246"/>
      <c r="M728" s="247"/>
      <c r="N728" s="248"/>
      <c r="O728" s="248"/>
      <c r="P728" s="248"/>
      <c r="Q728" s="248"/>
      <c r="R728" s="248"/>
      <c r="S728" s="248"/>
      <c r="T728" s="249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0" t="s">
        <v>190</v>
      </c>
      <c r="AU728" s="250" t="s">
        <v>84</v>
      </c>
      <c r="AV728" s="13" t="s">
        <v>82</v>
      </c>
      <c r="AW728" s="13" t="s">
        <v>30</v>
      </c>
      <c r="AX728" s="13" t="s">
        <v>74</v>
      </c>
      <c r="AY728" s="250" t="s">
        <v>180</v>
      </c>
    </row>
    <row r="729" s="14" customFormat="1">
      <c r="A729" s="14"/>
      <c r="B729" s="251"/>
      <c r="C729" s="252"/>
      <c r="D729" s="242" t="s">
        <v>190</v>
      </c>
      <c r="E729" s="253" t="s">
        <v>1</v>
      </c>
      <c r="F729" s="254" t="s">
        <v>861</v>
      </c>
      <c r="G729" s="252"/>
      <c r="H729" s="255">
        <v>4.7999999999999998</v>
      </c>
      <c r="I729" s="256"/>
      <c r="J729" s="252"/>
      <c r="K729" s="252"/>
      <c r="L729" s="257"/>
      <c r="M729" s="258"/>
      <c r="N729" s="259"/>
      <c r="O729" s="259"/>
      <c r="P729" s="259"/>
      <c r="Q729" s="259"/>
      <c r="R729" s="259"/>
      <c r="S729" s="259"/>
      <c r="T729" s="260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1" t="s">
        <v>190</v>
      </c>
      <c r="AU729" s="261" t="s">
        <v>84</v>
      </c>
      <c r="AV729" s="14" t="s">
        <v>84</v>
      </c>
      <c r="AW729" s="14" t="s">
        <v>30</v>
      </c>
      <c r="AX729" s="14" t="s">
        <v>74</v>
      </c>
      <c r="AY729" s="261" t="s">
        <v>180</v>
      </c>
    </row>
    <row r="730" s="13" customFormat="1">
      <c r="A730" s="13"/>
      <c r="B730" s="240"/>
      <c r="C730" s="241"/>
      <c r="D730" s="242" t="s">
        <v>190</v>
      </c>
      <c r="E730" s="243" t="s">
        <v>1</v>
      </c>
      <c r="F730" s="244" t="s">
        <v>842</v>
      </c>
      <c r="G730" s="241"/>
      <c r="H730" s="243" t="s">
        <v>1</v>
      </c>
      <c r="I730" s="245"/>
      <c r="J730" s="241"/>
      <c r="K730" s="241"/>
      <c r="L730" s="246"/>
      <c r="M730" s="247"/>
      <c r="N730" s="248"/>
      <c r="O730" s="248"/>
      <c r="P730" s="248"/>
      <c r="Q730" s="248"/>
      <c r="R730" s="248"/>
      <c r="S730" s="248"/>
      <c r="T730" s="249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50" t="s">
        <v>190</v>
      </c>
      <c r="AU730" s="250" t="s">
        <v>84</v>
      </c>
      <c r="AV730" s="13" t="s">
        <v>82</v>
      </c>
      <c r="AW730" s="13" t="s">
        <v>30</v>
      </c>
      <c r="AX730" s="13" t="s">
        <v>74</v>
      </c>
      <c r="AY730" s="250" t="s">
        <v>180</v>
      </c>
    </row>
    <row r="731" s="14" customFormat="1">
      <c r="A731" s="14"/>
      <c r="B731" s="251"/>
      <c r="C731" s="252"/>
      <c r="D731" s="242" t="s">
        <v>190</v>
      </c>
      <c r="E731" s="253" t="s">
        <v>1</v>
      </c>
      <c r="F731" s="254" t="s">
        <v>862</v>
      </c>
      <c r="G731" s="252"/>
      <c r="H731" s="255">
        <v>2.3999999999999999</v>
      </c>
      <c r="I731" s="256"/>
      <c r="J731" s="252"/>
      <c r="K731" s="252"/>
      <c r="L731" s="257"/>
      <c r="M731" s="258"/>
      <c r="N731" s="259"/>
      <c r="O731" s="259"/>
      <c r="P731" s="259"/>
      <c r="Q731" s="259"/>
      <c r="R731" s="259"/>
      <c r="S731" s="259"/>
      <c r="T731" s="260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1" t="s">
        <v>190</v>
      </c>
      <c r="AU731" s="261" t="s">
        <v>84</v>
      </c>
      <c r="AV731" s="14" t="s">
        <v>84</v>
      </c>
      <c r="AW731" s="14" t="s">
        <v>30</v>
      </c>
      <c r="AX731" s="14" t="s">
        <v>74</v>
      </c>
      <c r="AY731" s="261" t="s">
        <v>180</v>
      </c>
    </row>
    <row r="732" s="13" customFormat="1">
      <c r="A732" s="13"/>
      <c r="B732" s="240"/>
      <c r="C732" s="241"/>
      <c r="D732" s="242" t="s">
        <v>190</v>
      </c>
      <c r="E732" s="243" t="s">
        <v>1</v>
      </c>
      <c r="F732" s="244" t="s">
        <v>844</v>
      </c>
      <c r="G732" s="241"/>
      <c r="H732" s="243" t="s">
        <v>1</v>
      </c>
      <c r="I732" s="245"/>
      <c r="J732" s="241"/>
      <c r="K732" s="241"/>
      <c r="L732" s="246"/>
      <c r="M732" s="247"/>
      <c r="N732" s="248"/>
      <c r="O732" s="248"/>
      <c r="P732" s="248"/>
      <c r="Q732" s="248"/>
      <c r="R732" s="248"/>
      <c r="S732" s="248"/>
      <c r="T732" s="249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50" t="s">
        <v>190</v>
      </c>
      <c r="AU732" s="250" t="s">
        <v>84</v>
      </c>
      <c r="AV732" s="13" t="s">
        <v>82</v>
      </c>
      <c r="AW732" s="13" t="s">
        <v>30</v>
      </c>
      <c r="AX732" s="13" t="s">
        <v>74</v>
      </c>
      <c r="AY732" s="250" t="s">
        <v>180</v>
      </c>
    </row>
    <row r="733" s="14" customFormat="1">
      <c r="A733" s="14"/>
      <c r="B733" s="251"/>
      <c r="C733" s="252"/>
      <c r="D733" s="242" t="s">
        <v>190</v>
      </c>
      <c r="E733" s="253" t="s">
        <v>1</v>
      </c>
      <c r="F733" s="254" t="s">
        <v>861</v>
      </c>
      <c r="G733" s="252"/>
      <c r="H733" s="255">
        <v>4.7999999999999998</v>
      </c>
      <c r="I733" s="256"/>
      <c r="J733" s="252"/>
      <c r="K733" s="252"/>
      <c r="L733" s="257"/>
      <c r="M733" s="258"/>
      <c r="N733" s="259"/>
      <c r="O733" s="259"/>
      <c r="P733" s="259"/>
      <c r="Q733" s="259"/>
      <c r="R733" s="259"/>
      <c r="S733" s="259"/>
      <c r="T733" s="260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1" t="s">
        <v>190</v>
      </c>
      <c r="AU733" s="261" t="s">
        <v>84</v>
      </c>
      <c r="AV733" s="14" t="s">
        <v>84</v>
      </c>
      <c r="AW733" s="14" t="s">
        <v>30</v>
      </c>
      <c r="AX733" s="14" t="s">
        <v>74</v>
      </c>
      <c r="AY733" s="261" t="s">
        <v>180</v>
      </c>
    </row>
    <row r="734" s="13" customFormat="1">
      <c r="A734" s="13"/>
      <c r="B734" s="240"/>
      <c r="C734" s="241"/>
      <c r="D734" s="242" t="s">
        <v>190</v>
      </c>
      <c r="E734" s="243" t="s">
        <v>1</v>
      </c>
      <c r="F734" s="244" t="s">
        <v>846</v>
      </c>
      <c r="G734" s="241"/>
      <c r="H734" s="243" t="s">
        <v>1</v>
      </c>
      <c r="I734" s="245"/>
      <c r="J734" s="241"/>
      <c r="K734" s="241"/>
      <c r="L734" s="246"/>
      <c r="M734" s="247"/>
      <c r="N734" s="248"/>
      <c r="O734" s="248"/>
      <c r="P734" s="248"/>
      <c r="Q734" s="248"/>
      <c r="R734" s="248"/>
      <c r="S734" s="248"/>
      <c r="T734" s="249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50" t="s">
        <v>190</v>
      </c>
      <c r="AU734" s="250" t="s">
        <v>84</v>
      </c>
      <c r="AV734" s="13" t="s">
        <v>82</v>
      </c>
      <c r="AW734" s="13" t="s">
        <v>30</v>
      </c>
      <c r="AX734" s="13" t="s">
        <v>74</v>
      </c>
      <c r="AY734" s="250" t="s">
        <v>180</v>
      </c>
    </row>
    <row r="735" s="14" customFormat="1">
      <c r="A735" s="14"/>
      <c r="B735" s="251"/>
      <c r="C735" s="252"/>
      <c r="D735" s="242" t="s">
        <v>190</v>
      </c>
      <c r="E735" s="253" t="s">
        <v>1</v>
      </c>
      <c r="F735" s="254" t="s">
        <v>862</v>
      </c>
      <c r="G735" s="252"/>
      <c r="H735" s="255">
        <v>2.3999999999999999</v>
      </c>
      <c r="I735" s="256"/>
      <c r="J735" s="252"/>
      <c r="K735" s="252"/>
      <c r="L735" s="257"/>
      <c r="M735" s="258"/>
      <c r="N735" s="259"/>
      <c r="O735" s="259"/>
      <c r="P735" s="259"/>
      <c r="Q735" s="259"/>
      <c r="R735" s="259"/>
      <c r="S735" s="259"/>
      <c r="T735" s="260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61" t="s">
        <v>190</v>
      </c>
      <c r="AU735" s="261" t="s">
        <v>84</v>
      </c>
      <c r="AV735" s="14" t="s">
        <v>84</v>
      </c>
      <c r="AW735" s="14" t="s">
        <v>30</v>
      </c>
      <c r="AX735" s="14" t="s">
        <v>74</v>
      </c>
      <c r="AY735" s="261" t="s">
        <v>180</v>
      </c>
    </row>
    <row r="736" s="13" customFormat="1">
      <c r="A736" s="13"/>
      <c r="B736" s="240"/>
      <c r="C736" s="241"/>
      <c r="D736" s="242" t="s">
        <v>190</v>
      </c>
      <c r="E736" s="243" t="s">
        <v>1</v>
      </c>
      <c r="F736" s="244" t="s">
        <v>818</v>
      </c>
      <c r="G736" s="241"/>
      <c r="H736" s="243" t="s">
        <v>1</v>
      </c>
      <c r="I736" s="245"/>
      <c r="J736" s="241"/>
      <c r="K736" s="241"/>
      <c r="L736" s="246"/>
      <c r="M736" s="247"/>
      <c r="N736" s="248"/>
      <c r="O736" s="248"/>
      <c r="P736" s="248"/>
      <c r="Q736" s="248"/>
      <c r="R736" s="248"/>
      <c r="S736" s="248"/>
      <c r="T736" s="249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50" t="s">
        <v>190</v>
      </c>
      <c r="AU736" s="250" t="s">
        <v>84</v>
      </c>
      <c r="AV736" s="13" t="s">
        <v>82</v>
      </c>
      <c r="AW736" s="13" t="s">
        <v>30</v>
      </c>
      <c r="AX736" s="13" t="s">
        <v>74</v>
      </c>
      <c r="AY736" s="250" t="s">
        <v>180</v>
      </c>
    </row>
    <row r="737" s="14" customFormat="1">
      <c r="A737" s="14"/>
      <c r="B737" s="251"/>
      <c r="C737" s="252"/>
      <c r="D737" s="242" t="s">
        <v>190</v>
      </c>
      <c r="E737" s="253" t="s">
        <v>1</v>
      </c>
      <c r="F737" s="254" t="s">
        <v>861</v>
      </c>
      <c r="G737" s="252"/>
      <c r="H737" s="255">
        <v>4.7999999999999998</v>
      </c>
      <c r="I737" s="256"/>
      <c r="J737" s="252"/>
      <c r="K737" s="252"/>
      <c r="L737" s="257"/>
      <c r="M737" s="258"/>
      <c r="N737" s="259"/>
      <c r="O737" s="259"/>
      <c r="P737" s="259"/>
      <c r="Q737" s="259"/>
      <c r="R737" s="259"/>
      <c r="S737" s="259"/>
      <c r="T737" s="260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61" t="s">
        <v>190</v>
      </c>
      <c r="AU737" s="261" t="s">
        <v>84</v>
      </c>
      <c r="AV737" s="14" t="s">
        <v>84</v>
      </c>
      <c r="AW737" s="14" t="s">
        <v>30</v>
      </c>
      <c r="AX737" s="14" t="s">
        <v>74</v>
      </c>
      <c r="AY737" s="261" t="s">
        <v>180</v>
      </c>
    </row>
    <row r="738" s="15" customFormat="1">
      <c r="A738" s="15"/>
      <c r="B738" s="262"/>
      <c r="C738" s="263"/>
      <c r="D738" s="242" t="s">
        <v>190</v>
      </c>
      <c r="E738" s="264" t="s">
        <v>1</v>
      </c>
      <c r="F738" s="265" t="s">
        <v>194</v>
      </c>
      <c r="G738" s="263"/>
      <c r="H738" s="266">
        <v>28.800000000000001</v>
      </c>
      <c r="I738" s="267"/>
      <c r="J738" s="263"/>
      <c r="K738" s="263"/>
      <c r="L738" s="268"/>
      <c r="M738" s="269"/>
      <c r="N738" s="270"/>
      <c r="O738" s="270"/>
      <c r="P738" s="270"/>
      <c r="Q738" s="270"/>
      <c r="R738" s="270"/>
      <c r="S738" s="270"/>
      <c r="T738" s="271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T738" s="272" t="s">
        <v>190</v>
      </c>
      <c r="AU738" s="272" t="s">
        <v>84</v>
      </c>
      <c r="AV738" s="15" t="s">
        <v>188</v>
      </c>
      <c r="AW738" s="15" t="s">
        <v>30</v>
      </c>
      <c r="AX738" s="15" t="s">
        <v>82</v>
      </c>
      <c r="AY738" s="272" t="s">
        <v>180</v>
      </c>
    </row>
    <row r="739" s="2" customFormat="1" ht="16.5" customHeight="1">
      <c r="A739" s="39"/>
      <c r="B739" s="40"/>
      <c r="C739" s="227" t="s">
        <v>863</v>
      </c>
      <c r="D739" s="227" t="s">
        <v>183</v>
      </c>
      <c r="E739" s="228" t="s">
        <v>864</v>
      </c>
      <c r="F739" s="229" t="s">
        <v>865</v>
      </c>
      <c r="G739" s="230" t="s">
        <v>279</v>
      </c>
      <c r="H739" s="231">
        <v>276.05000000000001</v>
      </c>
      <c r="I739" s="232"/>
      <c r="J739" s="233">
        <f>ROUND(I739*H739,2)</f>
        <v>0</v>
      </c>
      <c r="K739" s="229" t="s">
        <v>199</v>
      </c>
      <c r="L739" s="45"/>
      <c r="M739" s="234" t="s">
        <v>1</v>
      </c>
      <c r="N739" s="235" t="s">
        <v>39</v>
      </c>
      <c r="O739" s="92"/>
      <c r="P739" s="236">
        <f>O739*H739</f>
        <v>0</v>
      </c>
      <c r="Q739" s="236">
        <v>0.00025999999999999998</v>
      </c>
      <c r="R739" s="236">
        <f>Q739*H739</f>
        <v>0.071773000000000003</v>
      </c>
      <c r="S739" s="236">
        <v>0</v>
      </c>
      <c r="T739" s="237">
        <f>S739*H739</f>
        <v>0</v>
      </c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R739" s="238" t="s">
        <v>294</v>
      </c>
      <c r="AT739" s="238" t="s">
        <v>183</v>
      </c>
      <c r="AU739" s="238" t="s">
        <v>84</v>
      </c>
      <c r="AY739" s="18" t="s">
        <v>180</v>
      </c>
      <c r="BE739" s="239">
        <f>IF(N739="základní",J739,0)</f>
        <v>0</v>
      </c>
      <c r="BF739" s="239">
        <f>IF(N739="snížená",J739,0)</f>
        <v>0</v>
      </c>
      <c r="BG739" s="239">
        <f>IF(N739="zákl. přenesená",J739,0)</f>
        <v>0</v>
      </c>
      <c r="BH739" s="239">
        <f>IF(N739="sníž. přenesená",J739,0)</f>
        <v>0</v>
      </c>
      <c r="BI739" s="239">
        <f>IF(N739="nulová",J739,0)</f>
        <v>0</v>
      </c>
      <c r="BJ739" s="18" t="s">
        <v>82</v>
      </c>
      <c r="BK739" s="239">
        <f>ROUND(I739*H739,2)</f>
        <v>0</v>
      </c>
      <c r="BL739" s="18" t="s">
        <v>294</v>
      </c>
      <c r="BM739" s="238" t="s">
        <v>866</v>
      </c>
    </row>
    <row r="740" s="2" customFormat="1">
      <c r="A740" s="39"/>
      <c r="B740" s="40"/>
      <c r="C740" s="41"/>
      <c r="D740" s="242" t="s">
        <v>556</v>
      </c>
      <c r="E740" s="41"/>
      <c r="F740" s="295" t="s">
        <v>867</v>
      </c>
      <c r="G740" s="41"/>
      <c r="H740" s="41"/>
      <c r="I740" s="296"/>
      <c r="J740" s="41"/>
      <c r="K740" s="41"/>
      <c r="L740" s="45"/>
      <c r="M740" s="297"/>
      <c r="N740" s="298"/>
      <c r="O740" s="92"/>
      <c r="P740" s="92"/>
      <c r="Q740" s="92"/>
      <c r="R740" s="92"/>
      <c r="S740" s="92"/>
      <c r="T740" s="93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T740" s="18" t="s">
        <v>556</v>
      </c>
      <c r="AU740" s="18" t="s">
        <v>84</v>
      </c>
    </row>
    <row r="741" s="13" customFormat="1">
      <c r="A741" s="13"/>
      <c r="B741" s="240"/>
      <c r="C741" s="241"/>
      <c r="D741" s="242" t="s">
        <v>190</v>
      </c>
      <c r="E741" s="243" t="s">
        <v>1</v>
      </c>
      <c r="F741" s="244" t="s">
        <v>868</v>
      </c>
      <c r="G741" s="241"/>
      <c r="H741" s="243" t="s">
        <v>1</v>
      </c>
      <c r="I741" s="245"/>
      <c r="J741" s="241"/>
      <c r="K741" s="241"/>
      <c r="L741" s="246"/>
      <c r="M741" s="247"/>
      <c r="N741" s="248"/>
      <c r="O741" s="248"/>
      <c r="P741" s="248"/>
      <c r="Q741" s="248"/>
      <c r="R741" s="248"/>
      <c r="S741" s="248"/>
      <c r="T741" s="249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50" t="s">
        <v>190</v>
      </c>
      <c r="AU741" s="250" t="s">
        <v>84</v>
      </c>
      <c r="AV741" s="13" t="s">
        <v>82</v>
      </c>
      <c r="AW741" s="13" t="s">
        <v>30</v>
      </c>
      <c r="AX741" s="13" t="s">
        <v>74</v>
      </c>
      <c r="AY741" s="250" t="s">
        <v>180</v>
      </c>
    </row>
    <row r="742" s="13" customFormat="1">
      <c r="A742" s="13"/>
      <c r="B742" s="240"/>
      <c r="C742" s="241"/>
      <c r="D742" s="242" t="s">
        <v>190</v>
      </c>
      <c r="E742" s="243" t="s">
        <v>1</v>
      </c>
      <c r="F742" s="244" t="s">
        <v>835</v>
      </c>
      <c r="G742" s="241"/>
      <c r="H742" s="243" t="s">
        <v>1</v>
      </c>
      <c r="I742" s="245"/>
      <c r="J742" s="241"/>
      <c r="K742" s="241"/>
      <c r="L742" s="246"/>
      <c r="M742" s="247"/>
      <c r="N742" s="248"/>
      <c r="O742" s="248"/>
      <c r="P742" s="248"/>
      <c r="Q742" s="248"/>
      <c r="R742" s="248"/>
      <c r="S742" s="248"/>
      <c r="T742" s="249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0" t="s">
        <v>190</v>
      </c>
      <c r="AU742" s="250" t="s">
        <v>84</v>
      </c>
      <c r="AV742" s="13" t="s">
        <v>82</v>
      </c>
      <c r="AW742" s="13" t="s">
        <v>30</v>
      </c>
      <c r="AX742" s="13" t="s">
        <v>74</v>
      </c>
      <c r="AY742" s="250" t="s">
        <v>180</v>
      </c>
    </row>
    <row r="743" s="14" customFormat="1">
      <c r="A743" s="14"/>
      <c r="B743" s="251"/>
      <c r="C743" s="252"/>
      <c r="D743" s="242" t="s">
        <v>190</v>
      </c>
      <c r="E743" s="253" t="s">
        <v>1</v>
      </c>
      <c r="F743" s="254" t="s">
        <v>869</v>
      </c>
      <c r="G743" s="252"/>
      <c r="H743" s="255">
        <v>25.399999999999999</v>
      </c>
      <c r="I743" s="256"/>
      <c r="J743" s="252"/>
      <c r="K743" s="252"/>
      <c r="L743" s="257"/>
      <c r="M743" s="258"/>
      <c r="N743" s="259"/>
      <c r="O743" s="259"/>
      <c r="P743" s="259"/>
      <c r="Q743" s="259"/>
      <c r="R743" s="259"/>
      <c r="S743" s="259"/>
      <c r="T743" s="260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61" t="s">
        <v>190</v>
      </c>
      <c r="AU743" s="261" t="s">
        <v>84</v>
      </c>
      <c r="AV743" s="14" t="s">
        <v>84</v>
      </c>
      <c r="AW743" s="14" t="s">
        <v>30</v>
      </c>
      <c r="AX743" s="14" t="s">
        <v>74</v>
      </c>
      <c r="AY743" s="261" t="s">
        <v>180</v>
      </c>
    </row>
    <row r="744" s="13" customFormat="1">
      <c r="A744" s="13"/>
      <c r="B744" s="240"/>
      <c r="C744" s="241"/>
      <c r="D744" s="242" t="s">
        <v>190</v>
      </c>
      <c r="E744" s="243" t="s">
        <v>1</v>
      </c>
      <c r="F744" s="244" t="s">
        <v>837</v>
      </c>
      <c r="G744" s="241"/>
      <c r="H744" s="243" t="s">
        <v>1</v>
      </c>
      <c r="I744" s="245"/>
      <c r="J744" s="241"/>
      <c r="K744" s="241"/>
      <c r="L744" s="246"/>
      <c r="M744" s="247"/>
      <c r="N744" s="248"/>
      <c r="O744" s="248"/>
      <c r="P744" s="248"/>
      <c r="Q744" s="248"/>
      <c r="R744" s="248"/>
      <c r="S744" s="248"/>
      <c r="T744" s="249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50" t="s">
        <v>190</v>
      </c>
      <c r="AU744" s="250" t="s">
        <v>84</v>
      </c>
      <c r="AV744" s="13" t="s">
        <v>82</v>
      </c>
      <c r="AW744" s="13" t="s">
        <v>30</v>
      </c>
      <c r="AX744" s="13" t="s">
        <v>74</v>
      </c>
      <c r="AY744" s="250" t="s">
        <v>180</v>
      </c>
    </row>
    <row r="745" s="14" customFormat="1">
      <c r="A745" s="14"/>
      <c r="B745" s="251"/>
      <c r="C745" s="252"/>
      <c r="D745" s="242" t="s">
        <v>190</v>
      </c>
      <c r="E745" s="253" t="s">
        <v>1</v>
      </c>
      <c r="F745" s="254" t="s">
        <v>870</v>
      </c>
      <c r="G745" s="252"/>
      <c r="H745" s="255">
        <v>10.4</v>
      </c>
      <c r="I745" s="256"/>
      <c r="J745" s="252"/>
      <c r="K745" s="252"/>
      <c r="L745" s="257"/>
      <c r="M745" s="258"/>
      <c r="N745" s="259"/>
      <c r="O745" s="259"/>
      <c r="P745" s="259"/>
      <c r="Q745" s="259"/>
      <c r="R745" s="259"/>
      <c r="S745" s="259"/>
      <c r="T745" s="260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1" t="s">
        <v>190</v>
      </c>
      <c r="AU745" s="261" t="s">
        <v>84</v>
      </c>
      <c r="AV745" s="14" t="s">
        <v>84</v>
      </c>
      <c r="AW745" s="14" t="s">
        <v>30</v>
      </c>
      <c r="AX745" s="14" t="s">
        <v>74</v>
      </c>
      <c r="AY745" s="261" t="s">
        <v>180</v>
      </c>
    </row>
    <row r="746" s="13" customFormat="1">
      <c r="A746" s="13"/>
      <c r="B746" s="240"/>
      <c r="C746" s="241"/>
      <c r="D746" s="242" t="s">
        <v>190</v>
      </c>
      <c r="E746" s="243" t="s">
        <v>1</v>
      </c>
      <c r="F746" s="244" t="s">
        <v>839</v>
      </c>
      <c r="G746" s="241"/>
      <c r="H746" s="243" t="s">
        <v>1</v>
      </c>
      <c r="I746" s="245"/>
      <c r="J746" s="241"/>
      <c r="K746" s="241"/>
      <c r="L746" s="246"/>
      <c r="M746" s="247"/>
      <c r="N746" s="248"/>
      <c r="O746" s="248"/>
      <c r="P746" s="248"/>
      <c r="Q746" s="248"/>
      <c r="R746" s="248"/>
      <c r="S746" s="248"/>
      <c r="T746" s="249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0" t="s">
        <v>190</v>
      </c>
      <c r="AU746" s="250" t="s">
        <v>84</v>
      </c>
      <c r="AV746" s="13" t="s">
        <v>82</v>
      </c>
      <c r="AW746" s="13" t="s">
        <v>30</v>
      </c>
      <c r="AX746" s="13" t="s">
        <v>74</v>
      </c>
      <c r="AY746" s="250" t="s">
        <v>180</v>
      </c>
    </row>
    <row r="747" s="14" customFormat="1">
      <c r="A747" s="14"/>
      <c r="B747" s="251"/>
      <c r="C747" s="252"/>
      <c r="D747" s="242" t="s">
        <v>190</v>
      </c>
      <c r="E747" s="253" t="s">
        <v>1</v>
      </c>
      <c r="F747" s="254" t="s">
        <v>871</v>
      </c>
      <c r="G747" s="252"/>
      <c r="H747" s="255">
        <v>29.5</v>
      </c>
      <c r="I747" s="256"/>
      <c r="J747" s="252"/>
      <c r="K747" s="252"/>
      <c r="L747" s="257"/>
      <c r="M747" s="258"/>
      <c r="N747" s="259"/>
      <c r="O747" s="259"/>
      <c r="P747" s="259"/>
      <c r="Q747" s="259"/>
      <c r="R747" s="259"/>
      <c r="S747" s="259"/>
      <c r="T747" s="260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1" t="s">
        <v>190</v>
      </c>
      <c r="AU747" s="261" t="s">
        <v>84</v>
      </c>
      <c r="AV747" s="14" t="s">
        <v>84</v>
      </c>
      <c r="AW747" s="14" t="s">
        <v>30</v>
      </c>
      <c r="AX747" s="14" t="s">
        <v>74</v>
      </c>
      <c r="AY747" s="261" t="s">
        <v>180</v>
      </c>
    </row>
    <row r="748" s="13" customFormat="1">
      <c r="A748" s="13"/>
      <c r="B748" s="240"/>
      <c r="C748" s="241"/>
      <c r="D748" s="242" t="s">
        <v>190</v>
      </c>
      <c r="E748" s="243" t="s">
        <v>1</v>
      </c>
      <c r="F748" s="244" t="s">
        <v>816</v>
      </c>
      <c r="G748" s="241"/>
      <c r="H748" s="243" t="s">
        <v>1</v>
      </c>
      <c r="I748" s="245"/>
      <c r="J748" s="241"/>
      <c r="K748" s="241"/>
      <c r="L748" s="246"/>
      <c r="M748" s="247"/>
      <c r="N748" s="248"/>
      <c r="O748" s="248"/>
      <c r="P748" s="248"/>
      <c r="Q748" s="248"/>
      <c r="R748" s="248"/>
      <c r="S748" s="248"/>
      <c r="T748" s="249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50" t="s">
        <v>190</v>
      </c>
      <c r="AU748" s="250" t="s">
        <v>84</v>
      </c>
      <c r="AV748" s="13" t="s">
        <v>82</v>
      </c>
      <c r="AW748" s="13" t="s">
        <v>30</v>
      </c>
      <c r="AX748" s="13" t="s">
        <v>74</v>
      </c>
      <c r="AY748" s="250" t="s">
        <v>180</v>
      </c>
    </row>
    <row r="749" s="14" customFormat="1">
      <c r="A749" s="14"/>
      <c r="B749" s="251"/>
      <c r="C749" s="252"/>
      <c r="D749" s="242" t="s">
        <v>190</v>
      </c>
      <c r="E749" s="253" t="s">
        <v>1</v>
      </c>
      <c r="F749" s="254" t="s">
        <v>872</v>
      </c>
      <c r="G749" s="252"/>
      <c r="H749" s="255">
        <v>14.800000000000001</v>
      </c>
      <c r="I749" s="256"/>
      <c r="J749" s="252"/>
      <c r="K749" s="252"/>
      <c r="L749" s="257"/>
      <c r="M749" s="258"/>
      <c r="N749" s="259"/>
      <c r="O749" s="259"/>
      <c r="P749" s="259"/>
      <c r="Q749" s="259"/>
      <c r="R749" s="259"/>
      <c r="S749" s="259"/>
      <c r="T749" s="260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1" t="s">
        <v>190</v>
      </c>
      <c r="AU749" s="261" t="s">
        <v>84</v>
      </c>
      <c r="AV749" s="14" t="s">
        <v>84</v>
      </c>
      <c r="AW749" s="14" t="s">
        <v>30</v>
      </c>
      <c r="AX749" s="14" t="s">
        <v>74</v>
      </c>
      <c r="AY749" s="261" t="s">
        <v>180</v>
      </c>
    </row>
    <row r="750" s="13" customFormat="1">
      <c r="A750" s="13"/>
      <c r="B750" s="240"/>
      <c r="C750" s="241"/>
      <c r="D750" s="242" t="s">
        <v>190</v>
      </c>
      <c r="E750" s="243" t="s">
        <v>1</v>
      </c>
      <c r="F750" s="244" t="s">
        <v>842</v>
      </c>
      <c r="G750" s="241"/>
      <c r="H750" s="243" t="s">
        <v>1</v>
      </c>
      <c r="I750" s="245"/>
      <c r="J750" s="241"/>
      <c r="K750" s="241"/>
      <c r="L750" s="246"/>
      <c r="M750" s="247"/>
      <c r="N750" s="248"/>
      <c r="O750" s="248"/>
      <c r="P750" s="248"/>
      <c r="Q750" s="248"/>
      <c r="R750" s="248"/>
      <c r="S750" s="248"/>
      <c r="T750" s="249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50" t="s">
        <v>190</v>
      </c>
      <c r="AU750" s="250" t="s">
        <v>84</v>
      </c>
      <c r="AV750" s="13" t="s">
        <v>82</v>
      </c>
      <c r="AW750" s="13" t="s">
        <v>30</v>
      </c>
      <c r="AX750" s="13" t="s">
        <v>74</v>
      </c>
      <c r="AY750" s="250" t="s">
        <v>180</v>
      </c>
    </row>
    <row r="751" s="14" customFormat="1">
      <c r="A751" s="14"/>
      <c r="B751" s="251"/>
      <c r="C751" s="252"/>
      <c r="D751" s="242" t="s">
        <v>190</v>
      </c>
      <c r="E751" s="253" t="s">
        <v>1</v>
      </c>
      <c r="F751" s="254" t="s">
        <v>873</v>
      </c>
      <c r="G751" s="252"/>
      <c r="H751" s="255">
        <v>9.5999999999999996</v>
      </c>
      <c r="I751" s="256"/>
      <c r="J751" s="252"/>
      <c r="K751" s="252"/>
      <c r="L751" s="257"/>
      <c r="M751" s="258"/>
      <c r="N751" s="259"/>
      <c r="O751" s="259"/>
      <c r="P751" s="259"/>
      <c r="Q751" s="259"/>
      <c r="R751" s="259"/>
      <c r="S751" s="259"/>
      <c r="T751" s="260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61" t="s">
        <v>190</v>
      </c>
      <c r="AU751" s="261" t="s">
        <v>84</v>
      </c>
      <c r="AV751" s="14" t="s">
        <v>84</v>
      </c>
      <c r="AW751" s="14" t="s">
        <v>30</v>
      </c>
      <c r="AX751" s="14" t="s">
        <v>74</v>
      </c>
      <c r="AY751" s="261" t="s">
        <v>180</v>
      </c>
    </row>
    <row r="752" s="13" customFormat="1">
      <c r="A752" s="13"/>
      <c r="B752" s="240"/>
      <c r="C752" s="241"/>
      <c r="D752" s="242" t="s">
        <v>190</v>
      </c>
      <c r="E752" s="243" t="s">
        <v>1</v>
      </c>
      <c r="F752" s="244" t="s">
        <v>844</v>
      </c>
      <c r="G752" s="241"/>
      <c r="H752" s="243" t="s">
        <v>1</v>
      </c>
      <c r="I752" s="245"/>
      <c r="J752" s="241"/>
      <c r="K752" s="241"/>
      <c r="L752" s="246"/>
      <c r="M752" s="247"/>
      <c r="N752" s="248"/>
      <c r="O752" s="248"/>
      <c r="P752" s="248"/>
      <c r="Q752" s="248"/>
      <c r="R752" s="248"/>
      <c r="S752" s="248"/>
      <c r="T752" s="249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0" t="s">
        <v>190</v>
      </c>
      <c r="AU752" s="250" t="s">
        <v>84</v>
      </c>
      <c r="AV752" s="13" t="s">
        <v>82</v>
      </c>
      <c r="AW752" s="13" t="s">
        <v>30</v>
      </c>
      <c r="AX752" s="13" t="s">
        <v>74</v>
      </c>
      <c r="AY752" s="250" t="s">
        <v>180</v>
      </c>
    </row>
    <row r="753" s="14" customFormat="1">
      <c r="A753" s="14"/>
      <c r="B753" s="251"/>
      <c r="C753" s="252"/>
      <c r="D753" s="242" t="s">
        <v>190</v>
      </c>
      <c r="E753" s="253" t="s">
        <v>1</v>
      </c>
      <c r="F753" s="254" t="s">
        <v>874</v>
      </c>
      <c r="G753" s="252"/>
      <c r="H753" s="255">
        <v>23.899999999999999</v>
      </c>
      <c r="I753" s="256"/>
      <c r="J753" s="252"/>
      <c r="K753" s="252"/>
      <c r="L753" s="257"/>
      <c r="M753" s="258"/>
      <c r="N753" s="259"/>
      <c r="O753" s="259"/>
      <c r="P753" s="259"/>
      <c r="Q753" s="259"/>
      <c r="R753" s="259"/>
      <c r="S753" s="259"/>
      <c r="T753" s="260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61" t="s">
        <v>190</v>
      </c>
      <c r="AU753" s="261" t="s">
        <v>84</v>
      </c>
      <c r="AV753" s="14" t="s">
        <v>84</v>
      </c>
      <c r="AW753" s="14" t="s">
        <v>30</v>
      </c>
      <c r="AX753" s="14" t="s">
        <v>74</v>
      </c>
      <c r="AY753" s="261" t="s">
        <v>180</v>
      </c>
    </row>
    <row r="754" s="13" customFormat="1">
      <c r="A754" s="13"/>
      <c r="B754" s="240"/>
      <c r="C754" s="241"/>
      <c r="D754" s="242" t="s">
        <v>190</v>
      </c>
      <c r="E754" s="243" t="s">
        <v>1</v>
      </c>
      <c r="F754" s="244" t="s">
        <v>846</v>
      </c>
      <c r="G754" s="241"/>
      <c r="H754" s="243" t="s">
        <v>1</v>
      </c>
      <c r="I754" s="245"/>
      <c r="J754" s="241"/>
      <c r="K754" s="241"/>
      <c r="L754" s="246"/>
      <c r="M754" s="247"/>
      <c r="N754" s="248"/>
      <c r="O754" s="248"/>
      <c r="P754" s="248"/>
      <c r="Q754" s="248"/>
      <c r="R754" s="248"/>
      <c r="S754" s="248"/>
      <c r="T754" s="249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50" t="s">
        <v>190</v>
      </c>
      <c r="AU754" s="250" t="s">
        <v>84</v>
      </c>
      <c r="AV754" s="13" t="s">
        <v>82</v>
      </c>
      <c r="AW754" s="13" t="s">
        <v>30</v>
      </c>
      <c r="AX754" s="13" t="s">
        <v>74</v>
      </c>
      <c r="AY754" s="250" t="s">
        <v>180</v>
      </c>
    </row>
    <row r="755" s="14" customFormat="1">
      <c r="A755" s="14"/>
      <c r="B755" s="251"/>
      <c r="C755" s="252"/>
      <c r="D755" s="242" t="s">
        <v>190</v>
      </c>
      <c r="E755" s="253" t="s">
        <v>1</v>
      </c>
      <c r="F755" s="254" t="s">
        <v>875</v>
      </c>
      <c r="G755" s="252"/>
      <c r="H755" s="255">
        <v>30.149999999999999</v>
      </c>
      <c r="I755" s="256"/>
      <c r="J755" s="252"/>
      <c r="K755" s="252"/>
      <c r="L755" s="257"/>
      <c r="M755" s="258"/>
      <c r="N755" s="259"/>
      <c r="O755" s="259"/>
      <c r="P755" s="259"/>
      <c r="Q755" s="259"/>
      <c r="R755" s="259"/>
      <c r="S755" s="259"/>
      <c r="T755" s="260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61" t="s">
        <v>190</v>
      </c>
      <c r="AU755" s="261" t="s">
        <v>84</v>
      </c>
      <c r="AV755" s="14" t="s">
        <v>84</v>
      </c>
      <c r="AW755" s="14" t="s">
        <v>30</v>
      </c>
      <c r="AX755" s="14" t="s">
        <v>74</v>
      </c>
      <c r="AY755" s="261" t="s">
        <v>180</v>
      </c>
    </row>
    <row r="756" s="13" customFormat="1">
      <c r="A756" s="13"/>
      <c r="B756" s="240"/>
      <c r="C756" s="241"/>
      <c r="D756" s="242" t="s">
        <v>190</v>
      </c>
      <c r="E756" s="243" t="s">
        <v>1</v>
      </c>
      <c r="F756" s="244" t="s">
        <v>818</v>
      </c>
      <c r="G756" s="241"/>
      <c r="H756" s="243" t="s">
        <v>1</v>
      </c>
      <c r="I756" s="245"/>
      <c r="J756" s="241"/>
      <c r="K756" s="241"/>
      <c r="L756" s="246"/>
      <c r="M756" s="247"/>
      <c r="N756" s="248"/>
      <c r="O756" s="248"/>
      <c r="P756" s="248"/>
      <c r="Q756" s="248"/>
      <c r="R756" s="248"/>
      <c r="S756" s="248"/>
      <c r="T756" s="249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50" t="s">
        <v>190</v>
      </c>
      <c r="AU756" s="250" t="s">
        <v>84</v>
      </c>
      <c r="AV756" s="13" t="s">
        <v>82</v>
      </c>
      <c r="AW756" s="13" t="s">
        <v>30</v>
      </c>
      <c r="AX756" s="13" t="s">
        <v>74</v>
      </c>
      <c r="AY756" s="250" t="s">
        <v>180</v>
      </c>
    </row>
    <row r="757" s="14" customFormat="1">
      <c r="A757" s="14"/>
      <c r="B757" s="251"/>
      <c r="C757" s="252"/>
      <c r="D757" s="242" t="s">
        <v>190</v>
      </c>
      <c r="E757" s="253" t="s">
        <v>1</v>
      </c>
      <c r="F757" s="254" t="s">
        <v>876</v>
      </c>
      <c r="G757" s="252"/>
      <c r="H757" s="255">
        <v>21.100000000000001</v>
      </c>
      <c r="I757" s="256"/>
      <c r="J757" s="252"/>
      <c r="K757" s="252"/>
      <c r="L757" s="257"/>
      <c r="M757" s="258"/>
      <c r="N757" s="259"/>
      <c r="O757" s="259"/>
      <c r="P757" s="259"/>
      <c r="Q757" s="259"/>
      <c r="R757" s="259"/>
      <c r="S757" s="259"/>
      <c r="T757" s="260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61" t="s">
        <v>190</v>
      </c>
      <c r="AU757" s="261" t="s">
        <v>84</v>
      </c>
      <c r="AV757" s="14" t="s">
        <v>84</v>
      </c>
      <c r="AW757" s="14" t="s">
        <v>30</v>
      </c>
      <c r="AX757" s="14" t="s">
        <v>74</v>
      </c>
      <c r="AY757" s="261" t="s">
        <v>180</v>
      </c>
    </row>
    <row r="758" s="13" customFormat="1">
      <c r="A758" s="13"/>
      <c r="B758" s="240"/>
      <c r="C758" s="241"/>
      <c r="D758" s="242" t="s">
        <v>190</v>
      </c>
      <c r="E758" s="243" t="s">
        <v>1</v>
      </c>
      <c r="F758" s="244" t="s">
        <v>849</v>
      </c>
      <c r="G758" s="241"/>
      <c r="H758" s="243" t="s">
        <v>1</v>
      </c>
      <c r="I758" s="245"/>
      <c r="J758" s="241"/>
      <c r="K758" s="241"/>
      <c r="L758" s="246"/>
      <c r="M758" s="247"/>
      <c r="N758" s="248"/>
      <c r="O758" s="248"/>
      <c r="P758" s="248"/>
      <c r="Q758" s="248"/>
      <c r="R758" s="248"/>
      <c r="S758" s="248"/>
      <c r="T758" s="249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50" t="s">
        <v>190</v>
      </c>
      <c r="AU758" s="250" t="s">
        <v>84</v>
      </c>
      <c r="AV758" s="13" t="s">
        <v>82</v>
      </c>
      <c r="AW758" s="13" t="s">
        <v>30</v>
      </c>
      <c r="AX758" s="13" t="s">
        <v>74</v>
      </c>
      <c r="AY758" s="250" t="s">
        <v>180</v>
      </c>
    </row>
    <row r="759" s="14" customFormat="1">
      <c r="A759" s="14"/>
      <c r="B759" s="251"/>
      <c r="C759" s="252"/>
      <c r="D759" s="242" t="s">
        <v>190</v>
      </c>
      <c r="E759" s="253" t="s">
        <v>1</v>
      </c>
      <c r="F759" s="254" t="s">
        <v>877</v>
      </c>
      <c r="G759" s="252"/>
      <c r="H759" s="255">
        <v>111.2</v>
      </c>
      <c r="I759" s="256"/>
      <c r="J759" s="252"/>
      <c r="K759" s="252"/>
      <c r="L759" s="257"/>
      <c r="M759" s="258"/>
      <c r="N759" s="259"/>
      <c r="O759" s="259"/>
      <c r="P759" s="259"/>
      <c r="Q759" s="259"/>
      <c r="R759" s="259"/>
      <c r="S759" s="259"/>
      <c r="T759" s="260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61" t="s">
        <v>190</v>
      </c>
      <c r="AU759" s="261" t="s">
        <v>84</v>
      </c>
      <c r="AV759" s="14" t="s">
        <v>84</v>
      </c>
      <c r="AW759" s="14" t="s">
        <v>30</v>
      </c>
      <c r="AX759" s="14" t="s">
        <v>74</v>
      </c>
      <c r="AY759" s="261" t="s">
        <v>180</v>
      </c>
    </row>
    <row r="760" s="15" customFormat="1">
      <c r="A760" s="15"/>
      <c r="B760" s="262"/>
      <c r="C760" s="263"/>
      <c r="D760" s="242" t="s">
        <v>190</v>
      </c>
      <c r="E760" s="264" t="s">
        <v>1</v>
      </c>
      <c r="F760" s="265" t="s">
        <v>194</v>
      </c>
      <c r="G760" s="263"/>
      <c r="H760" s="266">
        <v>276.05000000000001</v>
      </c>
      <c r="I760" s="267"/>
      <c r="J760" s="263"/>
      <c r="K760" s="263"/>
      <c r="L760" s="268"/>
      <c r="M760" s="269"/>
      <c r="N760" s="270"/>
      <c r="O760" s="270"/>
      <c r="P760" s="270"/>
      <c r="Q760" s="270"/>
      <c r="R760" s="270"/>
      <c r="S760" s="270"/>
      <c r="T760" s="271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T760" s="272" t="s">
        <v>190</v>
      </c>
      <c r="AU760" s="272" t="s">
        <v>84</v>
      </c>
      <c r="AV760" s="15" t="s">
        <v>188</v>
      </c>
      <c r="AW760" s="15" t="s">
        <v>30</v>
      </c>
      <c r="AX760" s="15" t="s">
        <v>82</v>
      </c>
      <c r="AY760" s="272" t="s">
        <v>180</v>
      </c>
    </row>
    <row r="761" s="2" customFormat="1" ht="16.5" customHeight="1">
      <c r="A761" s="39"/>
      <c r="B761" s="40"/>
      <c r="C761" s="227" t="s">
        <v>878</v>
      </c>
      <c r="D761" s="227" t="s">
        <v>183</v>
      </c>
      <c r="E761" s="228" t="s">
        <v>879</v>
      </c>
      <c r="F761" s="229" t="s">
        <v>880</v>
      </c>
      <c r="G761" s="230" t="s">
        <v>279</v>
      </c>
      <c r="H761" s="231">
        <v>468.85000000000002</v>
      </c>
      <c r="I761" s="232"/>
      <c r="J761" s="233">
        <f>ROUND(I761*H761,2)</f>
        <v>0</v>
      </c>
      <c r="K761" s="229" t="s">
        <v>187</v>
      </c>
      <c r="L761" s="45"/>
      <c r="M761" s="234" t="s">
        <v>1</v>
      </c>
      <c r="N761" s="235" t="s">
        <v>39</v>
      </c>
      <c r="O761" s="92"/>
      <c r="P761" s="236">
        <f>O761*H761</f>
        <v>0</v>
      </c>
      <c r="Q761" s="236">
        <v>3.0000000000000001E-05</v>
      </c>
      <c r="R761" s="236">
        <f>Q761*H761</f>
        <v>0.014065500000000002</v>
      </c>
      <c r="S761" s="236">
        <v>0</v>
      </c>
      <c r="T761" s="237">
        <f>S761*H761</f>
        <v>0</v>
      </c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R761" s="238" t="s">
        <v>294</v>
      </c>
      <c r="AT761" s="238" t="s">
        <v>183</v>
      </c>
      <c r="AU761" s="238" t="s">
        <v>84</v>
      </c>
      <c r="AY761" s="18" t="s">
        <v>180</v>
      </c>
      <c r="BE761" s="239">
        <f>IF(N761="základní",J761,0)</f>
        <v>0</v>
      </c>
      <c r="BF761" s="239">
        <f>IF(N761="snížená",J761,0)</f>
        <v>0</v>
      </c>
      <c r="BG761" s="239">
        <f>IF(N761="zákl. přenesená",J761,0)</f>
        <v>0</v>
      </c>
      <c r="BH761" s="239">
        <f>IF(N761="sníž. přenesená",J761,0)</f>
        <v>0</v>
      </c>
      <c r="BI761" s="239">
        <f>IF(N761="nulová",J761,0)</f>
        <v>0</v>
      </c>
      <c r="BJ761" s="18" t="s">
        <v>82</v>
      </c>
      <c r="BK761" s="239">
        <f>ROUND(I761*H761,2)</f>
        <v>0</v>
      </c>
      <c r="BL761" s="18" t="s">
        <v>294</v>
      </c>
      <c r="BM761" s="238" t="s">
        <v>881</v>
      </c>
    </row>
    <row r="762" s="13" customFormat="1">
      <c r="A762" s="13"/>
      <c r="B762" s="240"/>
      <c r="C762" s="241"/>
      <c r="D762" s="242" t="s">
        <v>190</v>
      </c>
      <c r="E762" s="243" t="s">
        <v>1</v>
      </c>
      <c r="F762" s="244" t="s">
        <v>882</v>
      </c>
      <c r="G762" s="241"/>
      <c r="H762" s="243" t="s">
        <v>1</v>
      </c>
      <c r="I762" s="245"/>
      <c r="J762" s="241"/>
      <c r="K762" s="241"/>
      <c r="L762" s="246"/>
      <c r="M762" s="247"/>
      <c r="N762" s="248"/>
      <c r="O762" s="248"/>
      <c r="P762" s="248"/>
      <c r="Q762" s="248"/>
      <c r="R762" s="248"/>
      <c r="S762" s="248"/>
      <c r="T762" s="249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0" t="s">
        <v>190</v>
      </c>
      <c r="AU762" s="250" t="s">
        <v>84</v>
      </c>
      <c r="AV762" s="13" t="s">
        <v>82</v>
      </c>
      <c r="AW762" s="13" t="s">
        <v>30</v>
      </c>
      <c r="AX762" s="13" t="s">
        <v>74</v>
      </c>
      <c r="AY762" s="250" t="s">
        <v>180</v>
      </c>
    </row>
    <row r="763" s="13" customFormat="1">
      <c r="A763" s="13"/>
      <c r="B763" s="240"/>
      <c r="C763" s="241"/>
      <c r="D763" s="242" t="s">
        <v>190</v>
      </c>
      <c r="E763" s="243" t="s">
        <v>1</v>
      </c>
      <c r="F763" s="244" t="s">
        <v>835</v>
      </c>
      <c r="G763" s="241"/>
      <c r="H763" s="243" t="s">
        <v>1</v>
      </c>
      <c r="I763" s="245"/>
      <c r="J763" s="241"/>
      <c r="K763" s="241"/>
      <c r="L763" s="246"/>
      <c r="M763" s="247"/>
      <c r="N763" s="248"/>
      <c r="O763" s="248"/>
      <c r="P763" s="248"/>
      <c r="Q763" s="248"/>
      <c r="R763" s="248"/>
      <c r="S763" s="248"/>
      <c r="T763" s="249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50" t="s">
        <v>190</v>
      </c>
      <c r="AU763" s="250" t="s">
        <v>84</v>
      </c>
      <c r="AV763" s="13" t="s">
        <v>82</v>
      </c>
      <c r="AW763" s="13" t="s">
        <v>30</v>
      </c>
      <c r="AX763" s="13" t="s">
        <v>74</v>
      </c>
      <c r="AY763" s="250" t="s">
        <v>180</v>
      </c>
    </row>
    <row r="764" s="14" customFormat="1">
      <c r="A764" s="14"/>
      <c r="B764" s="251"/>
      <c r="C764" s="252"/>
      <c r="D764" s="242" t="s">
        <v>190</v>
      </c>
      <c r="E764" s="253" t="s">
        <v>1</v>
      </c>
      <c r="F764" s="254" t="s">
        <v>883</v>
      </c>
      <c r="G764" s="252"/>
      <c r="H764" s="255">
        <v>69.400000000000006</v>
      </c>
      <c r="I764" s="256"/>
      <c r="J764" s="252"/>
      <c r="K764" s="252"/>
      <c r="L764" s="257"/>
      <c r="M764" s="258"/>
      <c r="N764" s="259"/>
      <c r="O764" s="259"/>
      <c r="P764" s="259"/>
      <c r="Q764" s="259"/>
      <c r="R764" s="259"/>
      <c r="S764" s="259"/>
      <c r="T764" s="260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1" t="s">
        <v>190</v>
      </c>
      <c r="AU764" s="261" t="s">
        <v>84</v>
      </c>
      <c r="AV764" s="14" t="s">
        <v>84</v>
      </c>
      <c r="AW764" s="14" t="s">
        <v>30</v>
      </c>
      <c r="AX764" s="14" t="s">
        <v>74</v>
      </c>
      <c r="AY764" s="261" t="s">
        <v>180</v>
      </c>
    </row>
    <row r="765" s="13" customFormat="1">
      <c r="A765" s="13"/>
      <c r="B765" s="240"/>
      <c r="C765" s="241"/>
      <c r="D765" s="242" t="s">
        <v>190</v>
      </c>
      <c r="E765" s="243" t="s">
        <v>1</v>
      </c>
      <c r="F765" s="244" t="s">
        <v>837</v>
      </c>
      <c r="G765" s="241"/>
      <c r="H765" s="243" t="s">
        <v>1</v>
      </c>
      <c r="I765" s="245"/>
      <c r="J765" s="241"/>
      <c r="K765" s="241"/>
      <c r="L765" s="246"/>
      <c r="M765" s="247"/>
      <c r="N765" s="248"/>
      <c r="O765" s="248"/>
      <c r="P765" s="248"/>
      <c r="Q765" s="248"/>
      <c r="R765" s="248"/>
      <c r="S765" s="248"/>
      <c r="T765" s="249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50" t="s">
        <v>190</v>
      </c>
      <c r="AU765" s="250" t="s">
        <v>84</v>
      </c>
      <c r="AV765" s="13" t="s">
        <v>82</v>
      </c>
      <c r="AW765" s="13" t="s">
        <v>30</v>
      </c>
      <c r="AX765" s="13" t="s">
        <v>74</v>
      </c>
      <c r="AY765" s="250" t="s">
        <v>180</v>
      </c>
    </row>
    <row r="766" s="14" customFormat="1">
      <c r="A766" s="14"/>
      <c r="B766" s="251"/>
      <c r="C766" s="252"/>
      <c r="D766" s="242" t="s">
        <v>190</v>
      </c>
      <c r="E766" s="253" t="s">
        <v>1</v>
      </c>
      <c r="F766" s="254" t="s">
        <v>884</v>
      </c>
      <c r="G766" s="252"/>
      <c r="H766" s="255">
        <v>20.800000000000001</v>
      </c>
      <c r="I766" s="256"/>
      <c r="J766" s="252"/>
      <c r="K766" s="252"/>
      <c r="L766" s="257"/>
      <c r="M766" s="258"/>
      <c r="N766" s="259"/>
      <c r="O766" s="259"/>
      <c r="P766" s="259"/>
      <c r="Q766" s="259"/>
      <c r="R766" s="259"/>
      <c r="S766" s="259"/>
      <c r="T766" s="26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61" t="s">
        <v>190</v>
      </c>
      <c r="AU766" s="261" t="s">
        <v>84</v>
      </c>
      <c r="AV766" s="14" t="s">
        <v>84</v>
      </c>
      <c r="AW766" s="14" t="s">
        <v>30</v>
      </c>
      <c r="AX766" s="14" t="s">
        <v>74</v>
      </c>
      <c r="AY766" s="261" t="s">
        <v>180</v>
      </c>
    </row>
    <row r="767" s="13" customFormat="1">
      <c r="A767" s="13"/>
      <c r="B767" s="240"/>
      <c r="C767" s="241"/>
      <c r="D767" s="242" t="s">
        <v>190</v>
      </c>
      <c r="E767" s="243" t="s">
        <v>1</v>
      </c>
      <c r="F767" s="244" t="s">
        <v>839</v>
      </c>
      <c r="G767" s="241"/>
      <c r="H767" s="243" t="s">
        <v>1</v>
      </c>
      <c r="I767" s="245"/>
      <c r="J767" s="241"/>
      <c r="K767" s="241"/>
      <c r="L767" s="246"/>
      <c r="M767" s="247"/>
      <c r="N767" s="248"/>
      <c r="O767" s="248"/>
      <c r="P767" s="248"/>
      <c r="Q767" s="248"/>
      <c r="R767" s="248"/>
      <c r="S767" s="248"/>
      <c r="T767" s="249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0" t="s">
        <v>190</v>
      </c>
      <c r="AU767" s="250" t="s">
        <v>84</v>
      </c>
      <c r="AV767" s="13" t="s">
        <v>82</v>
      </c>
      <c r="AW767" s="13" t="s">
        <v>30</v>
      </c>
      <c r="AX767" s="13" t="s">
        <v>74</v>
      </c>
      <c r="AY767" s="250" t="s">
        <v>180</v>
      </c>
    </row>
    <row r="768" s="14" customFormat="1">
      <c r="A768" s="14"/>
      <c r="B768" s="251"/>
      <c r="C768" s="252"/>
      <c r="D768" s="242" t="s">
        <v>190</v>
      </c>
      <c r="E768" s="253" t="s">
        <v>1</v>
      </c>
      <c r="F768" s="254" t="s">
        <v>885</v>
      </c>
      <c r="G768" s="252"/>
      <c r="H768" s="255">
        <v>78.299999999999997</v>
      </c>
      <c r="I768" s="256"/>
      <c r="J768" s="252"/>
      <c r="K768" s="252"/>
      <c r="L768" s="257"/>
      <c r="M768" s="258"/>
      <c r="N768" s="259"/>
      <c r="O768" s="259"/>
      <c r="P768" s="259"/>
      <c r="Q768" s="259"/>
      <c r="R768" s="259"/>
      <c r="S768" s="259"/>
      <c r="T768" s="260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1" t="s">
        <v>190</v>
      </c>
      <c r="AU768" s="261" t="s">
        <v>84</v>
      </c>
      <c r="AV768" s="14" t="s">
        <v>84</v>
      </c>
      <c r="AW768" s="14" t="s">
        <v>30</v>
      </c>
      <c r="AX768" s="14" t="s">
        <v>74</v>
      </c>
      <c r="AY768" s="261" t="s">
        <v>180</v>
      </c>
    </row>
    <row r="769" s="13" customFormat="1">
      <c r="A769" s="13"/>
      <c r="B769" s="240"/>
      <c r="C769" s="241"/>
      <c r="D769" s="242" t="s">
        <v>190</v>
      </c>
      <c r="E769" s="243" t="s">
        <v>1</v>
      </c>
      <c r="F769" s="244" t="s">
        <v>816</v>
      </c>
      <c r="G769" s="241"/>
      <c r="H769" s="243" t="s">
        <v>1</v>
      </c>
      <c r="I769" s="245"/>
      <c r="J769" s="241"/>
      <c r="K769" s="241"/>
      <c r="L769" s="246"/>
      <c r="M769" s="247"/>
      <c r="N769" s="248"/>
      <c r="O769" s="248"/>
      <c r="P769" s="248"/>
      <c r="Q769" s="248"/>
      <c r="R769" s="248"/>
      <c r="S769" s="248"/>
      <c r="T769" s="249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0" t="s">
        <v>190</v>
      </c>
      <c r="AU769" s="250" t="s">
        <v>84</v>
      </c>
      <c r="AV769" s="13" t="s">
        <v>82</v>
      </c>
      <c r="AW769" s="13" t="s">
        <v>30</v>
      </c>
      <c r="AX769" s="13" t="s">
        <v>74</v>
      </c>
      <c r="AY769" s="250" t="s">
        <v>180</v>
      </c>
    </row>
    <row r="770" s="14" customFormat="1">
      <c r="A770" s="14"/>
      <c r="B770" s="251"/>
      <c r="C770" s="252"/>
      <c r="D770" s="242" t="s">
        <v>190</v>
      </c>
      <c r="E770" s="253" t="s">
        <v>1</v>
      </c>
      <c r="F770" s="254" t="s">
        <v>886</v>
      </c>
      <c r="G770" s="252"/>
      <c r="H770" s="255">
        <v>39.600000000000001</v>
      </c>
      <c r="I770" s="256"/>
      <c r="J770" s="252"/>
      <c r="K770" s="252"/>
      <c r="L770" s="257"/>
      <c r="M770" s="258"/>
      <c r="N770" s="259"/>
      <c r="O770" s="259"/>
      <c r="P770" s="259"/>
      <c r="Q770" s="259"/>
      <c r="R770" s="259"/>
      <c r="S770" s="259"/>
      <c r="T770" s="260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1" t="s">
        <v>190</v>
      </c>
      <c r="AU770" s="261" t="s">
        <v>84</v>
      </c>
      <c r="AV770" s="14" t="s">
        <v>84</v>
      </c>
      <c r="AW770" s="14" t="s">
        <v>30</v>
      </c>
      <c r="AX770" s="14" t="s">
        <v>74</v>
      </c>
      <c r="AY770" s="261" t="s">
        <v>180</v>
      </c>
    </row>
    <row r="771" s="13" customFormat="1">
      <c r="A771" s="13"/>
      <c r="B771" s="240"/>
      <c r="C771" s="241"/>
      <c r="D771" s="242" t="s">
        <v>190</v>
      </c>
      <c r="E771" s="243" t="s">
        <v>1</v>
      </c>
      <c r="F771" s="244" t="s">
        <v>842</v>
      </c>
      <c r="G771" s="241"/>
      <c r="H771" s="243" t="s">
        <v>1</v>
      </c>
      <c r="I771" s="245"/>
      <c r="J771" s="241"/>
      <c r="K771" s="241"/>
      <c r="L771" s="246"/>
      <c r="M771" s="247"/>
      <c r="N771" s="248"/>
      <c r="O771" s="248"/>
      <c r="P771" s="248"/>
      <c r="Q771" s="248"/>
      <c r="R771" s="248"/>
      <c r="S771" s="248"/>
      <c r="T771" s="249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50" t="s">
        <v>190</v>
      </c>
      <c r="AU771" s="250" t="s">
        <v>84</v>
      </c>
      <c r="AV771" s="13" t="s">
        <v>82</v>
      </c>
      <c r="AW771" s="13" t="s">
        <v>30</v>
      </c>
      <c r="AX771" s="13" t="s">
        <v>74</v>
      </c>
      <c r="AY771" s="250" t="s">
        <v>180</v>
      </c>
    </row>
    <row r="772" s="14" customFormat="1">
      <c r="A772" s="14"/>
      <c r="B772" s="251"/>
      <c r="C772" s="252"/>
      <c r="D772" s="242" t="s">
        <v>190</v>
      </c>
      <c r="E772" s="253" t="s">
        <v>1</v>
      </c>
      <c r="F772" s="254" t="s">
        <v>887</v>
      </c>
      <c r="G772" s="252"/>
      <c r="H772" s="255">
        <v>20</v>
      </c>
      <c r="I772" s="256"/>
      <c r="J772" s="252"/>
      <c r="K772" s="252"/>
      <c r="L772" s="257"/>
      <c r="M772" s="258"/>
      <c r="N772" s="259"/>
      <c r="O772" s="259"/>
      <c r="P772" s="259"/>
      <c r="Q772" s="259"/>
      <c r="R772" s="259"/>
      <c r="S772" s="259"/>
      <c r="T772" s="260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61" t="s">
        <v>190</v>
      </c>
      <c r="AU772" s="261" t="s">
        <v>84</v>
      </c>
      <c r="AV772" s="14" t="s">
        <v>84</v>
      </c>
      <c r="AW772" s="14" t="s">
        <v>30</v>
      </c>
      <c r="AX772" s="14" t="s">
        <v>74</v>
      </c>
      <c r="AY772" s="261" t="s">
        <v>180</v>
      </c>
    </row>
    <row r="773" s="13" customFormat="1">
      <c r="A773" s="13"/>
      <c r="B773" s="240"/>
      <c r="C773" s="241"/>
      <c r="D773" s="242" t="s">
        <v>190</v>
      </c>
      <c r="E773" s="243" t="s">
        <v>1</v>
      </c>
      <c r="F773" s="244" t="s">
        <v>844</v>
      </c>
      <c r="G773" s="241"/>
      <c r="H773" s="243" t="s">
        <v>1</v>
      </c>
      <c r="I773" s="245"/>
      <c r="J773" s="241"/>
      <c r="K773" s="241"/>
      <c r="L773" s="246"/>
      <c r="M773" s="247"/>
      <c r="N773" s="248"/>
      <c r="O773" s="248"/>
      <c r="P773" s="248"/>
      <c r="Q773" s="248"/>
      <c r="R773" s="248"/>
      <c r="S773" s="248"/>
      <c r="T773" s="249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50" t="s">
        <v>190</v>
      </c>
      <c r="AU773" s="250" t="s">
        <v>84</v>
      </c>
      <c r="AV773" s="13" t="s">
        <v>82</v>
      </c>
      <c r="AW773" s="13" t="s">
        <v>30</v>
      </c>
      <c r="AX773" s="13" t="s">
        <v>74</v>
      </c>
      <c r="AY773" s="250" t="s">
        <v>180</v>
      </c>
    </row>
    <row r="774" s="14" customFormat="1">
      <c r="A774" s="14"/>
      <c r="B774" s="251"/>
      <c r="C774" s="252"/>
      <c r="D774" s="242" t="s">
        <v>190</v>
      </c>
      <c r="E774" s="253" t="s">
        <v>1</v>
      </c>
      <c r="F774" s="254" t="s">
        <v>888</v>
      </c>
      <c r="G774" s="252"/>
      <c r="H774" s="255">
        <v>67.900000000000006</v>
      </c>
      <c r="I774" s="256"/>
      <c r="J774" s="252"/>
      <c r="K774" s="252"/>
      <c r="L774" s="257"/>
      <c r="M774" s="258"/>
      <c r="N774" s="259"/>
      <c r="O774" s="259"/>
      <c r="P774" s="259"/>
      <c r="Q774" s="259"/>
      <c r="R774" s="259"/>
      <c r="S774" s="259"/>
      <c r="T774" s="260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61" t="s">
        <v>190</v>
      </c>
      <c r="AU774" s="261" t="s">
        <v>84</v>
      </c>
      <c r="AV774" s="14" t="s">
        <v>84</v>
      </c>
      <c r="AW774" s="14" t="s">
        <v>30</v>
      </c>
      <c r="AX774" s="14" t="s">
        <v>74</v>
      </c>
      <c r="AY774" s="261" t="s">
        <v>180</v>
      </c>
    </row>
    <row r="775" s="13" customFormat="1">
      <c r="A775" s="13"/>
      <c r="B775" s="240"/>
      <c r="C775" s="241"/>
      <c r="D775" s="242" t="s">
        <v>190</v>
      </c>
      <c r="E775" s="243" t="s">
        <v>1</v>
      </c>
      <c r="F775" s="244" t="s">
        <v>846</v>
      </c>
      <c r="G775" s="241"/>
      <c r="H775" s="243" t="s">
        <v>1</v>
      </c>
      <c r="I775" s="245"/>
      <c r="J775" s="241"/>
      <c r="K775" s="241"/>
      <c r="L775" s="246"/>
      <c r="M775" s="247"/>
      <c r="N775" s="248"/>
      <c r="O775" s="248"/>
      <c r="P775" s="248"/>
      <c r="Q775" s="248"/>
      <c r="R775" s="248"/>
      <c r="S775" s="248"/>
      <c r="T775" s="249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0" t="s">
        <v>190</v>
      </c>
      <c r="AU775" s="250" t="s">
        <v>84</v>
      </c>
      <c r="AV775" s="13" t="s">
        <v>82</v>
      </c>
      <c r="AW775" s="13" t="s">
        <v>30</v>
      </c>
      <c r="AX775" s="13" t="s">
        <v>74</v>
      </c>
      <c r="AY775" s="250" t="s">
        <v>180</v>
      </c>
    </row>
    <row r="776" s="14" customFormat="1">
      <c r="A776" s="14"/>
      <c r="B776" s="251"/>
      <c r="C776" s="252"/>
      <c r="D776" s="242" t="s">
        <v>190</v>
      </c>
      <c r="E776" s="253" t="s">
        <v>1</v>
      </c>
      <c r="F776" s="254" t="s">
        <v>889</v>
      </c>
      <c r="G776" s="252"/>
      <c r="H776" s="255">
        <v>78.950000000000003</v>
      </c>
      <c r="I776" s="256"/>
      <c r="J776" s="252"/>
      <c r="K776" s="252"/>
      <c r="L776" s="257"/>
      <c r="M776" s="258"/>
      <c r="N776" s="259"/>
      <c r="O776" s="259"/>
      <c r="P776" s="259"/>
      <c r="Q776" s="259"/>
      <c r="R776" s="259"/>
      <c r="S776" s="259"/>
      <c r="T776" s="260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1" t="s">
        <v>190</v>
      </c>
      <c r="AU776" s="261" t="s">
        <v>84</v>
      </c>
      <c r="AV776" s="14" t="s">
        <v>84</v>
      </c>
      <c r="AW776" s="14" t="s">
        <v>30</v>
      </c>
      <c r="AX776" s="14" t="s">
        <v>74</v>
      </c>
      <c r="AY776" s="261" t="s">
        <v>180</v>
      </c>
    </row>
    <row r="777" s="13" customFormat="1">
      <c r="A777" s="13"/>
      <c r="B777" s="240"/>
      <c r="C777" s="241"/>
      <c r="D777" s="242" t="s">
        <v>190</v>
      </c>
      <c r="E777" s="243" t="s">
        <v>1</v>
      </c>
      <c r="F777" s="244" t="s">
        <v>818</v>
      </c>
      <c r="G777" s="241"/>
      <c r="H777" s="243" t="s">
        <v>1</v>
      </c>
      <c r="I777" s="245"/>
      <c r="J777" s="241"/>
      <c r="K777" s="241"/>
      <c r="L777" s="246"/>
      <c r="M777" s="247"/>
      <c r="N777" s="248"/>
      <c r="O777" s="248"/>
      <c r="P777" s="248"/>
      <c r="Q777" s="248"/>
      <c r="R777" s="248"/>
      <c r="S777" s="248"/>
      <c r="T777" s="249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50" t="s">
        <v>190</v>
      </c>
      <c r="AU777" s="250" t="s">
        <v>84</v>
      </c>
      <c r="AV777" s="13" t="s">
        <v>82</v>
      </c>
      <c r="AW777" s="13" t="s">
        <v>30</v>
      </c>
      <c r="AX777" s="13" t="s">
        <v>74</v>
      </c>
      <c r="AY777" s="250" t="s">
        <v>180</v>
      </c>
    </row>
    <row r="778" s="14" customFormat="1">
      <c r="A778" s="14"/>
      <c r="B778" s="251"/>
      <c r="C778" s="252"/>
      <c r="D778" s="242" t="s">
        <v>190</v>
      </c>
      <c r="E778" s="253" t="s">
        <v>1</v>
      </c>
      <c r="F778" s="254" t="s">
        <v>890</v>
      </c>
      <c r="G778" s="252"/>
      <c r="H778" s="255">
        <v>55.5</v>
      </c>
      <c r="I778" s="256"/>
      <c r="J778" s="252"/>
      <c r="K778" s="252"/>
      <c r="L778" s="257"/>
      <c r="M778" s="258"/>
      <c r="N778" s="259"/>
      <c r="O778" s="259"/>
      <c r="P778" s="259"/>
      <c r="Q778" s="259"/>
      <c r="R778" s="259"/>
      <c r="S778" s="259"/>
      <c r="T778" s="260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61" t="s">
        <v>190</v>
      </c>
      <c r="AU778" s="261" t="s">
        <v>84</v>
      </c>
      <c r="AV778" s="14" t="s">
        <v>84</v>
      </c>
      <c r="AW778" s="14" t="s">
        <v>30</v>
      </c>
      <c r="AX778" s="14" t="s">
        <v>74</v>
      </c>
      <c r="AY778" s="261" t="s">
        <v>180</v>
      </c>
    </row>
    <row r="779" s="13" customFormat="1">
      <c r="A779" s="13"/>
      <c r="B779" s="240"/>
      <c r="C779" s="241"/>
      <c r="D779" s="242" t="s">
        <v>190</v>
      </c>
      <c r="E779" s="243" t="s">
        <v>1</v>
      </c>
      <c r="F779" s="244" t="s">
        <v>849</v>
      </c>
      <c r="G779" s="241"/>
      <c r="H779" s="243" t="s">
        <v>1</v>
      </c>
      <c r="I779" s="245"/>
      <c r="J779" s="241"/>
      <c r="K779" s="241"/>
      <c r="L779" s="246"/>
      <c r="M779" s="247"/>
      <c r="N779" s="248"/>
      <c r="O779" s="248"/>
      <c r="P779" s="248"/>
      <c r="Q779" s="248"/>
      <c r="R779" s="248"/>
      <c r="S779" s="248"/>
      <c r="T779" s="249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0" t="s">
        <v>190</v>
      </c>
      <c r="AU779" s="250" t="s">
        <v>84</v>
      </c>
      <c r="AV779" s="13" t="s">
        <v>82</v>
      </c>
      <c r="AW779" s="13" t="s">
        <v>30</v>
      </c>
      <c r="AX779" s="13" t="s">
        <v>74</v>
      </c>
      <c r="AY779" s="250" t="s">
        <v>180</v>
      </c>
    </row>
    <row r="780" s="14" customFormat="1">
      <c r="A780" s="14"/>
      <c r="B780" s="251"/>
      <c r="C780" s="252"/>
      <c r="D780" s="242" t="s">
        <v>190</v>
      </c>
      <c r="E780" s="253" t="s">
        <v>1</v>
      </c>
      <c r="F780" s="254" t="s">
        <v>891</v>
      </c>
      <c r="G780" s="252"/>
      <c r="H780" s="255">
        <v>38.399999999999999</v>
      </c>
      <c r="I780" s="256"/>
      <c r="J780" s="252"/>
      <c r="K780" s="252"/>
      <c r="L780" s="257"/>
      <c r="M780" s="258"/>
      <c r="N780" s="259"/>
      <c r="O780" s="259"/>
      <c r="P780" s="259"/>
      <c r="Q780" s="259"/>
      <c r="R780" s="259"/>
      <c r="S780" s="259"/>
      <c r="T780" s="260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61" t="s">
        <v>190</v>
      </c>
      <c r="AU780" s="261" t="s">
        <v>84</v>
      </c>
      <c r="AV780" s="14" t="s">
        <v>84</v>
      </c>
      <c r="AW780" s="14" t="s">
        <v>30</v>
      </c>
      <c r="AX780" s="14" t="s">
        <v>74</v>
      </c>
      <c r="AY780" s="261" t="s">
        <v>180</v>
      </c>
    </row>
    <row r="781" s="15" customFormat="1">
      <c r="A781" s="15"/>
      <c r="B781" s="262"/>
      <c r="C781" s="263"/>
      <c r="D781" s="242" t="s">
        <v>190</v>
      </c>
      <c r="E781" s="264" t="s">
        <v>1</v>
      </c>
      <c r="F781" s="265" t="s">
        <v>194</v>
      </c>
      <c r="G781" s="263"/>
      <c r="H781" s="266">
        <v>468.85000000000002</v>
      </c>
      <c r="I781" s="267"/>
      <c r="J781" s="263"/>
      <c r="K781" s="263"/>
      <c r="L781" s="268"/>
      <c r="M781" s="269"/>
      <c r="N781" s="270"/>
      <c r="O781" s="270"/>
      <c r="P781" s="270"/>
      <c r="Q781" s="270"/>
      <c r="R781" s="270"/>
      <c r="S781" s="270"/>
      <c r="T781" s="271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T781" s="272" t="s">
        <v>190</v>
      </c>
      <c r="AU781" s="272" t="s">
        <v>84</v>
      </c>
      <c r="AV781" s="15" t="s">
        <v>188</v>
      </c>
      <c r="AW781" s="15" t="s">
        <v>30</v>
      </c>
      <c r="AX781" s="15" t="s">
        <v>82</v>
      </c>
      <c r="AY781" s="272" t="s">
        <v>180</v>
      </c>
    </row>
    <row r="782" s="2" customFormat="1" ht="16.5" customHeight="1">
      <c r="A782" s="39"/>
      <c r="B782" s="40"/>
      <c r="C782" s="227" t="s">
        <v>892</v>
      </c>
      <c r="D782" s="227" t="s">
        <v>183</v>
      </c>
      <c r="E782" s="228" t="s">
        <v>893</v>
      </c>
      <c r="F782" s="229" t="s">
        <v>894</v>
      </c>
      <c r="G782" s="230" t="s">
        <v>343</v>
      </c>
      <c r="H782" s="294"/>
      <c r="I782" s="232"/>
      <c r="J782" s="233">
        <f>ROUND(I782*H782,2)</f>
        <v>0</v>
      </c>
      <c r="K782" s="229" t="s">
        <v>187</v>
      </c>
      <c r="L782" s="45"/>
      <c r="M782" s="234" t="s">
        <v>1</v>
      </c>
      <c r="N782" s="235" t="s">
        <v>39</v>
      </c>
      <c r="O782" s="92"/>
      <c r="P782" s="236">
        <f>O782*H782</f>
        <v>0</v>
      </c>
      <c r="Q782" s="236">
        <v>0</v>
      </c>
      <c r="R782" s="236">
        <f>Q782*H782</f>
        <v>0</v>
      </c>
      <c r="S782" s="236">
        <v>0</v>
      </c>
      <c r="T782" s="237">
        <f>S782*H782</f>
        <v>0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38" t="s">
        <v>294</v>
      </c>
      <c r="AT782" s="238" t="s">
        <v>183</v>
      </c>
      <c r="AU782" s="238" t="s">
        <v>84</v>
      </c>
      <c r="AY782" s="18" t="s">
        <v>180</v>
      </c>
      <c r="BE782" s="239">
        <f>IF(N782="základní",J782,0)</f>
        <v>0</v>
      </c>
      <c r="BF782" s="239">
        <f>IF(N782="snížená",J782,0)</f>
        <v>0</v>
      </c>
      <c r="BG782" s="239">
        <f>IF(N782="zákl. přenesená",J782,0)</f>
        <v>0</v>
      </c>
      <c r="BH782" s="239">
        <f>IF(N782="sníž. přenesená",J782,0)</f>
        <v>0</v>
      </c>
      <c r="BI782" s="239">
        <f>IF(N782="nulová",J782,0)</f>
        <v>0</v>
      </c>
      <c r="BJ782" s="18" t="s">
        <v>82</v>
      </c>
      <c r="BK782" s="239">
        <f>ROUND(I782*H782,2)</f>
        <v>0</v>
      </c>
      <c r="BL782" s="18" t="s">
        <v>294</v>
      </c>
      <c r="BM782" s="238" t="s">
        <v>895</v>
      </c>
    </row>
    <row r="783" s="12" customFormat="1" ht="22.8" customHeight="1">
      <c r="A783" s="12"/>
      <c r="B783" s="211"/>
      <c r="C783" s="212"/>
      <c r="D783" s="213" t="s">
        <v>73</v>
      </c>
      <c r="E783" s="225" t="s">
        <v>896</v>
      </c>
      <c r="F783" s="225" t="s">
        <v>897</v>
      </c>
      <c r="G783" s="212"/>
      <c r="H783" s="212"/>
      <c r="I783" s="215"/>
      <c r="J783" s="226">
        <f>BK783</f>
        <v>0</v>
      </c>
      <c r="K783" s="212"/>
      <c r="L783" s="217"/>
      <c r="M783" s="218"/>
      <c r="N783" s="219"/>
      <c r="O783" s="219"/>
      <c r="P783" s="220">
        <f>SUM(P784:P831)</f>
        <v>0</v>
      </c>
      <c r="Q783" s="219"/>
      <c r="R783" s="220">
        <f>SUM(R784:R831)</f>
        <v>0.18225368000000003</v>
      </c>
      <c r="S783" s="219"/>
      <c r="T783" s="221">
        <f>SUM(T784:T831)</f>
        <v>0</v>
      </c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R783" s="222" t="s">
        <v>84</v>
      </c>
      <c r="AT783" s="223" t="s">
        <v>73</v>
      </c>
      <c r="AU783" s="223" t="s">
        <v>82</v>
      </c>
      <c r="AY783" s="222" t="s">
        <v>180</v>
      </c>
      <c r="BK783" s="224">
        <f>SUM(BK784:BK831)</f>
        <v>0</v>
      </c>
    </row>
    <row r="784" s="2" customFormat="1" ht="16.5" customHeight="1">
      <c r="A784" s="39"/>
      <c r="B784" s="40"/>
      <c r="C784" s="227" t="s">
        <v>898</v>
      </c>
      <c r="D784" s="227" t="s">
        <v>183</v>
      </c>
      <c r="E784" s="228" t="s">
        <v>899</v>
      </c>
      <c r="F784" s="229" t="s">
        <v>900</v>
      </c>
      <c r="G784" s="230" t="s">
        <v>198</v>
      </c>
      <c r="H784" s="231">
        <v>61.32</v>
      </c>
      <c r="I784" s="232"/>
      <c r="J784" s="233">
        <f>ROUND(I784*H784,2)</f>
        <v>0</v>
      </c>
      <c r="K784" s="229" t="s">
        <v>187</v>
      </c>
      <c r="L784" s="45"/>
      <c r="M784" s="234" t="s">
        <v>1</v>
      </c>
      <c r="N784" s="235" t="s">
        <v>39</v>
      </c>
      <c r="O784" s="92"/>
      <c r="P784" s="236">
        <f>O784*H784</f>
        <v>0</v>
      </c>
      <c r="Q784" s="236">
        <v>0</v>
      </c>
      <c r="R784" s="236">
        <f>Q784*H784</f>
        <v>0</v>
      </c>
      <c r="S784" s="236">
        <v>0</v>
      </c>
      <c r="T784" s="237">
        <f>S784*H784</f>
        <v>0</v>
      </c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R784" s="238" t="s">
        <v>294</v>
      </c>
      <c r="AT784" s="238" t="s">
        <v>183</v>
      </c>
      <c r="AU784" s="238" t="s">
        <v>84</v>
      </c>
      <c r="AY784" s="18" t="s">
        <v>180</v>
      </c>
      <c r="BE784" s="239">
        <f>IF(N784="základní",J784,0)</f>
        <v>0</v>
      </c>
      <c r="BF784" s="239">
        <f>IF(N784="snížená",J784,0)</f>
        <v>0</v>
      </c>
      <c r="BG784" s="239">
        <f>IF(N784="zákl. přenesená",J784,0)</f>
        <v>0</v>
      </c>
      <c r="BH784" s="239">
        <f>IF(N784="sníž. přenesená",J784,0)</f>
        <v>0</v>
      </c>
      <c r="BI784" s="239">
        <f>IF(N784="nulová",J784,0)</f>
        <v>0</v>
      </c>
      <c r="BJ784" s="18" t="s">
        <v>82</v>
      </c>
      <c r="BK784" s="239">
        <f>ROUND(I784*H784,2)</f>
        <v>0</v>
      </c>
      <c r="BL784" s="18" t="s">
        <v>294</v>
      </c>
      <c r="BM784" s="238" t="s">
        <v>901</v>
      </c>
    </row>
    <row r="785" s="2" customFormat="1" ht="16.5" customHeight="1">
      <c r="A785" s="39"/>
      <c r="B785" s="40"/>
      <c r="C785" s="227" t="s">
        <v>902</v>
      </c>
      <c r="D785" s="227" t="s">
        <v>183</v>
      </c>
      <c r="E785" s="228" t="s">
        <v>903</v>
      </c>
      <c r="F785" s="229" t="s">
        <v>904</v>
      </c>
      <c r="G785" s="230" t="s">
        <v>198</v>
      </c>
      <c r="H785" s="231">
        <v>61.32</v>
      </c>
      <c r="I785" s="232"/>
      <c r="J785" s="233">
        <f>ROUND(I785*H785,2)</f>
        <v>0</v>
      </c>
      <c r="K785" s="229" t="s">
        <v>187</v>
      </c>
      <c r="L785" s="45"/>
      <c r="M785" s="234" t="s">
        <v>1</v>
      </c>
      <c r="N785" s="235" t="s">
        <v>39</v>
      </c>
      <c r="O785" s="92"/>
      <c r="P785" s="236">
        <f>O785*H785</f>
        <v>0</v>
      </c>
      <c r="Q785" s="236">
        <v>0.00022000000000000001</v>
      </c>
      <c r="R785" s="236">
        <f>Q785*H785</f>
        <v>0.013490400000000001</v>
      </c>
      <c r="S785" s="236">
        <v>0</v>
      </c>
      <c r="T785" s="237">
        <f>S785*H785</f>
        <v>0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38" t="s">
        <v>294</v>
      </c>
      <c r="AT785" s="238" t="s">
        <v>183</v>
      </c>
      <c r="AU785" s="238" t="s">
        <v>84</v>
      </c>
      <c r="AY785" s="18" t="s">
        <v>180</v>
      </c>
      <c r="BE785" s="239">
        <f>IF(N785="základní",J785,0)</f>
        <v>0</v>
      </c>
      <c r="BF785" s="239">
        <f>IF(N785="snížená",J785,0)</f>
        <v>0</v>
      </c>
      <c r="BG785" s="239">
        <f>IF(N785="zákl. přenesená",J785,0)</f>
        <v>0</v>
      </c>
      <c r="BH785" s="239">
        <f>IF(N785="sníž. přenesená",J785,0)</f>
        <v>0</v>
      </c>
      <c r="BI785" s="239">
        <f>IF(N785="nulová",J785,0)</f>
        <v>0</v>
      </c>
      <c r="BJ785" s="18" t="s">
        <v>82</v>
      </c>
      <c r="BK785" s="239">
        <f>ROUND(I785*H785,2)</f>
        <v>0</v>
      </c>
      <c r="BL785" s="18" t="s">
        <v>294</v>
      </c>
      <c r="BM785" s="238" t="s">
        <v>905</v>
      </c>
    </row>
    <row r="786" s="13" customFormat="1">
      <c r="A786" s="13"/>
      <c r="B786" s="240"/>
      <c r="C786" s="241"/>
      <c r="D786" s="242" t="s">
        <v>190</v>
      </c>
      <c r="E786" s="243" t="s">
        <v>1</v>
      </c>
      <c r="F786" s="244" t="s">
        <v>906</v>
      </c>
      <c r="G786" s="241"/>
      <c r="H786" s="243" t="s">
        <v>1</v>
      </c>
      <c r="I786" s="245"/>
      <c r="J786" s="241"/>
      <c r="K786" s="241"/>
      <c r="L786" s="246"/>
      <c r="M786" s="247"/>
      <c r="N786" s="248"/>
      <c r="O786" s="248"/>
      <c r="P786" s="248"/>
      <c r="Q786" s="248"/>
      <c r="R786" s="248"/>
      <c r="S786" s="248"/>
      <c r="T786" s="249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0" t="s">
        <v>190</v>
      </c>
      <c r="AU786" s="250" t="s">
        <v>84</v>
      </c>
      <c r="AV786" s="13" t="s">
        <v>82</v>
      </c>
      <c r="AW786" s="13" t="s">
        <v>30</v>
      </c>
      <c r="AX786" s="13" t="s">
        <v>74</v>
      </c>
      <c r="AY786" s="250" t="s">
        <v>180</v>
      </c>
    </row>
    <row r="787" s="13" customFormat="1">
      <c r="A787" s="13"/>
      <c r="B787" s="240"/>
      <c r="C787" s="241"/>
      <c r="D787" s="242" t="s">
        <v>190</v>
      </c>
      <c r="E787" s="243" t="s">
        <v>1</v>
      </c>
      <c r="F787" s="244" t="s">
        <v>357</v>
      </c>
      <c r="G787" s="241"/>
      <c r="H787" s="243" t="s">
        <v>1</v>
      </c>
      <c r="I787" s="245"/>
      <c r="J787" s="241"/>
      <c r="K787" s="241"/>
      <c r="L787" s="246"/>
      <c r="M787" s="247"/>
      <c r="N787" s="248"/>
      <c r="O787" s="248"/>
      <c r="P787" s="248"/>
      <c r="Q787" s="248"/>
      <c r="R787" s="248"/>
      <c r="S787" s="248"/>
      <c r="T787" s="249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0" t="s">
        <v>190</v>
      </c>
      <c r="AU787" s="250" t="s">
        <v>84</v>
      </c>
      <c r="AV787" s="13" t="s">
        <v>82</v>
      </c>
      <c r="AW787" s="13" t="s">
        <v>30</v>
      </c>
      <c r="AX787" s="13" t="s">
        <v>74</v>
      </c>
      <c r="AY787" s="250" t="s">
        <v>180</v>
      </c>
    </row>
    <row r="788" s="13" customFormat="1">
      <c r="A788" s="13"/>
      <c r="B788" s="240"/>
      <c r="C788" s="241"/>
      <c r="D788" s="242" t="s">
        <v>190</v>
      </c>
      <c r="E788" s="243" t="s">
        <v>1</v>
      </c>
      <c r="F788" s="244" t="s">
        <v>358</v>
      </c>
      <c r="G788" s="241"/>
      <c r="H788" s="243" t="s">
        <v>1</v>
      </c>
      <c r="I788" s="245"/>
      <c r="J788" s="241"/>
      <c r="K788" s="241"/>
      <c r="L788" s="246"/>
      <c r="M788" s="247"/>
      <c r="N788" s="248"/>
      <c r="O788" s="248"/>
      <c r="P788" s="248"/>
      <c r="Q788" s="248"/>
      <c r="R788" s="248"/>
      <c r="S788" s="248"/>
      <c r="T788" s="249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50" t="s">
        <v>190</v>
      </c>
      <c r="AU788" s="250" t="s">
        <v>84</v>
      </c>
      <c r="AV788" s="13" t="s">
        <v>82</v>
      </c>
      <c r="AW788" s="13" t="s">
        <v>30</v>
      </c>
      <c r="AX788" s="13" t="s">
        <v>74</v>
      </c>
      <c r="AY788" s="250" t="s">
        <v>180</v>
      </c>
    </row>
    <row r="789" s="14" customFormat="1">
      <c r="A789" s="14"/>
      <c r="B789" s="251"/>
      <c r="C789" s="252"/>
      <c r="D789" s="242" t="s">
        <v>190</v>
      </c>
      <c r="E789" s="253" t="s">
        <v>1</v>
      </c>
      <c r="F789" s="254" t="s">
        <v>907</v>
      </c>
      <c r="G789" s="252"/>
      <c r="H789" s="255">
        <v>43.68</v>
      </c>
      <c r="I789" s="256"/>
      <c r="J789" s="252"/>
      <c r="K789" s="252"/>
      <c r="L789" s="257"/>
      <c r="M789" s="258"/>
      <c r="N789" s="259"/>
      <c r="O789" s="259"/>
      <c r="P789" s="259"/>
      <c r="Q789" s="259"/>
      <c r="R789" s="259"/>
      <c r="S789" s="259"/>
      <c r="T789" s="260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61" t="s">
        <v>190</v>
      </c>
      <c r="AU789" s="261" t="s">
        <v>84</v>
      </c>
      <c r="AV789" s="14" t="s">
        <v>84</v>
      </c>
      <c r="AW789" s="14" t="s">
        <v>30</v>
      </c>
      <c r="AX789" s="14" t="s">
        <v>74</v>
      </c>
      <c r="AY789" s="261" t="s">
        <v>180</v>
      </c>
    </row>
    <row r="790" s="13" customFormat="1">
      <c r="A790" s="13"/>
      <c r="B790" s="240"/>
      <c r="C790" s="241"/>
      <c r="D790" s="242" t="s">
        <v>190</v>
      </c>
      <c r="E790" s="243" t="s">
        <v>1</v>
      </c>
      <c r="F790" s="244" t="s">
        <v>908</v>
      </c>
      <c r="G790" s="241"/>
      <c r="H790" s="243" t="s">
        <v>1</v>
      </c>
      <c r="I790" s="245"/>
      <c r="J790" s="241"/>
      <c r="K790" s="241"/>
      <c r="L790" s="246"/>
      <c r="M790" s="247"/>
      <c r="N790" s="248"/>
      <c r="O790" s="248"/>
      <c r="P790" s="248"/>
      <c r="Q790" s="248"/>
      <c r="R790" s="248"/>
      <c r="S790" s="248"/>
      <c r="T790" s="249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50" t="s">
        <v>190</v>
      </c>
      <c r="AU790" s="250" t="s">
        <v>84</v>
      </c>
      <c r="AV790" s="13" t="s">
        <v>82</v>
      </c>
      <c r="AW790" s="13" t="s">
        <v>30</v>
      </c>
      <c r="AX790" s="13" t="s">
        <v>74</v>
      </c>
      <c r="AY790" s="250" t="s">
        <v>180</v>
      </c>
    </row>
    <row r="791" s="13" customFormat="1">
      <c r="A791" s="13"/>
      <c r="B791" s="240"/>
      <c r="C791" s="241"/>
      <c r="D791" s="242" t="s">
        <v>190</v>
      </c>
      <c r="E791" s="243" t="s">
        <v>1</v>
      </c>
      <c r="F791" s="244" t="s">
        <v>909</v>
      </c>
      <c r="G791" s="241"/>
      <c r="H791" s="243" t="s">
        <v>1</v>
      </c>
      <c r="I791" s="245"/>
      <c r="J791" s="241"/>
      <c r="K791" s="241"/>
      <c r="L791" s="246"/>
      <c r="M791" s="247"/>
      <c r="N791" s="248"/>
      <c r="O791" s="248"/>
      <c r="P791" s="248"/>
      <c r="Q791" s="248"/>
      <c r="R791" s="248"/>
      <c r="S791" s="248"/>
      <c r="T791" s="249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0" t="s">
        <v>190</v>
      </c>
      <c r="AU791" s="250" t="s">
        <v>84</v>
      </c>
      <c r="AV791" s="13" t="s">
        <v>82</v>
      </c>
      <c r="AW791" s="13" t="s">
        <v>30</v>
      </c>
      <c r="AX791" s="13" t="s">
        <v>74</v>
      </c>
      <c r="AY791" s="250" t="s">
        <v>180</v>
      </c>
    </row>
    <row r="792" s="13" customFormat="1">
      <c r="A792" s="13"/>
      <c r="B792" s="240"/>
      <c r="C792" s="241"/>
      <c r="D792" s="242" t="s">
        <v>190</v>
      </c>
      <c r="E792" s="243" t="s">
        <v>1</v>
      </c>
      <c r="F792" s="244" t="s">
        <v>361</v>
      </c>
      <c r="G792" s="241"/>
      <c r="H792" s="243" t="s">
        <v>1</v>
      </c>
      <c r="I792" s="245"/>
      <c r="J792" s="241"/>
      <c r="K792" s="241"/>
      <c r="L792" s="246"/>
      <c r="M792" s="247"/>
      <c r="N792" s="248"/>
      <c r="O792" s="248"/>
      <c r="P792" s="248"/>
      <c r="Q792" s="248"/>
      <c r="R792" s="248"/>
      <c r="S792" s="248"/>
      <c r="T792" s="249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0" t="s">
        <v>190</v>
      </c>
      <c r="AU792" s="250" t="s">
        <v>84</v>
      </c>
      <c r="AV792" s="13" t="s">
        <v>82</v>
      </c>
      <c r="AW792" s="13" t="s">
        <v>30</v>
      </c>
      <c r="AX792" s="13" t="s">
        <v>74</v>
      </c>
      <c r="AY792" s="250" t="s">
        <v>180</v>
      </c>
    </row>
    <row r="793" s="14" customFormat="1">
      <c r="A793" s="14"/>
      <c r="B793" s="251"/>
      <c r="C793" s="252"/>
      <c r="D793" s="242" t="s">
        <v>190</v>
      </c>
      <c r="E793" s="253" t="s">
        <v>1</v>
      </c>
      <c r="F793" s="254" t="s">
        <v>910</v>
      </c>
      <c r="G793" s="252"/>
      <c r="H793" s="255">
        <v>17.640000000000001</v>
      </c>
      <c r="I793" s="256"/>
      <c r="J793" s="252"/>
      <c r="K793" s="252"/>
      <c r="L793" s="257"/>
      <c r="M793" s="258"/>
      <c r="N793" s="259"/>
      <c r="O793" s="259"/>
      <c r="P793" s="259"/>
      <c r="Q793" s="259"/>
      <c r="R793" s="259"/>
      <c r="S793" s="259"/>
      <c r="T793" s="260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1" t="s">
        <v>190</v>
      </c>
      <c r="AU793" s="261" t="s">
        <v>84</v>
      </c>
      <c r="AV793" s="14" t="s">
        <v>84</v>
      </c>
      <c r="AW793" s="14" t="s">
        <v>30</v>
      </c>
      <c r="AX793" s="14" t="s">
        <v>74</v>
      </c>
      <c r="AY793" s="261" t="s">
        <v>180</v>
      </c>
    </row>
    <row r="794" s="15" customFormat="1">
      <c r="A794" s="15"/>
      <c r="B794" s="262"/>
      <c r="C794" s="263"/>
      <c r="D794" s="242" t="s">
        <v>190</v>
      </c>
      <c r="E794" s="264" t="s">
        <v>1</v>
      </c>
      <c r="F794" s="265" t="s">
        <v>194</v>
      </c>
      <c r="G794" s="263"/>
      <c r="H794" s="266">
        <v>61.32</v>
      </c>
      <c r="I794" s="267"/>
      <c r="J794" s="263"/>
      <c r="K794" s="263"/>
      <c r="L794" s="268"/>
      <c r="M794" s="269"/>
      <c r="N794" s="270"/>
      <c r="O794" s="270"/>
      <c r="P794" s="270"/>
      <c r="Q794" s="270"/>
      <c r="R794" s="270"/>
      <c r="S794" s="270"/>
      <c r="T794" s="271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T794" s="272" t="s">
        <v>190</v>
      </c>
      <c r="AU794" s="272" t="s">
        <v>84</v>
      </c>
      <c r="AV794" s="15" t="s">
        <v>188</v>
      </c>
      <c r="AW794" s="15" t="s">
        <v>30</v>
      </c>
      <c r="AX794" s="15" t="s">
        <v>82</v>
      </c>
      <c r="AY794" s="272" t="s">
        <v>180</v>
      </c>
    </row>
    <row r="795" s="2" customFormat="1" ht="16.5" customHeight="1">
      <c r="A795" s="39"/>
      <c r="B795" s="40"/>
      <c r="C795" s="227" t="s">
        <v>911</v>
      </c>
      <c r="D795" s="227" t="s">
        <v>183</v>
      </c>
      <c r="E795" s="228" t="s">
        <v>912</v>
      </c>
      <c r="F795" s="229" t="s">
        <v>913</v>
      </c>
      <c r="G795" s="230" t="s">
        <v>198</v>
      </c>
      <c r="H795" s="231">
        <v>777.79899999999998</v>
      </c>
      <c r="I795" s="232"/>
      <c r="J795" s="233">
        <f>ROUND(I795*H795,2)</f>
        <v>0</v>
      </c>
      <c r="K795" s="229" t="s">
        <v>187</v>
      </c>
      <c r="L795" s="45"/>
      <c r="M795" s="234" t="s">
        <v>1</v>
      </c>
      <c r="N795" s="235" t="s">
        <v>39</v>
      </c>
      <c r="O795" s="92"/>
      <c r="P795" s="236">
        <f>O795*H795</f>
        <v>0</v>
      </c>
      <c r="Q795" s="236">
        <v>6.0000000000000002E-05</v>
      </c>
      <c r="R795" s="236">
        <f>Q795*H795</f>
        <v>0.046667939999999998</v>
      </c>
      <c r="S795" s="236">
        <v>0</v>
      </c>
      <c r="T795" s="237">
        <f>S795*H795</f>
        <v>0</v>
      </c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R795" s="238" t="s">
        <v>294</v>
      </c>
      <c r="AT795" s="238" t="s">
        <v>183</v>
      </c>
      <c r="AU795" s="238" t="s">
        <v>84</v>
      </c>
      <c r="AY795" s="18" t="s">
        <v>180</v>
      </c>
      <c r="BE795" s="239">
        <f>IF(N795="základní",J795,0)</f>
        <v>0</v>
      </c>
      <c r="BF795" s="239">
        <f>IF(N795="snížená",J795,0)</f>
        <v>0</v>
      </c>
      <c r="BG795" s="239">
        <f>IF(N795="zákl. přenesená",J795,0)</f>
        <v>0</v>
      </c>
      <c r="BH795" s="239">
        <f>IF(N795="sníž. přenesená",J795,0)</f>
        <v>0</v>
      </c>
      <c r="BI795" s="239">
        <f>IF(N795="nulová",J795,0)</f>
        <v>0</v>
      </c>
      <c r="BJ795" s="18" t="s">
        <v>82</v>
      </c>
      <c r="BK795" s="239">
        <f>ROUND(I795*H795,2)</f>
        <v>0</v>
      </c>
      <c r="BL795" s="18" t="s">
        <v>294</v>
      </c>
      <c r="BM795" s="238" t="s">
        <v>914</v>
      </c>
    </row>
    <row r="796" s="13" customFormat="1">
      <c r="A796" s="13"/>
      <c r="B796" s="240"/>
      <c r="C796" s="241"/>
      <c r="D796" s="242" t="s">
        <v>190</v>
      </c>
      <c r="E796" s="243" t="s">
        <v>1</v>
      </c>
      <c r="F796" s="244" t="s">
        <v>915</v>
      </c>
      <c r="G796" s="241"/>
      <c r="H796" s="243" t="s">
        <v>1</v>
      </c>
      <c r="I796" s="245"/>
      <c r="J796" s="241"/>
      <c r="K796" s="241"/>
      <c r="L796" s="246"/>
      <c r="M796" s="247"/>
      <c r="N796" s="248"/>
      <c r="O796" s="248"/>
      <c r="P796" s="248"/>
      <c r="Q796" s="248"/>
      <c r="R796" s="248"/>
      <c r="S796" s="248"/>
      <c r="T796" s="249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0" t="s">
        <v>190</v>
      </c>
      <c r="AU796" s="250" t="s">
        <v>84</v>
      </c>
      <c r="AV796" s="13" t="s">
        <v>82</v>
      </c>
      <c r="AW796" s="13" t="s">
        <v>30</v>
      </c>
      <c r="AX796" s="13" t="s">
        <v>74</v>
      </c>
      <c r="AY796" s="250" t="s">
        <v>180</v>
      </c>
    </row>
    <row r="797" s="13" customFormat="1">
      <c r="A797" s="13"/>
      <c r="B797" s="240"/>
      <c r="C797" s="241"/>
      <c r="D797" s="242" t="s">
        <v>190</v>
      </c>
      <c r="E797" s="243" t="s">
        <v>1</v>
      </c>
      <c r="F797" s="244" t="s">
        <v>916</v>
      </c>
      <c r="G797" s="241"/>
      <c r="H797" s="243" t="s">
        <v>1</v>
      </c>
      <c r="I797" s="245"/>
      <c r="J797" s="241"/>
      <c r="K797" s="241"/>
      <c r="L797" s="246"/>
      <c r="M797" s="247"/>
      <c r="N797" s="248"/>
      <c r="O797" s="248"/>
      <c r="P797" s="248"/>
      <c r="Q797" s="248"/>
      <c r="R797" s="248"/>
      <c r="S797" s="248"/>
      <c r="T797" s="249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0" t="s">
        <v>190</v>
      </c>
      <c r="AU797" s="250" t="s">
        <v>84</v>
      </c>
      <c r="AV797" s="13" t="s">
        <v>82</v>
      </c>
      <c r="AW797" s="13" t="s">
        <v>30</v>
      </c>
      <c r="AX797" s="13" t="s">
        <v>74</v>
      </c>
      <c r="AY797" s="250" t="s">
        <v>180</v>
      </c>
    </row>
    <row r="798" s="13" customFormat="1">
      <c r="A798" s="13"/>
      <c r="B798" s="240"/>
      <c r="C798" s="241"/>
      <c r="D798" s="242" t="s">
        <v>190</v>
      </c>
      <c r="E798" s="243" t="s">
        <v>1</v>
      </c>
      <c r="F798" s="244" t="s">
        <v>917</v>
      </c>
      <c r="G798" s="241"/>
      <c r="H798" s="243" t="s">
        <v>1</v>
      </c>
      <c r="I798" s="245"/>
      <c r="J798" s="241"/>
      <c r="K798" s="241"/>
      <c r="L798" s="246"/>
      <c r="M798" s="247"/>
      <c r="N798" s="248"/>
      <c r="O798" s="248"/>
      <c r="P798" s="248"/>
      <c r="Q798" s="248"/>
      <c r="R798" s="248"/>
      <c r="S798" s="248"/>
      <c r="T798" s="249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0" t="s">
        <v>190</v>
      </c>
      <c r="AU798" s="250" t="s">
        <v>84</v>
      </c>
      <c r="AV798" s="13" t="s">
        <v>82</v>
      </c>
      <c r="AW798" s="13" t="s">
        <v>30</v>
      </c>
      <c r="AX798" s="13" t="s">
        <v>74</v>
      </c>
      <c r="AY798" s="250" t="s">
        <v>180</v>
      </c>
    </row>
    <row r="799" s="13" customFormat="1">
      <c r="A799" s="13"/>
      <c r="B799" s="240"/>
      <c r="C799" s="241"/>
      <c r="D799" s="242" t="s">
        <v>190</v>
      </c>
      <c r="E799" s="243" t="s">
        <v>1</v>
      </c>
      <c r="F799" s="244" t="s">
        <v>918</v>
      </c>
      <c r="G799" s="241"/>
      <c r="H799" s="243" t="s">
        <v>1</v>
      </c>
      <c r="I799" s="245"/>
      <c r="J799" s="241"/>
      <c r="K799" s="241"/>
      <c r="L799" s="246"/>
      <c r="M799" s="247"/>
      <c r="N799" s="248"/>
      <c r="O799" s="248"/>
      <c r="P799" s="248"/>
      <c r="Q799" s="248"/>
      <c r="R799" s="248"/>
      <c r="S799" s="248"/>
      <c r="T799" s="249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50" t="s">
        <v>190</v>
      </c>
      <c r="AU799" s="250" t="s">
        <v>84</v>
      </c>
      <c r="AV799" s="13" t="s">
        <v>82</v>
      </c>
      <c r="AW799" s="13" t="s">
        <v>30</v>
      </c>
      <c r="AX799" s="13" t="s">
        <v>74</v>
      </c>
      <c r="AY799" s="250" t="s">
        <v>180</v>
      </c>
    </row>
    <row r="800" s="14" customFormat="1">
      <c r="A800" s="14"/>
      <c r="B800" s="251"/>
      <c r="C800" s="252"/>
      <c r="D800" s="242" t="s">
        <v>190</v>
      </c>
      <c r="E800" s="253" t="s">
        <v>1</v>
      </c>
      <c r="F800" s="254" t="s">
        <v>919</v>
      </c>
      <c r="G800" s="252"/>
      <c r="H800" s="255">
        <v>564.37099999999998</v>
      </c>
      <c r="I800" s="256"/>
      <c r="J800" s="252"/>
      <c r="K800" s="252"/>
      <c r="L800" s="257"/>
      <c r="M800" s="258"/>
      <c r="N800" s="259"/>
      <c r="O800" s="259"/>
      <c r="P800" s="259"/>
      <c r="Q800" s="259"/>
      <c r="R800" s="259"/>
      <c r="S800" s="259"/>
      <c r="T800" s="260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1" t="s">
        <v>190</v>
      </c>
      <c r="AU800" s="261" t="s">
        <v>84</v>
      </c>
      <c r="AV800" s="14" t="s">
        <v>84</v>
      </c>
      <c r="AW800" s="14" t="s">
        <v>30</v>
      </c>
      <c r="AX800" s="14" t="s">
        <v>74</v>
      </c>
      <c r="AY800" s="261" t="s">
        <v>180</v>
      </c>
    </row>
    <row r="801" s="14" customFormat="1">
      <c r="A801" s="14"/>
      <c r="B801" s="251"/>
      <c r="C801" s="252"/>
      <c r="D801" s="242" t="s">
        <v>190</v>
      </c>
      <c r="E801" s="253" t="s">
        <v>1</v>
      </c>
      <c r="F801" s="254" t="s">
        <v>920</v>
      </c>
      <c r="G801" s="252"/>
      <c r="H801" s="255">
        <v>211.21700000000001</v>
      </c>
      <c r="I801" s="256"/>
      <c r="J801" s="252"/>
      <c r="K801" s="252"/>
      <c r="L801" s="257"/>
      <c r="M801" s="258"/>
      <c r="N801" s="259"/>
      <c r="O801" s="259"/>
      <c r="P801" s="259"/>
      <c r="Q801" s="259"/>
      <c r="R801" s="259"/>
      <c r="S801" s="259"/>
      <c r="T801" s="260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1" t="s">
        <v>190</v>
      </c>
      <c r="AU801" s="261" t="s">
        <v>84</v>
      </c>
      <c r="AV801" s="14" t="s">
        <v>84</v>
      </c>
      <c r="AW801" s="14" t="s">
        <v>30</v>
      </c>
      <c r="AX801" s="14" t="s">
        <v>74</v>
      </c>
      <c r="AY801" s="261" t="s">
        <v>180</v>
      </c>
    </row>
    <row r="802" s="13" customFormat="1">
      <c r="A802" s="13"/>
      <c r="B802" s="240"/>
      <c r="C802" s="241"/>
      <c r="D802" s="242" t="s">
        <v>190</v>
      </c>
      <c r="E802" s="243" t="s">
        <v>1</v>
      </c>
      <c r="F802" s="244" t="s">
        <v>921</v>
      </c>
      <c r="G802" s="241"/>
      <c r="H802" s="243" t="s">
        <v>1</v>
      </c>
      <c r="I802" s="245"/>
      <c r="J802" s="241"/>
      <c r="K802" s="241"/>
      <c r="L802" s="246"/>
      <c r="M802" s="247"/>
      <c r="N802" s="248"/>
      <c r="O802" s="248"/>
      <c r="P802" s="248"/>
      <c r="Q802" s="248"/>
      <c r="R802" s="248"/>
      <c r="S802" s="248"/>
      <c r="T802" s="249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50" t="s">
        <v>190</v>
      </c>
      <c r="AU802" s="250" t="s">
        <v>84</v>
      </c>
      <c r="AV802" s="13" t="s">
        <v>82</v>
      </c>
      <c r="AW802" s="13" t="s">
        <v>30</v>
      </c>
      <c r="AX802" s="13" t="s">
        <v>74</v>
      </c>
      <c r="AY802" s="250" t="s">
        <v>180</v>
      </c>
    </row>
    <row r="803" s="14" customFormat="1">
      <c r="A803" s="14"/>
      <c r="B803" s="251"/>
      <c r="C803" s="252"/>
      <c r="D803" s="242" t="s">
        <v>190</v>
      </c>
      <c r="E803" s="253" t="s">
        <v>1</v>
      </c>
      <c r="F803" s="254" t="s">
        <v>922</v>
      </c>
      <c r="G803" s="252"/>
      <c r="H803" s="255">
        <v>0.875</v>
      </c>
      <c r="I803" s="256"/>
      <c r="J803" s="252"/>
      <c r="K803" s="252"/>
      <c r="L803" s="257"/>
      <c r="M803" s="258"/>
      <c r="N803" s="259"/>
      <c r="O803" s="259"/>
      <c r="P803" s="259"/>
      <c r="Q803" s="259"/>
      <c r="R803" s="259"/>
      <c r="S803" s="259"/>
      <c r="T803" s="260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61" t="s">
        <v>190</v>
      </c>
      <c r="AU803" s="261" t="s">
        <v>84</v>
      </c>
      <c r="AV803" s="14" t="s">
        <v>84</v>
      </c>
      <c r="AW803" s="14" t="s">
        <v>30</v>
      </c>
      <c r="AX803" s="14" t="s">
        <v>74</v>
      </c>
      <c r="AY803" s="261" t="s">
        <v>180</v>
      </c>
    </row>
    <row r="804" s="13" customFormat="1">
      <c r="A804" s="13"/>
      <c r="B804" s="240"/>
      <c r="C804" s="241"/>
      <c r="D804" s="242" t="s">
        <v>190</v>
      </c>
      <c r="E804" s="243" t="s">
        <v>1</v>
      </c>
      <c r="F804" s="244" t="s">
        <v>923</v>
      </c>
      <c r="G804" s="241"/>
      <c r="H804" s="243" t="s">
        <v>1</v>
      </c>
      <c r="I804" s="245"/>
      <c r="J804" s="241"/>
      <c r="K804" s="241"/>
      <c r="L804" s="246"/>
      <c r="M804" s="247"/>
      <c r="N804" s="248"/>
      <c r="O804" s="248"/>
      <c r="P804" s="248"/>
      <c r="Q804" s="248"/>
      <c r="R804" s="248"/>
      <c r="S804" s="248"/>
      <c r="T804" s="249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50" t="s">
        <v>190</v>
      </c>
      <c r="AU804" s="250" t="s">
        <v>84</v>
      </c>
      <c r="AV804" s="13" t="s">
        <v>82</v>
      </c>
      <c r="AW804" s="13" t="s">
        <v>30</v>
      </c>
      <c r="AX804" s="13" t="s">
        <v>74</v>
      </c>
      <c r="AY804" s="250" t="s">
        <v>180</v>
      </c>
    </row>
    <row r="805" s="14" customFormat="1">
      <c r="A805" s="14"/>
      <c r="B805" s="251"/>
      <c r="C805" s="252"/>
      <c r="D805" s="242" t="s">
        <v>190</v>
      </c>
      <c r="E805" s="253" t="s">
        <v>1</v>
      </c>
      <c r="F805" s="254" t="s">
        <v>924</v>
      </c>
      <c r="G805" s="252"/>
      <c r="H805" s="255">
        <v>1.3360000000000001</v>
      </c>
      <c r="I805" s="256"/>
      <c r="J805" s="252"/>
      <c r="K805" s="252"/>
      <c r="L805" s="257"/>
      <c r="M805" s="258"/>
      <c r="N805" s="259"/>
      <c r="O805" s="259"/>
      <c r="P805" s="259"/>
      <c r="Q805" s="259"/>
      <c r="R805" s="259"/>
      <c r="S805" s="259"/>
      <c r="T805" s="260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1" t="s">
        <v>190</v>
      </c>
      <c r="AU805" s="261" t="s">
        <v>84</v>
      </c>
      <c r="AV805" s="14" t="s">
        <v>84</v>
      </c>
      <c r="AW805" s="14" t="s">
        <v>30</v>
      </c>
      <c r="AX805" s="14" t="s">
        <v>74</v>
      </c>
      <c r="AY805" s="261" t="s">
        <v>180</v>
      </c>
    </row>
    <row r="806" s="15" customFormat="1">
      <c r="A806" s="15"/>
      <c r="B806" s="262"/>
      <c r="C806" s="263"/>
      <c r="D806" s="242" t="s">
        <v>190</v>
      </c>
      <c r="E806" s="264" t="s">
        <v>1</v>
      </c>
      <c r="F806" s="265" t="s">
        <v>194</v>
      </c>
      <c r="G806" s="263"/>
      <c r="H806" s="266">
        <v>777.79899999999998</v>
      </c>
      <c r="I806" s="267"/>
      <c r="J806" s="263"/>
      <c r="K806" s="263"/>
      <c r="L806" s="268"/>
      <c r="M806" s="269"/>
      <c r="N806" s="270"/>
      <c r="O806" s="270"/>
      <c r="P806" s="270"/>
      <c r="Q806" s="270"/>
      <c r="R806" s="270"/>
      <c r="S806" s="270"/>
      <c r="T806" s="271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72" t="s">
        <v>190</v>
      </c>
      <c r="AU806" s="272" t="s">
        <v>84</v>
      </c>
      <c r="AV806" s="15" t="s">
        <v>188</v>
      </c>
      <c r="AW806" s="15" t="s">
        <v>30</v>
      </c>
      <c r="AX806" s="15" t="s">
        <v>82</v>
      </c>
      <c r="AY806" s="272" t="s">
        <v>180</v>
      </c>
    </row>
    <row r="807" s="2" customFormat="1" ht="16.5" customHeight="1">
      <c r="A807" s="39"/>
      <c r="B807" s="40"/>
      <c r="C807" s="227" t="s">
        <v>925</v>
      </c>
      <c r="D807" s="227" t="s">
        <v>183</v>
      </c>
      <c r="E807" s="228" t="s">
        <v>926</v>
      </c>
      <c r="F807" s="229" t="s">
        <v>927</v>
      </c>
      <c r="G807" s="230" t="s">
        <v>198</v>
      </c>
      <c r="H807" s="231">
        <v>34.746000000000002</v>
      </c>
      <c r="I807" s="232"/>
      <c r="J807" s="233">
        <f>ROUND(I807*H807,2)</f>
        <v>0</v>
      </c>
      <c r="K807" s="229" t="s">
        <v>187</v>
      </c>
      <c r="L807" s="45"/>
      <c r="M807" s="234" t="s">
        <v>1</v>
      </c>
      <c r="N807" s="235" t="s">
        <v>39</v>
      </c>
      <c r="O807" s="92"/>
      <c r="P807" s="236">
        <f>O807*H807</f>
        <v>0</v>
      </c>
      <c r="Q807" s="236">
        <v>0.00013999999999999999</v>
      </c>
      <c r="R807" s="236">
        <f>Q807*H807</f>
        <v>0.0048644400000000003</v>
      </c>
      <c r="S807" s="236">
        <v>0</v>
      </c>
      <c r="T807" s="237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38" t="s">
        <v>294</v>
      </c>
      <c r="AT807" s="238" t="s">
        <v>183</v>
      </c>
      <c r="AU807" s="238" t="s">
        <v>84</v>
      </c>
      <c r="AY807" s="18" t="s">
        <v>180</v>
      </c>
      <c r="BE807" s="239">
        <f>IF(N807="základní",J807,0)</f>
        <v>0</v>
      </c>
      <c r="BF807" s="239">
        <f>IF(N807="snížená",J807,0)</f>
        <v>0</v>
      </c>
      <c r="BG807" s="239">
        <f>IF(N807="zákl. přenesená",J807,0)</f>
        <v>0</v>
      </c>
      <c r="BH807" s="239">
        <f>IF(N807="sníž. přenesená",J807,0)</f>
        <v>0</v>
      </c>
      <c r="BI807" s="239">
        <f>IF(N807="nulová",J807,0)</f>
        <v>0</v>
      </c>
      <c r="BJ807" s="18" t="s">
        <v>82</v>
      </c>
      <c r="BK807" s="239">
        <f>ROUND(I807*H807,2)</f>
        <v>0</v>
      </c>
      <c r="BL807" s="18" t="s">
        <v>294</v>
      </c>
      <c r="BM807" s="238" t="s">
        <v>928</v>
      </c>
    </row>
    <row r="808" s="13" customFormat="1">
      <c r="A808" s="13"/>
      <c r="B808" s="240"/>
      <c r="C808" s="241"/>
      <c r="D808" s="242" t="s">
        <v>190</v>
      </c>
      <c r="E808" s="243" t="s">
        <v>1</v>
      </c>
      <c r="F808" s="244" t="s">
        <v>640</v>
      </c>
      <c r="G808" s="241"/>
      <c r="H808" s="243" t="s">
        <v>1</v>
      </c>
      <c r="I808" s="245"/>
      <c r="J808" s="241"/>
      <c r="K808" s="241"/>
      <c r="L808" s="246"/>
      <c r="M808" s="247"/>
      <c r="N808" s="248"/>
      <c r="O808" s="248"/>
      <c r="P808" s="248"/>
      <c r="Q808" s="248"/>
      <c r="R808" s="248"/>
      <c r="S808" s="248"/>
      <c r="T808" s="249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50" t="s">
        <v>190</v>
      </c>
      <c r="AU808" s="250" t="s">
        <v>84</v>
      </c>
      <c r="AV808" s="13" t="s">
        <v>82</v>
      </c>
      <c r="AW808" s="13" t="s">
        <v>30</v>
      </c>
      <c r="AX808" s="13" t="s">
        <v>74</v>
      </c>
      <c r="AY808" s="250" t="s">
        <v>180</v>
      </c>
    </row>
    <row r="809" s="14" customFormat="1">
      <c r="A809" s="14"/>
      <c r="B809" s="251"/>
      <c r="C809" s="252"/>
      <c r="D809" s="242" t="s">
        <v>190</v>
      </c>
      <c r="E809" s="253" t="s">
        <v>1</v>
      </c>
      <c r="F809" s="254" t="s">
        <v>929</v>
      </c>
      <c r="G809" s="252"/>
      <c r="H809" s="255">
        <v>33.280000000000001</v>
      </c>
      <c r="I809" s="256"/>
      <c r="J809" s="252"/>
      <c r="K809" s="252"/>
      <c r="L809" s="257"/>
      <c r="M809" s="258"/>
      <c r="N809" s="259"/>
      <c r="O809" s="259"/>
      <c r="P809" s="259"/>
      <c r="Q809" s="259"/>
      <c r="R809" s="259"/>
      <c r="S809" s="259"/>
      <c r="T809" s="260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61" t="s">
        <v>190</v>
      </c>
      <c r="AU809" s="261" t="s">
        <v>84</v>
      </c>
      <c r="AV809" s="14" t="s">
        <v>84</v>
      </c>
      <c r="AW809" s="14" t="s">
        <v>30</v>
      </c>
      <c r="AX809" s="14" t="s">
        <v>74</v>
      </c>
      <c r="AY809" s="261" t="s">
        <v>180</v>
      </c>
    </row>
    <row r="810" s="13" customFormat="1">
      <c r="A810" s="13"/>
      <c r="B810" s="240"/>
      <c r="C810" s="241"/>
      <c r="D810" s="242" t="s">
        <v>190</v>
      </c>
      <c r="E810" s="243" t="s">
        <v>1</v>
      </c>
      <c r="F810" s="244" t="s">
        <v>212</v>
      </c>
      <c r="G810" s="241"/>
      <c r="H810" s="243" t="s">
        <v>1</v>
      </c>
      <c r="I810" s="245"/>
      <c r="J810" s="241"/>
      <c r="K810" s="241"/>
      <c r="L810" s="246"/>
      <c r="M810" s="247"/>
      <c r="N810" s="248"/>
      <c r="O810" s="248"/>
      <c r="P810" s="248"/>
      <c r="Q810" s="248"/>
      <c r="R810" s="248"/>
      <c r="S810" s="248"/>
      <c r="T810" s="249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50" t="s">
        <v>190</v>
      </c>
      <c r="AU810" s="250" t="s">
        <v>84</v>
      </c>
      <c r="AV810" s="13" t="s">
        <v>82</v>
      </c>
      <c r="AW810" s="13" t="s">
        <v>30</v>
      </c>
      <c r="AX810" s="13" t="s">
        <v>74</v>
      </c>
      <c r="AY810" s="250" t="s">
        <v>180</v>
      </c>
    </row>
    <row r="811" s="13" customFormat="1">
      <c r="A811" s="13"/>
      <c r="B811" s="240"/>
      <c r="C811" s="241"/>
      <c r="D811" s="242" t="s">
        <v>190</v>
      </c>
      <c r="E811" s="243" t="s">
        <v>1</v>
      </c>
      <c r="F811" s="244" t="s">
        <v>213</v>
      </c>
      <c r="G811" s="241"/>
      <c r="H811" s="243" t="s">
        <v>1</v>
      </c>
      <c r="I811" s="245"/>
      <c r="J811" s="241"/>
      <c r="K811" s="241"/>
      <c r="L811" s="246"/>
      <c r="M811" s="247"/>
      <c r="N811" s="248"/>
      <c r="O811" s="248"/>
      <c r="P811" s="248"/>
      <c r="Q811" s="248"/>
      <c r="R811" s="248"/>
      <c r="S811" s="248"/>
      <c r="T811" s="249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50" t="s">
        <v>190</v>
      </c>
      <c r="AU811" s="250" t="s">
        <v>84</v>
      </c>
      <c r="AV811" s="13" t="s">
        <v>82</v>
      </c>
      <c r="AW811" s="13" t="s">
        <v>30</v>
      </c>
      <c r="AX811" s="13" t="s">
        <v>74</v>
      </c>
      <c r="AY811" s="250" t="s">
        <v>180</v>
      </c>
    </row>
    <row r="812" s="14" customFormat="1">
      <c r="A812" s="14"/>
      <c r="B812" s="251"/>
      <c r="C812" s="252"/>
      <c r="D812" s="242" t="s">
        <v>190</v>
      </c>
      <c r="E812" s="253" t="s">
        <v>1</v>
      </c>
      <c r="F812" s="254" t="s">
        <v>930</v>
      </c>
      <c r="G812" s="252"/>
      <c r="H812" s="255">
        <v>1.466</v>
      </c>
      <c r="I812" s="256"/>
      <c r="J812" s="252"/>
      <c r="K812" s="252"/>
      <c r="L812" s="257"/>
      <c r="M812" s="258"/>
      <c r="N812" s="259"/>
      <c r="O812" s="259"/>
      <c r="P812" s="259"/>
      <c r="Q812" s="259"/>
      <c r="R812" s="259"/>
      <c r="S812" s="259"/>
      <c r="T812" s="260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1" t="s">
        <v>190</v>
      </c>
      <c r="AU812" s="261" t="s">
        <v>84</v>
      </c>
      <c r="AV812" s="14" t="s">
        <v>84</v>
      </c>
      <c r="AW812" s="14" t="s">
        <v>30</v>
      </c>
      <c r="AX812" s="14" t="s">
        <v>74</v>
      </c>
      <c r="AY812" s="261" t="s">
        <v>180</v>
      </c>
    </row>
    <row r="813" s="15" customFormat="1">
      <c r="A813" s="15"/>
      <c r="B813" s="262"/>
      <c r="C813" s="263"/>
      <c r="D813" s="242" t="s">
        <v>190</v>
      </c>
      <c r="E813" s="264" t="s">
        <v>1</v>
      </c>
      <c r="F813" s="265" t="s">
        <v>194</v>
      </c>
      <c r="G813" s="263"/>
      <c r="H813" s="266">
        <v>34.746000000000002</v>
      </c>
      <c r="I813" s="267"/>
      <c r="J813" s="263"/>
      <c r="K813" s="263"/>
      <c r="L813" s="268"/>
      <c r="M813" s="269"/>
      <c r="N813" s="270"/>
      <c r="O813" s="270"/>
      <c r="P813" s="270"/>
      <c r="Q813" s="270"/>
      <c r="R813" s="270"/>
      <c r="S813" s="270"/>
      <c r="T813" s="271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T813" s="272" t="s">
        <v>190</v>
      </c>
      <c r="AU813" s="272" t="s">
        <v>84</v>
      </c>
      <c r="AV813" s="15" t="s">
        <v>188</v>
      </c>
      <c r="AW813" s="15" t="s">
        <v>30</v>
      </c>
      <c r="AX813" s="15" t="s">
        <v>82</v>
      </c>
      <c r="AY813" s="272" t="s">
        <v>180</v>
      </c>
    </row>
    <row r="814" s="2" customFormat="1" ht="16.5" customHeight="1">
      <c r="A814" s="39"/>
      <c r="B814" s="40"/>
      <c r="C814" s="227" t="s">
        <v>931</v>
      </c>
      <c r="D814" s="227" t="s">
        <v>183</v>
      </c>
      <c r="E814" s="228" t="s">
        <v>932</v>
      </c>
      <c r="F814" s="229" t="s">
        <v>933</v>
      </c>
      <c r="G814" s="230" t="s">
        <v>198</v>
      </c>
      <c r="H814" s="231">
        <v>777.79899999999998</v>
      </c>
      <c r="I814" s="232"/>
      <c r="J814" s="233">
        <f>ROUND(I814*H814,2)</f>
        <v>0</v>
      </c>
      <c r="K814" s="229" t="s">
        <v>187</v>
      </c>
      <c r="L814" s="45"/>
      <c r="M814" s="234" t="s">
        <v>1</v>
      </c>
      <c r="N814" s="235" t="s">
        <v>39</v>
      </c>
      <c r="O814" s="92"/>
      <c r="P814" s="236">
        <f>O814*H814</f>
        <v>0</v>
      </c>
      <c r="Q814" s="236">
        <v>0.00013999999999999999</v>
      </c>
      <c r="R814" s="236">
        <f>Q814*H814</f>
        <v>0.10889185999999999</v>
      </c>
      <c r="S814" s="236">
        <v>0</v>
      </c>
      <c r="T814" s="237">
        <f>S814*H814</f>
        <v>0</v>
      </c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R814" s="238" t="s">
        <v>294</v>
      </c>
      <c r="AT814" s="238" t="s">
        <v>183</v>
      </c>
      <c r="AU814" s="238" t="s">
        <v>84</v>
      </c>
      <c r="AY814" s="18" t="s">
        <v>180</v>
      </c>
      <c r="BE814" s="239">
        <f>IF(N814="základní",J814,0)</f>
        <v>0</v>
      </c>
      <c r="BF814" s="239">
        <f>IF(N814="snížená",J814,0)</f>
        <v>0</v>
      </c>
      <c r="BG814" s="239">
        <f>IF(N814="zákl. přenesená",J814,0)</f>
        <v>0</v>
      </c>
      <c r="BH814" s="239">
        <f>IF(N814="sníž. přenesená",J814,0)</f>
        <v>0</v>
      </c>
      <c r="BI814" s="239">
        <f>IF(N814="nulová",J814,0)</f>
        <v>0</v>
      </c>
      <c r="BJ814" s="18" t="s">
        <v>82</v>
      </c>
      <c r="BK814" s="239">
        <f>ROUND(I814*H814,2)</f>
        <v>0</v>
      </c>
      <c r="BL814" s="18" t="s">
        <v>294</v>
      </c>
      <c r="BM814" s="238" t="s">
        <v>934</v>
      </c>
    </row>
    <row r="815" s="13" customFormat="1">
      <c r="A815" s="13"/>
      <c r="B815" s="240"/>
      <c r="C815" s="241"/>
      <c r="D815" s="242" t="s">
        <v>190</v>
      </c>
      <c r="E815" s="243" t="s">
        <v>1</v>
      </c>
      <c r="F815" s="244" t="s">
        <v>916</v>
      </c>
      <c r="G815" s="241"/>
      <c r="H815" s="243" t="s">
        <v>1</v>
      </c>
      <c r="I815" s="245"/>
      <c r="J815" s="241"/>
      <c r="K815" s="241"/>
      <c r="L815" s="246"/>
      <c r="M815" s="247"/>
      <c r="N815" s="248"/>
      <c r="O815" s="248"/>
      <c r="P815" s="248"/>
      <c r="Q815" s="248"/>
      <c r="R815" s="248"/>
      <c r="S815" s="248"/>
      <c r="T815" s="249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50" t="s">
        <v>190</v>
      </c>
      <c r="AU815" s="250" t="s">
        <v>84</v>
      </c>
      <c r="AV815" s="13" t="s">
        <v>82</v>
      </c>
      <c r="AW815" s="13" t="s">
        <v>30</v>
      </c>
      <c r="AX815" s="13" t="s">
        <v>74</v>
      </c>
      <c r="AY815" s="250" t="s">
        <v>180</v>
      </c>
    </row>
    <row r="816" s="13" customFormat="1">
      <c r="A816" s="13"/>
      <c r="B816" s="240"/>
      <c r="C816" s="241"/>
      <c r="D816" s="242" t="s">
        <v>190</v>
      </c>
      <c r="E816" s="243" t="s">
        <v>1</v>
      </c>
      <c r="F816" s="244" t="s">
        <v>917</v>
      </c>
      <c r="G816" s="241"/>
      <c r="H816" s="243" t="s">
        <v>1</v>
      </c>
      <c r="I816" s="245"/>
      <c r="J816" s="241"/>
      <c r="K816" s="241"/>
      <c r="L816" s="246"/>
      <c r="M816" s="247"/>
      <c r="N816" s="248"/>
      <c r="O816" s="248"/>
      <c r="P816" s="248"/>
      <c r="Q816" s="248"/>
      <c r="R816" s="248"/>
      <c r="S816" s="248"/>
      <c r="T816" s="249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50" t="s">
        <v>190</v>
      </c>
      <c r="AU816" s="250" t="s">
        <v>84</v>
      </c>
      <c r="AV816" s="13" t="s">
        <v>82</v>
      </c>
      <c r="AW816" s="13" t="s">
        <v>30</v>
      </c>
      <c r="AX816" s="13" t="s">
        <v>74</v>
      </c>
      <c r="AY816" s="250" t="s">
        <v>180</v>
      </c>
    </row>
    <row r="817" s="13" customFormat="1">
      <c r="A817" s="13"/>
      <c r="B817" s="240"/>
      <c r="C817" s="241"/>
      <c r="D817" s="242" t="s">
        <v>190</v>
      </c>
      <c r="E817" s="243" t="s">
        <v>1</v>
      </c>
      <c r="F817" s="244" t="s">
        <v>918</v>
      </c>
      <c r="G817" s="241"/>
      <c r="H817" s="243" t="s">
        <v>1</v>
      </c>
      <c r="I817" s="245"/>
      <c r="J817" s="241"/>
      <c r="K817" s="241"/>
      <c r="L817" s="246"/>
      <c r="M817" s="247"/>
      <c r="N817" s="248"/>
      <c r="O817" s="248"/>
      <c r="P817" s="248"/>
      <c r="Q817" s="248"/>
      <c r="R817" s="248"/>
      <c r="S817" s="248"/>
      <c r="T817" s="249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50" t="s">
        <v>190</v>
      </c>
      <c r="AU817" s="250" t="s">
        <v>84</v>
      </c>
      <c r="AV817" s="13" t="s">
        <v>82</v>
      </c>
      <c r="AW817" s="13" t="s">
        <v>30</v>
      </c>
      <c r="AX817" s="13" t="s">
        <v>74</v>
      </c>
      <c r="AY817" s="250" t="s">
        <v>180</v>
      </c>
    </row>
    <row r="818" s="14" customFormat="1">
      <c r="A818" s="14"/>
      <c r="B818" s="251"/>
      <c r="C818" s="252"/>
      <c r="D818" s="242" t="s">
        <v>190</v>
      </c>
      <c r="E818" s="253" t="s">
        <v>1</v>
      </c>
      <c r="F818" s="254" t="s">
        <v>919</v>
      </c>
      <c r="G818" s="252"/>
      <c r="H818" s="255">
        <v>564.37099999999998</v>
      </c>
      <c r="I818" s="256"/>
      <c r="J818" s="252"/>
      <c r="K818" s="252"/>
      <c r="L818" s="257"/>
      <c r="M818" s="258"/>
      <c r="N818" s="259"/>
      <c r="O818" s="259"/>
      <c r="P818" s="259"/>
      <c r="Q818" s="259"/>
      <c r="R818" s="259"/>
      <c r="S818" s="259"/>
      <c r="T818" s="260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61" t="s">
        <v>190</v>
      </c>
      <c r="AU818" s="261" t="s">
        <v>84</v>
      </c>
      <c r="AV818" s="14" t="s">
        <v>84</v>
      </c>
      <c r="AW818" s="14" t="s">
        <v>30</v>
      </c>
      <c r="AX818" s="14" t="s">
        <v>74</v>
      </c>
      <c r="AY818" s="261" t="s">
        <v>180</v>
      </c>
    </row>
    <row r="819" s="14" customFormat="1">
      <c r="A819" s="14"/>
      <c r="B819" s="251"/>
      <c r="C819" s="252"/>
      <c r="D819" s="242" t="s">
        <v>190</v>
      </c>
      <c r="E819" s="253" t="s">
        <v>1</v>
      </c>
      <c r="F819" s="254" t="s">
        <v>920</v>
      </c>
      <c r="G819" s="252"/>
      <c r="H819" s="255">
        <v>211.21700000000001</v>
      </c>
      <c r="I819" s="256"/>
      <c r="J819" s="252"/>
      <c r="K819" s="252"/>
      <c r="L819" s="257"/>
      <c r="M819" s="258"/>
      <c r="N819" s="259"/>
      <c r="O819" s="259"/>
      <c r="P819" s="259"/>
      <c r="Q819" s="259"/>
      <c r="R819" s="259"/>
      <c r="S819" s="259"/>
      <c r="T819" s="260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61" t="s">
        <v>190</v>
      </c>
      <c r="AU819" s="261" t="s">
        <v>84</v>
      </c>
      <c r="AV819" s="14" t="s">
        <v>84</v>
      </c>
      <c r="AW819" s="14" t="s">
        <v>30</v>
      </c>
      <c r="AX819" s="14" t="s">
        <v>74</v>
      </c>
      <c r="AY819" s="261" t="s">
        <v>180</v>
      </c>
    </row>
    <row r="820" s="13" customFormat="1">
      <c r="A820" s="13"/>
      <c r="B820" s="240"/>
      <c r="C820" s="241"/>
      <c r="D820" s="242" t="s">
        <v>190</v>
      </c>
      <c r="E820" s="243" t="s">
        <v>1</v>
      </c>
      <c r="F820" s="244" t="s">
        <v>921</v>
      </c>
      <c r="G820" s="241"/>
      <c r="H820" s="243" t="s">
        <v>1</v>
      </c>
      <c r="I820" s="245"/>
      <c r="J820" s="241"/>
      <c r="K820" s="241"/>
      <c r="L820" s="246"/>
      <c r="M820" s="247"/>
      <c r="N820" s="248"/>
      <c r="O820" s="248"/>
      <c r="P820" s="248"/>
      <c r="Q820" s="248"/>
      <c r="R820" s="248"/>
      <c r="S820" s="248"/>
      <c r="T820" s="249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0" t="s">
        <v>190</v>
      </c>
      <c r="AU820" s="250" t="s">
        <v>84</v>
      </c>
      <c r="AV820" s="13" t="s">
        <v>82</v>
      </c>
      <c r="AW820" s="13" t="s">
        <v>30</v>
      </c>
      <c r="AX820" s="13" t="s">
        <v>74</v>
      </c>
      <c r="AY820" s="250" t="s">
        <v>180</v>
      </c>
    </row>
    <row r="821" s="14" customFormat="1">
      <c r="A821" s="14"/>
      <c r="B821" s="251"/>
      <c r="C821" s="252"/>
      <c r="D821" s="242" t="s">
        <v>190</v>
      </c>
      <c r="E821" s="253" t="s">
        <v>1</v>
      </c>
      <c r="F821" s="254" t="s">
        <v>922</v>
      </c>
      <c r="G821" s="252"/>
      <c r="H821" s="255">
        <v>0.875</v>
      </c>
      <c r="I821" s="256"/>
      <c r="J821" s="252"/>
      <c r="K821" s="252"/>
      <c r="L821" s="257"/>
      <c r="M821" s="258"/>
      <c r="N821" s="259"/>
      <c r="O821" s="259"/>
      <c r="P821" s="259"/>
      <c r="Q821" s="259"/>
      <c r="R821" s="259"/>
      <c r="S821" s="259"/>
      <c r="T821" s="260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1" t="s">
        <v>190</v>
      </c>
      <c r="AU821" s="261" t="s">
        <v>84</v>
      </c>
      <c r="AV821" s="14" t="s">
        <v>84</v>
      </c>
      <c r="AW821" s="14" t="s">
        <v>30</v>
      </c>
      <c r="AX821" s="14" t="s">
        <v>74</v>
      </c>
      <c r="AY821" s="261" t="s">
        <v>180</v>
      </c>
    </row>
    <row r="822" s="13" customFormat="1">
      <c r="A822" s="13"/>
      <c r="B822" s="240"/>
      <c r="C822" s="241"/>
      <c r="D822" s="242" t="s">
        <v>190</v>
      </c>
      <c r="E822" s="243" t="s">
        <v>1</v>
      </c>
      <c r="F822" s="244" t="s">
        <v>923</v>
      </c>
      <c r="G822" s="241"/>
      <c r="H822" s="243" t="s">
        <v>1</v>
      </c>
      <c r="I822" s="245"/>
      <c r="J822" s="241"/>
      <c r="K822" s="241"/>
      <c r="L822" s="246"/>
      <c r="M822" s="247"/>
      <c r="N822" s="248"/>
      <c r="O822" s="248"/>
      <c r="P822" s="248"/>
      <c r="Q822" s="248"/>
      <c r="R822" s="248"/>
      <c r="S822" s="248"/>
      <c r="T822" s="249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50" t="s">
        <v>190</v>
      </c>
      <c r="AU822" s="250" t="s">
        <v>84</v>
      </c>
      <c r="AV822" s="13" t="s">
        <v>82</v>
      </c>
      <c r="AW822" s="13" t="s">
        <v>30</v>
      </c>
      <c r="AX822" s="13" t="s">
        <v>74</v>
      </c>
      <c r="AY822" s="250" t="s">
        <v>180</v>
      </c>
    </row>
    <row r="823" s="14" customFormat="1">
      <c r="A823" s="14"/>
      <c r="B823" s="251"/>
      <c r="C823" s="252"/>
      <c r="D823" s="242" t="s">
        <v>190</v>
      </c>
      <c r="E823" s="253" t="s">
        <v>1</v>
      </c>
      <c r="F823" s="254" t="s">
        <v>924</v>
      </c>
      <c r="G823" s="252"/>
      <c r="H823" s="255">
        <v>1.3360000000000001</v>
      </c>
      <c r="I823" s="256"/>
      <c r="J823" s="252"/>
      <c r="K823" s="252"/>
      <c r="L823" s="257"/>
      <c r="M823" s="258"/>
      <c r="N823" s="259"/>
      <c r="O823" s="259"/>
      <c r="P823" s="259"/>
      <c r="Q823" s="259"/>
      <c r="R823" s="259"/>
      <c r="S823" s="259"/>
      <c r="T823" s="260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T823" s="261" t="s">
        <v>190</v>
      </c>
      <c r="AU823" s="261" t="s">
        <v>84</v>
      </c>
      <c r="AV823" s="14" t="s">
        <v>84</v>
      </c>
      <c r="AW823" s="14" t="s">
        <v>30</v>
      </c>
      <c r="AX823" s="14" t="s">
        <v>74</v>
      </c>
      <c r="AY823" s="261" t="s">
        <v>180</v>
      </c>
    </row>
    <row r="824" s="15" customFormat="1">
      <c r="A824" s="15"/>
      <c r="B824" s="262"/>
      <c r="C824" s="263"/>
      <c r="D824" s="242" t="s">
        <v>190</v>
      </c>
      <c r="E824" s="264" t="s">
        <v>1</v>
      </c>
      <c r="F824" s="265" t="s">
        <v>194</v>
      </c>
      <c r="G824" s="263"/>
      <c r="H824" s="266">
        <v>777.79899999999998</v>
      </c>
      <c r="I824" s="267"/>
      <c r="J824" s="263"/>
      <c r="K824" s="263"/>
      <c r="L824" s="268"/>
      <c r="M824" s="269"/>
      <c r="N824" s="270"/>
      <c r="O824" s="270"/>
      <c r="P824" s="270"/>
      <c r="Q824" s="270"/>
      <c r="R824" s="270"/>
      <c r="S824" s="270"/>
      <c r="T824" s="271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T824" s="272" t="s">
        <v>190</v>
      </c>
      <c r="AU824" s="272" t="s">
        <v>84</v>
      </c>
      <c r="AV824" s="15" t="s">
        <v>188</v>
      </c>
      <c r="AW824" s="15" t="s">
        <v>30</v>
      </c>
      <c r="AX824" s="15" t="s">
        <v>82</v>
      </c>
      <c r="AY824" s="272" t="s">
        <v>180</v>
      </c>
    </row>
    <row r="825" s="2" customFormat="1" ht="16.5" customHeight="1">
      <c r="A825" s="39"/>
      <c r="B825" s="40"/>
      <c r="C825" s="227" t="s">
        <v>935</v>
      </c>
      <c r="D825" s="227" t="s">
        <v>183</v>
      </c>
      <c r="E825" s="228" t="s">
        <v>936</v>
      </c>
      <c r="F825" s="229" t="s">
        <v>937</v>
      </c>
      <c r="G825" s="230" t="s">
        <v>198</v>
      </c>
      <c r="H825" s="231">
        <v>34.746000000000002</v>
      </c>
      <c r="I825" s="232"/>
      <c r="J825" s="233">
        <f>ROUND(I825*H825,2)</f>
        <v>0</v>
      </c>
      <c r="K825" s="229" t="s">
        <v>187</v>
      </c>
      <c r="L825" s="45"/>
      <c r="M825" s="234" t="s">
        <v>1</v>
      </c>
      <c r="N825" s="235" t="s">
        <v>39</v>
      </c>
      <c r="O825" s="92"/>
      <c r="P825" s="236">
        <f>O825*H825</f>
        <v>0</v>
      </c>
      <c r="Q825" s="236">
        <v>0.00012</v>
      </c>
      <c r="R825" s="236">
        <f>Q825*H825</f>
        <v>0.0041695200000000003</v>
      </c>
      <c r="S825" s="236">
        <v>0</v>
      </c>
      <c r="T825" s="237">
        <f>S825*H825</f>
        <v>0</v>
      </c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R825" s="238" t="s">
        <v>294</v>
      </c>
      <c r="AT825" s="238" t="s">
        <v>183</v>
      </c>
      <c r="AU825" s="238" t="s">
        <v>84</v>
      </c>
      <c r="AY825" s="18" t="s">
        <v>180</v>
      </c>
      <c r="BE825" s="239">
        <f>IF(N825="základní",J825,0)</f>
        <v>0</v>
      </c>
      <c r="BF825" s="239">
        <f>IF(N825="snížená",J825,0)</f>
        <v>0</v>
      </c>
      <c r="BG825" s="239">
        <f>IF(N825="zákl. přenesená",J825,0)</f>
        <v>0</v>
      </c>
      <c r="BH825" s="239">
        <f>IF(N825="sníž. přenesená",J825,0)</f>
        <v>0</v>
      </c>
      <c r="BI825" s="239">
        <f>IF(N825="nulová",J825,0)</f>
        <v>0</v>
      </c>
      <c r="BJ825" s="18" t="s">
        <v>82</v>
      </c>
      <c r="BK825" s="239">
        <f>ROUND(I825*H825,2)</f>
        <v>0</v>
      </c>
      <c r="BL825" s="18" t="s">
        <v>294</v>
      </c>
      <c r="BM825" s="238" t="s">
        <v>938</v>
      </c>
    </row>
    <row r="826" s="2" customFormat="1" ht="16.5" customHeight="1">
      <c r="A826" s="39"/>
      <c r="B826" s="40"/>
      <c r="C826" s="227" t="s">
        <v>939</v>
      </c>
      <c r="D826" s="227" t="s">
        <v>183</v>
      </c>
      <c r="E826" s="228" t="s">
        <v>940</v>
      </c>
      <c r="F826" s="229" t="s">
        <v>941</v>
      </c>
      <c r="G826" s="230" t="s">
        <v>198</v>
      </c>
      <c r="H826" s="231">
        <v>34.746000000000002</v>
      </c>
      <c r="I826" s="232"/>
      <c r="J826" s="233">
        <f>ROUND(I826*H826,2)</f>
        <v>0</v>
      </c>
      <c r="K826" s="229" t="s">
        <v>187</v>
      </c>
      <c r="L826" s="45"/>
      <c r="M826" s="234" t="s">
        <v>1</v>
      </c>
      <c r="N826" s="235" t="s">
        <v>39</v>
      </c>
      <c r="O826" s="92"/>
      <c r="P826" s="236">
        <f>O826*H826</f>
        <v>0</v>
      </c>
      <c r="Q826" s="236">
        <v>0.00012</v>
      </c>
      <c r="R826" s="236">
        <f>Q826*H826</f>
        <v>0.0041695200000000003</v>
      </c>
      <c r="S826" s="236">
        <v>0</v>
      </c>
      <c r="T826" s="237">
        <f>S826*H826</f>
        <v>0</v>
      </c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R826" s="238" t="s">
        <v>294</v>
      </c>
      <c r="AT826" s="238" t="s">
        <v>183</v>
      </c>
      <c r="AU826" s="238" t="s">
        <v>84</v>
      </c>
      <c r="AY826" s="18" t="s">
        <v>180</v>
      </c>
      <c r="BE826" s="239">
        <f>IF(N826="základní",J826,0)</f>
        <v>0</v>
      </c>
      <c r="BF826" s="239">
        <f>IF(N826="snížená",J826,0)</f>
        <v>0</v>
      </c>
      <c r="BG826" s="239">
        <f>IF(N826="zákl. přenesená",J826,0)</f>
        <v>0</v>
      </c>
      <c r="BH826" s="239">
        <f>IF(N826="sníž. přenesená",J826,0)</f>
        <v>0</v>
      </c>
      <c r="BI826" s="239">
        <f>IF(N826="nulová",J826,0)</f>
        <v>0</v>
      </c>
      <c r="BJ826" s="18" t="s">
        <v>82</v>
      </c>
      <c r="BK826" s="239">
        <f>ROUND(I826*H826,2)</f>
        <v>0</v>
      </c>
      <c r="BL826" s="18" t="s">
        <v>294</v>
      </c>
      <c r="BM826" s="238" t="s">
        <v>942</v>
      </c>
    </row>
    <row r="827" s="2" customFormat="1" ht="16.5" customHeight="1">
      <c r="A827" s="39"/>
      <c r="B827" s="40"/>
      <c r="C827" s="227" t="s">
        <v>943</v>
      </c>
      <c r="D827" s="227" t="s">
        <v>183</v>
      </c>
      <c r="E827" s="228" t="s">
        <v>944</v>
      </c>
      <c r="F827" s="229" t="s">
        <v>945</v>
      </c>
      <c r="G827" s="230" t="s">
        <v>287</v>
      </c>
      <c r="H827" s="231">
        <v>47</v>
      </c>
      <c r="I827" s="232"/>
      <c r="J827" s="233">
        <f>ROUND(I827*H827,2)</f>
        <v>0</v>
      </c>
      <c r="K827" s="229" t="s">
        <v>199</v>
      </c>
      <c r="L827" s="45"/>
      <c r="M827" s="234" t="s">
        <v>1</v>
      </c>
      <c r="N827" s="235" t="s">
        <v>39</v>
      </c>
      <c r="O827" s="92"/>
      <c r="P827" s="236">
        <f>O827*H827</f>
        <v>0</v>
      </c>
      <c r="Q827" s="236">
        <v>0</v>
      </c>
      <c r="R827" s="236">
        <f>Q827*H827</f>
        <v>0</v>
      </c>
      <c r="S827" s="236">
        <v>0</v>
      </c>
      <c r="T827" s="237">
        <f>S827*H827</f>
        <v>0</v>
      </c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R827" s="238" t="s">
        <v>294</v>
      </c>
      <c r="AT827" s="238" t="s">
        <v>183</v>
      </c>
      <c r="AU827" s="238" t="s">
        <v>84</v>
      </c>
      <c r="AY827" s="18" t="s">
        <v>180</v>
      </c>
      <c r="BE827" s="239">
        <f>IF(N827="základní",J827,0)</f>
        <v>0</v>
      </c>
      <c r="BF827" s="239">
        <f>IF(N827="snížená",J827,0)</f>
        <v>0</v>
      </c>
      <c r="BG827" s="239">
        <f>IF(N827="zákl. přenesená",J827,0)</f>
        <v>0</v>
      </c>
      <c r="BH827" s="239">
        <f>IF(N827="sníž. přenesená",J827,0)</f>
        <v>0</v>
      </c>
      <c r="BI827" s="239">
        <f>IF(N827="nulová",J827,0)</f>
        <v>0</v>
      </c>
      <c r="BJ827" s="18" t="s">
        <v>82</v>
      </c>
      <c r="BK827" s="239">
        <f>ROUND(I827*H827,2)</f>
        <v>0</v>
      </c>
      <c r="BL827" s="18" t="s">
        <v>294</v>
      </c>
      <c r="BM827" s="238" t="s">
        <v>946</v>
      </c>
    </row>
    <row r="828" s="2" customFormat="1" ht="16.5" customHeight="1">
      <c r="A828" s="39"/>
      <c r="B828" s="40"/>
      <c r="C828" s="227" t="s">
        <v>947</v>
      </c>
      <c r="D828" s="227" t="s">
        <v>183</v>
      </c>
      <c r="E828" s="228" t="s">
        <v>948</v>
      </c>
      <c r="F828" s="229" t="s">
        <v>949</v>
      </c>
      <c r="G828" s="230" t="s">
        <v>287</v>
      </c>
      <c r="H828" s="231">
        <v>2</v>
      </c>
      <c r="I828" s="232"/>
      <c r="J828" s="233">
        <f>ROUND(I828*H828,2)</f>
        <v>0</v>
      </c>
      <c r="K828" s="229" t="s">
        <v>199</v>
      </c>
      <c r="L828" s="45"/>
      <c r="M828" s="234" t="s">
        <v>1</v>
      </c>
      <c r="N828" s="235" t="s">
        <v>39</v>
      </c>
      <c r="O828" s="92"/>
      <c r="P828" s="236">
        <f>O828*H828</f>
        <v>0</v>
      </c>
      <c r="Q828" s="236">
        <v>0</v>
      </c>
      <c r="R828" s="236">
        <f>Q828*H828</f>
        <v>0</v>
      </c>
      <c r="S828" s="236">
        <v>0</v>
      </c>
      <c r="T828" s="237">
        <f>S828*H828</f>
        <v>0</v>
      </c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R828" s="238" t="s">
        <v>294</v>
      </c>
      <c r="AT828" s="238" t="s">
        <v>183</v>
      </c>
      <c r="AU828" s="238" t="s">
        <v>84</v>
      </c>
      <c r="AY828" s="18" t="s">
        <v>180</v>
      </c>
      <c r="BE828" s="239">
        <f>IF(N828="základní",J828,0)</f>
        <v>0</v>
      </c>
      <c r="BF828" s="239">
        <f>IF(N828="snížená",J828,0)</f>
        <v>0</v>
      </c>
      <c r="BG828" s="239">
        <f>IF(N828="zákl. přenesená",J828,0)</f>
        <v>0</v>
      </c>
      <c r="BH828" s="239">
        <f>IF(N828="sníž. přenesená",J828,0)</f>
        <v>0</v>
      </c>
      <c r="BI828" s="239">
        <f>IF(N828="nulová",J828,0)</f>
        <v>0</v>
      </c>
      <c r="BJ828" s="18" t="s">
        <v>82</v>
      </c>
      <c r="BK828" s="239">
        <f>ROUND(I828*H828,2)</f>
        <v>0</v>
      </c>
      <c r="BL828" s="18" t="s">
        <v>294</v>
      </c>
      <c r="BM828" s="238" t="s">
        <v>950</v>
      </c>
    </row>
    <row r="829" s="13" customFormat="1">
      <c r="A829" s="13"/>
      <c r="B829" s="240"/>
      <c r="C829" s="241"/>
      <c r="D829" s="242" t="s">
        <v>190</v>
      </c>
      <c r="E829" s="243" t="s">
        <v>1</v>
      </c>
      <c r="F829" s="244" t="s">
        <v>951</v>
      </c>
      <c r="G829" s="241"/>
      <c r="H829" s="243" t="s">
        <v>1</v>
      </c>
      <c r="I829" s="245"/>
      <c r="J829" s="241"/>
      <c r="K829" s="241"/>
      <c r="L829" s="246"/>
      <c r="M829" s="247"/>
      <c r="N829" s="248"/>
      <c r="O829" s="248"/>
      <c r="P829" s="248"/>
      <c r="Q829" s="248"/>
      <c r="R829" s="248"/>
      <c r="S829" s="248"/>
      <c r="T829" s="249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0" t="s">
        <v>190</v>
      </c>
      <c r="AU829" s="250" t="s">
        <v>84</v>
      </c>
      <c r="AV829" s="13" t="s">
        <v>82</v>
      </c>
      <c r="AW829" s="13" t="s">
        <v>30</v>
      </c>
      <c r="AX829" s="13" t="s">
        <v>74</v>
      </c>
      <c r="AY829" s="250" t="s">
        <v>180</v>
      </c>
    </row>
    <row r="830" s="14" customFormat="1">
      <c r="A830" s="14"/>
      <c r="B830" s="251"/>
      <c r="C830" s="252"/>
      <c r="D830" s="242" t="s">
        <v>190</v>
      </c>
      <c r="E830" s="253" t="s">
        <v>1</v>
      </c>
      <c r="F830" s="254" t="s">
        <v>84</v>
      </c>
      <c r="G830" s="252"/>
      <c r="H830" s="255">
        <v>2</v>
      </c>
      <c r="I830" s="256"/>
      <c r="J830" s="252"/>
      <c r="K830" s="252"/>
      <c r="L830" s="257"/>
      <c r="M830" s="258"/>
      <c r="N830" s="259"/>
      <c r="O830" s="259"/>
      <c r="P830" s="259"/>
      <c r="Q830" s="259"/>
      <c r="R830" s="259"/>
      <c r="S830" s="259"/>
      <c r="T830" s="260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1" t="s">
        <v>190</v>
      </c>
      <c r="AU830" s="261" t="s">
        <v>84</v>
      </c>
      <c r="AV830" s="14" t="s">
        <v>84</v>
      </c>
      <c r="AW830" s="14" t="s">
        <v>30</v>
      </c>
      <c r="AX830" s="14" t="s">
        <v>74</v>
      </c>
      <c r="AY830" s="261" t="s">
        <v>180</v>
      </c>
    </row>
    <row r="831" s="15" customFormat="1">
      <c r="A831" s="15"/>
      <c r="B831" s="262"/>
      <c r="C831" s="263"/>
      <c r="D831" s="242" t="s">
        <v>190</v>
      </c>
      <c r="E831" s="264" t="s">
        <v>1</v>
      </c>
      <c r="F831" s="265" t="s">
        <v>194</v>
      </c>
      <c r="G831" s="263"/>
      <c r="H831" s="266">
        <v>2</v>
      </c>
      <c r="I831" s="267"/>
      <c r="J831" s="263"/>
      <c r="K831" s="263"/>
      <c r="L831" s="268"/>
      <c r="M831" s="269"/>
      <c r="N831" s="270"/>
      <c r="O831" s="270"/>
      <c r="P831" s="270"/>
      <c r="Q831" s="270"/>
      <c r="R831" s="270"/>
      <c r="S831" s="270"/>
      <c r="T831" s="271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T831" s="272" t="s">
        <v>190</v>
      </c>
      <c r="AU831" s="272" t="s">
        <v>84</v>
      </c>
      <c r="AV831" s="15" t="s">
        <v>188</v>
      </c>
      <c r="AW831" s="15" t="s">
        <v>30</v>
      </c>
      <c r="AX831" s="15" t="s">
        <v>82</v>
      </c>
      <c r="AY831" s="272" t="s">
        <v>180</v>
      </c>
    </row>
    <row r="832" s="12" customFormat="1" ht="22.8" customHeight="1">
      <c r="A832" s="12"/>
      <c r="B832" s="211"/>
      <c r="C832" s="212"/>
      <c r="D832" s="213" t="s">
        <v>73</v>
      </c>
      <c r="E832" s="225" t="s">
        <v>952</v>
      </c>
      <c r="F832" s="225" t="s">
        <v>953</v>
      </c>
      <c r="G832" s="212"/>
      <c r="H832" s="212"/>
      <c r="I832" s="215"/>
      <c r="J832" s="226">
        <f>BK832</f>
        <v>0</v>
      </c>
      <c r="K832" s="212"/>
      <c r="L832" s="217"/>
      <c r="M832" s="218"/>
      <c r="N832" s="219"/>
      <c r="O832" s="219"/>
      <c r="P832" s="220">
        <f>SUM(P833:P869)</f>
        <v>0</v>
      </c>
      <c r="Q832" s="219"/>
      <c r="R832" s="220">
        <f>SUM(R833:R869)</f>
        <v>1.9749051199999999</v>
      </c>
      <c r="S832" s="219"/>
      <c r="T832" s="221">
        <f>SUM(T833:T869)</f>
        <v>0</v>
      </c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R832" s="222" t="s">
        <v>84</v>
      </c>
      <c r="AT832" s="223" t="s">
        <v>73</v>
      </c>
      <c r="AU832" s="223" t="s">
        <v>82</v>
      </c>
      <c r="AY832" s="222" t="s">
        <v>180</v>
      </c>
      <c r="BK832" s="224">
        <f>SUM(BK833:BK869)</f>
        <v>0</v>
      </c>
    </row>
    <row r="833" s="2" customFormat="1" ht="16.5" customHeight="1">
      <c r="A833" s="39"/>
      <c r="B833" s="40"/>
      <c r="C833" s="227" t="s">
        <v>954</v>
      </c>
      <c r="D833" s="227" t="s">
        <v>183</v>
      </c>
      <c r="E833" s="228" t="s">
        <v>955</v>
      </c>
      <c r="F833" s="229" t="s">
        <v>956</v>
      </c>
      <c r="G833" s="230" t="s">
        <v>198</v>
      </c>
      <c r="H833" s="231">
        <v>4293.2719999999999</v>
      </c>
      <c r="I833" s="232"/>
      <c r="J833" s="233">
        <f>ROUND(I833*H833,2)</f>
        <v>0</v>
      </c>
      <c r="K833" s="229" t="s">
        <v>187</v>
      </c>
      <c r="L833" s="45"/>
      <c r="M833" s="234" t="s">
        <v>1</v>
      </c>
      <c r="N833" s="235" t="s">
        <v>39</v>
      </c>
      <c r="O833" s="92"/>
      <c r="P833" s="236">
        <f>O833*H833</f>
        <v>0</v>
      </c>
      <c r="Q833" s="236">
        <v>0</v>
      </c>
      <c r="R833" s="236">
        <f>Q833*H833</f>
        <v>0</v>
      </c>
      <c r="S833" s="236">
        <v>0</v>
      </c>
      <c r="T833" s="237">
        <f>S833*H833</f>
        <v>0</v>
      </c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R833" s="238" t="s">
        <v>294</v>
      </c>
      <c r="AT833" s="238" t="s">
        <v>183</v>
      </c>
      <c r="AU833" s="238" t="s">
        <v>84</v>
      </c>
      <c r="AY833" s="18" t="s">
        <v>180</v>
      </c>
      <c r="BE833" s="239">
        <f>IF(N833="základní",J833,0)</f>
        <v>0</v>
      </c>
      <c r="BF833" s="239">
        <f>IF(N833="snížená",J833,0)</f>
        <v>0</v>
      </c>
      <c r="BG833" s="239">
        <f>IF(N833="zákl. přenesená",J833,0)</f>
        <v>0</v>
      </c>
      <c r="BH833" s="239">
        <f>IF(N833="sníž. přenesená",J833,0)</f>
        <v>0</v>
      </c>
      <c r="BI833" s="239">
        <f>IF(N833="nulová",J833,0)</f>
        <v>0</v>
      </c>
      <c r="BJ833" s="18" t="s">
        <v>82</v>
      </c>
      <c r="BK833" s="239">
        <f>ROUND(I833*H833,2)</f>
        <v>0</v>
      </c>
      <c r="BL833" s="18" t="s">
        <v>294</v>
      </c>
      <c r="BM833" s="238" t="s">
        <v>957</v>
      </c>
    </row>
    <row r="834" s="13" customFormat="1">
      <c r="A834" s="13"/>
      <c r="B834" s="240"/>
      <c r="C834" s="241"/>
      <c r="D834" s="242" t="s">
        <v>190</v>
      </c>
      <c r="E834" s="243" t="s">
        <v>1</v>
      </c>
      <c r="F834" s="244" t="s">
        <v>958</v>
      </c>
      <c r="G834" s="241"/>
      <c r="H834" s="243" t="s">
        <v>1</v>
      </c>
      <c r="I834" s="245"/>
      <c r="J834" s="241"/>
      <c r="K834" s="241"/>
      <c r="L834" s="246"/>
      <c r="M834" s="247"/>
      <c r="N834" s="248"/>
      <c r="O834" s="248"/>
      <c r="P834" s="248"/>
      <c r="Q834" s="248"/>
      <c r="R834" s="248"/>
      <c r="S834" s="248"/>
      <c r="T834" s="249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50" t="s">
        <v>190</v>
      </c>
      <c r="AU834" s="250" t="s">
        <v>84</v>
      </c>
      <c r="AV834" s="13" t="s">
        <v>82</v>
      </c>
      <c r="AW834" s="13" t="s">
        <v>30</v>
      </c>
      <c r="AX834" s="13" t="s">
        <v>74</v>
      </c>
      <c r="AY834" s="250" t="s">
        <v>180</v>
      </c>
    </row>
    <row r="835" s="13" customFormat="1">
      <c r="A835" s="13"/>
      <c r="B835" s="240"/>
      <c r="C835" s="241"/>
      <c r="D835" s="242" t="s">
        <v>190</v>
      </c>
      <c r="E835" s="243" t="s">
        <v>1</v>
      </c>
      <c r="F835" s="244" t="s">
        <v>500</v>
      </c>
      <c r="G835" s="241"/>
      <c r="H835" s="243" t="s">
        <v>1</v>
      </c>
      <c r="I835" s="245"/>
      <c r="J835" s="241"/>
      <c r="K835" s="241"/>
      <c r="L835" s="246"/>
      <c r="M835" s="247"/>
      <c r="N835" s="248"/>
      <c r="O835" s="248"/>
      <c r="P835" s="248"/>
      <c r="Q835" s="248"/>
      <c r="R835" s="248"/>
      <c r="S835" s="248"/>
      <c r="T835" s="249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50" t="s">
        <v>190</v>
      </c>
      <c r="AU835" s="250" t="s">
        <v>84</v>
      </c>
      <c r="AV835" s="13" t="s">
        <v>82</v>
      </c>
      <c r="AW835" s="13" t="s">
        <v>30</v>
      </c>
      <c r="AX835" s="13" t="s">
        <v>74</v>
      </c>
      <c r="AY835" s="250" t="s">
        <v>180</v>
      </c>
    </row>
    <row r="836" s="14" customFormat="1">
      <c r="A836" s="14"/>
      <c r="B836" s="251"/>
      <c r="C836" s="252"/>
      <c r="D836" s="242" t="s">
        <v>190</v>
      </c>
      <c r="E836" s="253" t="s">
        <v>1</v>
      </c>
      <c r="F836" s="254" t="s">
        <v>959</v>
      </c>
      <c r="G836" s="252"/>
      <c r="H836" s="255">
        <v>74.5</v>
      </c>
      <c r="I836" s="256"/>
      <c r="J836" s="252"/>
      <c r="K836" s="252"/>
      <c r="L836" s="257"/>
      <c r="M836" s="258"/>
      <c r="N836" s="259"/>
      <c r="O836" s="259"/>
      <c r="P836" s="259"/>
      <c r="Q836" s="259"/>
      <c r="R836" s="259"/>
      <c r="S836" s="259"/>
      <c r="T836" s="260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T836" s="261" t="s">
        <v>190</v>
      </c>
      <c r="AU836" s="261" t="s">
        <v>84</v>
      </c>
      <c r="AV836" s="14" t="s">
        <v>84</v>
      </c>
      <c r="AW836" s="14" t="s">
        <v>30</v>
      </c>
      <c r="AX836" s="14" t="s">
        <v>74</v>
      </c>
      <c r="AY836" s="261" t="s">
        <v>180</v>
      </c>
    </row>
    <row r="837" s="13" customFormat="1">
      <c r="A837" s="13"/>
      <c r="B837" s="240"/>
      <c r="C837" s="241"/>
      <c r="D837" s="242" t="s">
        <v>190</v>
      </c>
      <c r="E837" s="243" t="s">
        <v>1</v>
      </c>
      <c r="F837" s="244" t="s">
        <v>960</v>
      </c>
      <c r="G837" s="241"/>
      <c r="H837" s="243" t="s">
        <v>1</v>
      </c>
      <c r="I837" s="245"/>
      <c r="J837" s="241"/>
      <c r="K837" s="241"/>
      <c r="L837" s="246"/>
      <c r="M837" s="247"/>
      <c r="N837" s="248"/>
      <c r="O837" s="248"/>
      <c r="P837" s="248"/>
      <c r="Q837" s="248"/>
      <c r="R837" s="248"/>
      <c r="S837" s="248"/>
      <c r="T837" s="249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0" t="s">
        <v>190</v>
      </c>
      <c r="AU837" s="250" t="s">
        <v>84</v>
      </c>
      <c r="AV837" s="13" t="s">
        <v>82</v>
      </c>
      <c r="AW837" s="13" t="s">
        <v>30</v>
      </c>
      <c r="AX837" s="13" t="s">
        <v>74</v>
      </c>
      <c r="AY837" s="250" t="s">
        <v>180</v>
      </c>
    </row>
    <row r="838" s="14" customFormat="1">
      <c r="A838" s="14"/>
      <c r="B838" s="251"/>
      <c r="C838" s="252"/>
      <c r="D838" s="242" t="s">
        <v>190</v>
      </c>
      <c r="E838" s="253" t="s">
        <v>1</v>
      </c>
      <c r="F838" s="254" t="s">
        <v>961</v>
      </c>
      <c r="G838" s="252"/>
      <c r="H838" s="255">
        <v>793.20000000000005</v>
      </c>
      <c r="I838" s="256"/>
      <c r="J838" s="252"/>
      <c r="K838" s="252"/>
      <c r="L838" s="257"/>
      <c r="M838" s="258"/>
      <c r="N838" s="259"/>
      <c r="O838" s="259"/>
      <c r="P838" s="259"/>
      <c r="Q838" s="259"/>
      <c r="R838" s="259"/>
      <c r="S838" s="259"/>
      <c r="T838" s="260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1" t="s">
        <v>190</v>
      </c>
      <c r="AU838" s="261" t="s">
        <v>84</v>
      </c>
      <c r="AV838" s="14" t="s">
        <v>84</v>
      </c>
      <c r="AW838" s="14" t="s">
        <v>30</v>
      </c>
      <c r="AX838" s="14" t="s">
        <v>74</v>
      </c>
      <c r="AY838" s="261" t="s">
        <v>180</v>
      </c>
    </row>
    <row r="839" s="13" customFormat="1">
      <c r="A839" s="13"/>
      <c r="B839" s="240"/>
      <c r="C839" s="241"/>
      <c r="D839" s="242" t="s">
        <v>190</v>
      </c>
      <c r="E839" s="243" t="s">
        <v>1</v>
      </c>
      <c r="F839" s="244" t="s">
        <v>237</v>
      </c>
      <c r="G839" s="241"/>
      <c r="H839" s="243" t="s">
        <v>1</v>
      </c>
      <c r="I839" s="245"/>
      <c r="J839" s="241"/>
      <c r="K839" s="241"/>
      <c r="L839" s="246"/>
      <c r="M839" s="247"/>
      <c r="N839" s="248"/>
      <c r="O839" s="248"/>
      <c r="P839" s="248"/>
      <c r="Q839" s="248"/>
      <c r="R839" s="248"/>
      <c r="S839" s="248"/>
      <c r="T839" s="249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50" t="s">
        <v>190</v>
      </c>
      <c r="AU839" s="250" t="s">
        <v>84</v>
      </c>
      <c r="AV839" s="13" t="s">
        <v>82</v>
      </c>
      <c r="AW839" s="13" t="s">
        <v>30</v>
      </c>
      <c r="AX839" s="13" t="s">
        <v>74</v>
      </c>
      <c r="AY839" s="250" t="s">
        <v>180</v>
      </c>
    </row>
    <row r="840" s="14" customFormat="1">
      <c r="A840" s="14"/>
      <c r="B840" s="251"/>
      <c r="C840" s="252"/>
      <c r="D840" s="242" t="s">
        <v>190</v>
      </c>
      <c r="E840" s="253" t="s">
        <v>1</v>
      </c>
      <c r="F840" s="254" t="s">
        <v>962</v>
      </c>
      <c r="G840" s="252"/>
      <c r="H840" s="255">
        <v>275.89999999999998</v>
      </c>
      <c r="I840" s="256"/>
      <c r="J840" s="252"/>
      <c r="K840" s="252"/>
      <c r="L840" s="257"/>
      <c r="M840" s="258"/>
      <c r="N840" s="259"/>
      <c r="O840" s="259"/>
      <c r="P840" s="259"/>
      <c r="Q840" s="259"/>
      <c r="R840" s="259"/>
      <c r="S840" s="259"/>
      <c r="T840" s="260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1" t="s">
        <v>190</v>
      </c>
      <c r="AU840" s="261" t="s">
        <v>84</v>
      </c>
      <c r="AV840" s="14" t="s">
        <v>84</v>
      </c>
      <c r="AW840" s="14" t="s">
        <v>30</v>
      </c>
      <c r="AX840" s="14" t="s">
        <v>74</v>
      </c>
      <c r="AY840" s="261" t="s">
        <v>180</v>
      </c>
    </row>
    <row r="841" s="13" customFormat="1">
      <c r="A841" s="13"/>
      <c r="B841" s="240"/>
      <c r="C841" s="241"/>
      <c r="D841" s="242" t="s">
        <v>190</v>
      </c>
      <c r="E841" s="243" t="s">
        <v>1</v>
      </c>
      <c r="F841" s="244" t="s">
        <v>535</v>
      </c>
      <c r="G841" s="241"/>
      <c r="H841" s="243" t="s">
        <v>1</v>
      </c>
      <c r="I841" s="245"/>
      <c r="J841" s="241"/>
      <c r="K841" s="241"/>
      <c r="L841" s="246"/>
      <c r="M841" s="247"/>
      <c r="N841" s="248"/>
      <c r="O841" s="248"/>
      <c r="P841" s="248"/>
      <c r="Q841" s="248"/>
      <c r="R841" s="248"/>
      <c r="S841" s="248"/>
      <c r="T841" s="249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50" t="s">
        <v>190</v>
      </c>
      <c r="AU841" s="250" t="s">
        <v>84</v>
      </c>
      <c r="AV841" s="13" t="s">
        <v>82</v>
      </c>
      <c r="AW841" s="13" t="s">
        <v>30</v>
      </c>
      <c r="AX841" s="13" t="s">
        <v>74</v>
      </c>
      <c r="AY841" s="250" t="s">
        <v>180</v>
      </c>
    </row>
    <row r="842" s="14" customFormat="1">
      <c r="A842" s="14"/>
      <c r="B842" s="251"/>
      <c r="C842" s="252"/>
      <c r="D842" s="242" t="s">
        <v>190</v>
      </c>
      <c r="E842" s="253" t="s">
        <v>1</v>
      </c>
      <c r="F842" s="254" t="s">
        <v>963</v>
      </c>
      <c r="G842" s="252"/>
      <c r="H842" s="255">
        <v>284.36000000000001</v>
      </c>
      <c r="I842" s="256"/>
      <c r="J842" s="252"/>
      <c r="K842" s="252"/>
      <c r="L842" s="257"/>
      <c r="M842" s="258"/>
      <c r="N842" s="259"/>
      <c r="O842" s="259"/>
      <c r="P842" s="259"/>
      <c r="Q842" s="259"/>
      <c r="R842" s="259"/>
      <c r="S842" s="259"/>
      <c r="T842" s="260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61" t="s">
        <v>190</v>
      </c>
      <c r="AU842" s="261" t="s">
        <v>84</v>
      </c>
      <c r="AV842" s="14" t="s">
        <v>84</v>
      </c>
      <c r="AW842" s="14" t="s">
        <v>30</v>
      </c>
      <c r="AX842" s="14" t="s">
        <v>74</v>
      </c>
      <c r="AY842" s="261" t="s">
        <v>180</v>
      </c>
    </row>
    <row r="843" s="13" customFormat="1">
      <c r="A843" s="13"/>
      <c r="B843" s="240"/>
      <c r="C843" s="241"/>
      <c r="D843" s="242" t="s">
        <v>190</v>
      </c>
      <c r="E843" s="243" t="s">
        <v>1</v>
      </c>
      <c r="F843" s="244" t="s">
        <v>446</v>
      </c>
      <c r="G843" s="241"/>
      <c r="H843" s="243" t="s">
        <v>1</v>
      </c>
      <c r="I843" s="245"/>
      <c r="J843" s="241"/>
      <c r="K843" s="241"/>
      <c r="L843" s="246"/>
      <c r="M843" s="247"/>
      <c r="N843" s="248"/>
      <c r="O843" s="248"/>
      <c r="P843" s="248"/>
      <c r="Q843" s="248"/>
      <c r="R843" s="248"/>
      <c r="S843" s="248"/>
      <c r="T843" s="249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50" t="s">
        <v>190</v>
      </c>
      <c r="AU843" s="250" t="s">
        <v>84</v>
      </c>
      <c r="AV843" s="13" t="s">
        <v>82</v>
      </c>
      <c r="AW843" s="13" t="s">
        <v>30</v>
      </c>
      <c r="AX843" s="13" t="s">
        <v>74</v>
      </c>
      <c r="AY843" s="250" t="s">
        <v>180</v>
      </c>
    </row>
    <row r="844" s="14" customFormat="1">
      <c r="A844" s="14"/>
      <c r="B844" s="251"/>
      <c r="C844" s="252"/>
      <c r="D844" s="242" t="s">
        <v>190</v>
      </c>
      <c r="E844" s="253" t="s">
        <v>1</v>
      </c>
      <c r="F844" s="254" t="s">
        <v>964</v>
      </c>
      <c r="G844" s="252"/>
      <c r="H844" s="255">
        <v>22.260000000000002</v>
      </c>
      <c r="I844" s="256"/>
      <c r="J844" s="252"/>
      <c r="K844" s="252"/>
      <c r="L844" s="257"/>
      <c r="M844" s="258"/>
      <c r="N844" s="259"/>
      <c r="O844" s="259"/>
      <c r="P844" s="259"/>
      <c r="Q844" s="259"/>
      <c r="R844" s="259"/>
      <c r="S844" s="259"/>
      <c r="T844" s="260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1" t="s">
        <v>190</v>
      </c>
      <c r="AU844" s="261" t="s">
        <v>84</v>
      </c>
      <c r="AV844" s="14" t="s">
        <v>84</v>
      </c>
      <c r="AW844" s="14" t="s">
        <v>30</v>
      </c>
      <c r="AX844" s="14" t="s">
        <v>74</v>
      </c>
      <c r="AY844" s="261" t="s">
        <v>180</v>
      </c>
    </row>
    <row r="845" s="13" customFormat="1">
      <c r="A845" s="13"/>
      <c r="B845" s="240"/>
      <c r="C845" s="241"/>
      <c r="D845" s="242" t="s">
        <v>190</v>
      </c>
      <c r="E845" s="243" t="s">
        <v>1</v>
      </c>
      <c r="F845" s="244" t="s">
        <v>400</v>
      </c>
      <c r="G845" s="241"/>
      <c r="H845" s="243" t="s">
        <v>1</v>
      </c>
      <c r="I845" s="245"/>
      <c r="J845" s="241"/>
      <c r="K845" s="241"/>
      <c r="L845" s="246"/>
      <c r="M845" s="247"/>
      <c r="N845" s="248"/>
      <c r="O845" s="248"/>
      <c r="P845" s="248"/>
      <c r="Q845" s="248"/>
      <c r="R845" s="248"/>
      <c r="S845" s="248"/>
      <c r="T845" s="249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50" t="s">
        <v>190</v>
      </c>
      <c r="AU845" s="250" t="s">
        <v>84</v>
      </c>
      <c r="AV845" s="13" t="s">
        <v>82</v>
      </c>
      <c r="AW845" s="13" t="s">
        <v>30</v>
      </c>
      <c r="AX845" s="13" t="s">
        <v>74</v>
      </c>
      <c r="AY845" s="250" t="s">
        <v>180</v>
      </c>
    </row>
    <row r="846" s="14" customFormat="1">
      <c r="A846" s="14"/>
      <c r="B846" s="251"/>
      <c r="C846" s="252"/>
      <c r="D846" s="242" t="s">
        <v>190</v>
      </c>
      <c r="E846" s="253" t="s">
        <v>1</v>
      </c>
      <c r="F846" s="254" t="s">
        <v>965</v>
      </c>
      <c r="G846" s="252"/>
      <c r="H846" s="255">
        <v>639.53999999999996</v>
      </c>
      <c r="I846" s="256"/>
      <c r="J846" s="252"/>
      <c r="K846" s="252"/>
      <c r="L846" s="257"/>
      <c r="M846" s="258"/>
      <c r="N846" s="259"/>
      <c r="O846" s="259"/>
      <c r="P846" s="259"/>
      <c r="Q846" s="259"/>
      <c r="R846" s="259"/>
      <c r="S846" s="259"/>
      <c r="T846" s="260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1" t="s">
        <v>190</v>
      </c>
      <c r="AU846" s="261" t="s">
        <v>84</v>
      </c>
      <c r="AV846" s="14" t="s">
        <v>84</v>
      </c>
      <c r="AW846" s="14" t="s">
        <v>30</v>
      </c>
      <c r="AX846" s="14" t="s">
        <v>74</v>
      </c>
      <c r="AY846" s="261" t="s">
        <v>180</v>
      </c>
    </row>
    <row r="847" s="13" customFormat="1">
      <c r="A847" s="13"/>
      <c r="B847" s="240"/>
      <c r="C847" s="241"/>
      <c r="D847" s="242" t="s">
        <v>190</v>
      </c>
      <c r="E847" s="243" t="s">
        <v>1</v>
      </c>
      <c r="F847" s="244" t="s">
        <v>425</v>
      </c>
      <c r="G847" s="241"/>
      <c r="H847" s="243" t="s">
        <v>1</v>
      </c>
      <c r="I847" s="245"/>
      <c r="J847" s="241"/>
      <c r="K847" s="241"/>
      <c r="L847" s="246"/>
      <c r="M847" s="247"/>
      <c r="N847" s="248"/>
      <c r="O847" s="248"/>
      <c r="P847" s="248"/>
      <c r="Q847" s="248"/>
      <c r="R847" s="248"/>
      <c r="S847" s="248"/>
      <c r="T847" s="249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50" t="s">
        <v>190</v>
      </c>
      <c r="AU847" s="250" t="s">
        <v>84</v>
      </c>
      <c r="AV847" s="13" t="s">
        <v>82</v>
      </c>
      <c r="AW847" s="13" t="s">
        <v>30</v>
      </c>
      <c r="AX847" s="13" t="s">
        <v>74</v>
      </c>
      <c r="AY847" s="250" t="s">
        <v>180</v>
      </c>
    </row>
    <row r="848" s="14" customFormat="1">
      <c r="A848" s="14"/>
      <c r="B848" s="251"/>
      <c r="C848" s="252"/>
      <c r="D848" s="242" t="s">
        <v>190</v>
      </c>
      <c r="E848" s="253" t="s">
        <v>1</v>
      </c>
      <c r="F848" s="254" t="s">
        <v>966</v>
      </c>
      <c r="G848" s="252"/>
      <c r="H848" s="255">
        <v>378.39999999999998</v>
      </c>
      <c r="I848" s="256"/>
      <c r="J848" s="252"/>
      <c r="K848" s="252"/>
      <c r="L848" s="257"/>
      <c r="M848" s="258"/>
      <c r="N848" s="259"/>
      <c r="O848" s="259"/>
      <c r="P848" s="259"/>
      <c r="Q848" s="259"/>
      <c r="R848" s="259"/>
      <c r="S848" s="259"/>
      <c r="T848" s="260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1" t="s">
        <v>190</v>
      </c>
      <c r="AU848" s="261" t="s">
        <v>84</v>
      </c>
      <c r="AV848" s="14" t="s">
        <v>84</v>
      </c>
      <c r="AW848" s="14" t="s">
        <v>30</v>
      </c>
      <c r="AX848" s="14" t="s">
        <v>74</v>
      </c>
      <c r="AY848" s="261" t="s">
        <v>180</v>
      </c>
    </row>
    <row r="849" s="13" customFormat="1">
      <c r="A849" s="13"/>
      <c r="B849" s="240"/>
      <c r="C849" s="241"/>
      <c r="D849" s="242" t="s">
        <v>190</v>
      </c>
      <c r="E849" s="243" t="s">
        <v>1</v>
      </c>
      <c r="F849" s="244" t="s">
        <v>967</v>
      </c>
      <c r="G849" s="241"/>
      <c r="H849" s="243" t="s">
        <v>1</v>
      </c>
      <c r="I849" s="245"/>
      <c r="J849" s="241"/>
      <c r="K849" s="241"/>
      <c r="L849" s="246"/>
      <c r="M849" s="247"/>
      <c r="N849" s="248"/>
      <c r="O849" s="248"/>
      <c r="P849" s="248"/>
      <c r="Q849" s="248"/>
      <c r="R849" s="248"/>
      <c r="S849" s="248"/>
      <c r="T849" s="249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50" t="s">
        <v>190</v>
      </c>
      <c r="AU849" s="250" t="s">
        <v>84</v>
      </c>
      <c r="AV849" s="13" t="s">
        <v>82</v>
      </c>
      <c r="AW849" s="13" t="s">
        <v>30</v>
      </c>
      <c r="AX849" s="13" t="s">
        <v>74</v>
      </c>
      <c r="AY849" s="250" t="s">
        <v>180</v>
      </c>
    </row>
    <row r="850" s="14" customFormat="1">
      <c r="A850" s="14"/>
      <c r="B850" s="251"/>
      <c r="C850" s="252"/>
      <c r="D850" s="242" t="s">
        <v>190</v>
      </c>
      <c r="E850" s="253" t="s">
        <v>1</v>
      </c>
      <c r="F850" s="254" t="s">
        <v>968</v>
      </c>
      <c r="G850" s="252"/>
      <c r="H850" s="255">
        <v>486.25999999999999</v>
      </c>
      <c r="I850" s="256"/>
      <c r="J850" s="252"/>
      <c r="K850" s="252"/>
      <c r="L850" s="257"/>
      <c r="M850" s="258"/>
      <c r="N850" s="259"/>
      <c r="O850" s="259"/>
      <c r="P850" s="259"/>
      <c r="Q850" s="259"/>
      <c r="R850" s="259"/>
      <c r="S850" s="259"/>
      <c r="T850" s="260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1" t="s">
        <v>190</v>
      </c>
      <c r="AU850" s="261" t="s">
        <v>84</v>
      </c>
      <c r="AV850" s="14" t="s">
        <v>84</v>
      </c>
      <c r="AW850" s="14" t="s">
        <v>30</v>
      </c>
      <c r="AX850" s="14" t="s">
        <v>74</v>
      </c>
      <c r="AY850" s="261" t="s">
        <v>180</v>
      </c>
    </row>
    <row r="851" s="13" customFormat="1">
      <c r="A851" s="13"/>
      <c r="B851" s="240"/>
      <c r="C851" s="241"/>
      <c r="D851" s="242" t="s">
        <v>190</v>
      </c>
      <c r="E851" s="243" t="s">
        <v>1</v>
      </c>
      <c r="F851" s="244" t="s">
        <v>453</v>
      </c>
      <c r="G851" s="241"/>
      <c r="H851" s="243" t="s">
        <v>1</v>
      </c>
      <c r="I851" s="245"/>
      <c r="J851" s="241"/>
      <c r="K851" s="241"/>
      <c r="L851" s="246"/>
      <c r="M851" s="247"/>
      <c r="N851" s="248"/>
      <c r="O851" s="248"/>
      <c r="P851" s="248"/>
      <c r="Q851" s="248"/>
      <c r="R851" s="248"/>
      <c r="S851" s="248"/>
      <c r="T851" s="249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50" t="s">
        <v>190</v>
      </c>
      <c r="AU851" s="250" t="s">
        <v>84</v>
      </c>
      <c r="AV851" s="13" t="s">
        <v>82</v>
      </c>
      <c r="AW851" s="13" t="s">
        <v>30</v>
      </c>
      <c r="AX851" s="13" t="s">
        <v>74</v>
      </c>
      <c r="AY851" s="250" t="s">
        <v>180</v>
      </c>
    </row>
    <row r="852" s="14" customFormat="1">
      <c r="A852" s="14"/>
      <c r="B852" s="251"/>
      <c r="C852" s="252"/>
      <c r="D852" s="242" t="s">
        <v>190</v>
      </c>
      <c r="E852" s="253" t="s">
        <v>1</v>
      </c>
      <c r="F852" s="254" t="s">
        <v>969</v>
      </c>
      <c r="G852" s="252"/>
      <c r="H852" s="255">
        <v>59.299999999999997</v>
      </c>
      <c r="I852" s="256"/>
      <c r="J852" s="252"/>
      <c r="K852" s="252"/>
      <c r="L852" s="257"/>
      <c r="M852" s="258"/>
      <c r="N852" s="259"/>
      <c r="O852" s="259"/>
      <c r="P852" s="259"/>
      <c r="Q852" s="259"/>
      <c r="R852" s="259"/>
      <c r="S852" s="259"/>
      <c r="T852" s="260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1" t="s">
        <v>190</v>
      </c>
      <c r="AU852" s="261" t="s">
        <v>84</v>
      </c>
      <c r="AV852" s="14" t="s">
        <v>84</v>
      </c>
      <c r="AW852" s="14" t="s">
        <v>30</v>
      </c>
      <c r="AX852" s="14" t="s">
        <v>74</v>
      </c>
      <c r="AY852" s="261" t="s">
        <v>180</v>
      </c>
    </row>
    <row r="853" s="13" customFormat="1">
      <c r="A853" s="13"/>
      <c r="B853" s="240"/>
      <c r="C853" s="241"/>
      <c r="D853" s="242" t="s">
        <v>190</v>
      </c>
      <c r="E853" s="243" t="s">
        <v>1</v>
      </c>
      <c r="F853" s="244" t="s">
        <v>460</v>
      </c>
      <c r="G853" s="241"/>
      <c r="H853" s="243" t="s">
        <v>1</v>
      </c>
      <c r="I853" s="245"/>
      <c r="J853" s="241"/>
      <c r="K853" s="241"/>
      <c r="L853" s="246"/>
      <c r="M853" s="247"/>
      <c r="N853" s="248"/>
      <c r="O853" s="248"/>
      <c r="P853" s="248"/>
      <c r="Q853" s="248"/>
      <c r="R853" s="248"/>
      <c r="S853" s="248"/>
      <c r="T853" s="249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50" t="s">
        <v>190</v>
      </c>
      <c r="AU853" s="250" t="s">
        <v>84</v>
      </c>
      <c r="AV853" s="13" t="s">
        <v>82</v>
      </c>
      <c r="AW853" s="13" t="s">
        <v>30</v>
      </c>
      <c r="AX853" s="13" t="s">
        <v>74</v>
      </c>
      <c r="AY853" s="250" t="s">
        <v>180</v>
      </c>
    </row>
    <row r="854" s="14" customFormat="1">
      <c r="A854" s="14"/>
      <c r="B854" s="251"/>
      <c r="C854" s="252"/>
      <c r="D854" s="242" t="s">
        <v>190</v>
      </c>
      <c r="E854" s="253" t="s">
        <v>1</v>
      </c>
      <c r="F854" s="254" t="s">
        <v>970</v>
      </c>
      <c r="G854" s="252"/>
      <c r="H854" s="255">
        <v>72.5</v>
      </c>
      <c r="I854" s="256"/>
      <c r="J854" s="252"/>
      <c r="K854" s="252"/>
      <c r="L854" s="257"/>
      <c r="M854" s="258"/>
      <c r="N854" s="259"/>
      <c r="O854" s="259"/>
      <c r="P854" s="259"/>
      <c r="Q854" s="259"/>
      <c r="R854" s="259"/>
      <c r="S854" s="259"/>
      <c r="T854" s="260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1" t="s">
        <v>190</v>
      </c>
      <c r="AU854" s="261" t="s">
        <v>84</v>
      </c>
      <c r="AV854" s="14" t="s">
        <v>84</v>
      </c>
      <c r="AW854" s="14" t="s">
        <v>30</v>
      </c>
      <c r="AX854" s="14" t="s">
        <v>74</v>
      </c>
      <c r="AY854" s="261" t="s">
        <v>180</v>
      </c>
    </row>
    <row r="855" s="13" customFormat="1">
      <c r="A855" s="13"/>
      <c r="B855" s="240"/>
      <c r="C855" s="241"/>
      <c r="D855" s="242" t="s">
        <v>190</v>
      </c>
      <c r="E855" s="243" t="s">
        <v>1</v>
      </c>
      <c r="F855" s="244" t="s">
        <v>971</v>
      </c>
      <c r="G855" s="241"/>
      <c r="H855" s="243" t="s">
        <v>1</v>
      </c>
      <c r="I855" s="245"/>
      <c r="J855" s="241"/>
      <c r="K855" s="241"/>
      <c r="L855" s="246"/>
      <c r="M855" s="247"/>
      <c r="N855" s="248"/>
      <c r="O855" s="248"/>
      <c r="P855" s="248"/>
      <c r="Q855" s="248"/>
      <c r="R855" s="248"/>
      <c r="S855" s="248"/>
      <c r="T855" s="249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50" t="s">
        <v>190</v>
      </c>
      <c r="AU855" s="250" t="s">
        <v>84</v>
      </c>
      <c r="AV855" s="13" t="s">
        <v>82</v>
      </c>
      <c r="AW855" s="13" t="s">
        <v>30</v>
      </c>
      <c r="AX855" s="13" t="s">
        <v>74</v>
      </c>
      <c r="AY855" s="250" t="s">
        <v>180</v>
      </c>
    </row>
    <row r="856" s="14" customFormat="1">
      <c r="A856" s="14"/>
      <c r="B856" s="251"/>
      <c r="C856" s="252"/>
      <c r="D856" s="242" t="s">
        <v>190</v>
      </c>
      <c r="E856" s="253" t="s">
        <v>1</v>
      </c>
      <c r="F856" s="254" t="s">
        <v>972</v>
      </c>
      <c r="G856" s="252"/>
      <c r="H856" s="255">
        <v>1060</v>
      </c>
      <c r="I856" s="256"/>
      <c r="J856" s="252"/>
      <c r="K856" s="252"/>
      <c r="L856" s="257"/>
      <c r="M856" s="258"/>
      <c r="N856" s="259"/>
      <c r="O856" s="259"/>
      <c r="P856" s="259"/>
      <c r="Q856" s="259"/>
      <c r="R856" s="259"/>
      <c r="S856" s="259"/>
      <c r="T856" s="260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1" t="s">
        <v>190</v>
      </c>
      <c r="AU856" s="261" t="s">
        <v>84</v>
      </c>
      <c r="AV856" s="14" t="s">
        <v>84</v>
      </c>
      <c r="AW856" s="14" t="s">
        <v>30</v>
      </c>
      <c r="AX856" s="14" t="s">
        <v>74</v>
      </c>
      <c r="AY856" s="261" t="s">
        <v>180</v>
      </c>
    </row>
    <row r="857" s="13" customFormat="1">
      <c r="A857" s="13"/>
      <c r="B857" s="240"/>
      <c r="C857" s="241"/>
      <c r="D857" s="242" t="s">
        <v>190</v>
      </c>
      <c r="E857" s="243" t="s">
        <v>1</v>
      </c>
      <c r="F857" s="244" t="s">
        <v>973</v>
      </c>
      <c r="G857" s="241"/>
      <c r="H857" s="243" t="s">
        <v>1</v>
      </c>
      <c r="I857" s="245"/>
      <c r="J857" s="241"/>
      <c r="K857" s="241"/>
      <c r="L857" s="246"/>
      <c r="M857" s="247"/>
      <c r="N857" s="248"/>
      <c r="O857" s="248"/>
      <c r="P857" s="248"/>
      <c r="Q857" s="248"/>
      <c r="R857" s="248"/>
      <c r="S857" s="248"/>
      <c r="T857" s="249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50" t="s">
        <v>190</v>
      </c>
      <c r="AU857" s="250" t="s">
        <v>84</v>
      </c>
      <c r="AV857" s="13" t="s">
        <v>82</v>
      </c>
      <c r="AW857" s="13" t="s">
        <v>30</v>
      </c>
      <c r="AX857" s="13" t="s">
        <v>74</v>
      </c>
      <c r="AY857" s="250" t="s">
        <v>180</v>
      </c>
    </row>
    <row r="858" s="14" customFormat="1">
      <c r="A858" s="14"/>
      <c r="B858" s="251"/>
      <c r="C858" s="252"/>
      <c r="D858" s="242" t="s">
        <v>190</v>
      </c>
      <c r="E858" s="253" t="s">
        <v>1</v>
      </c>
      <c r="F858" s="254" t="s">
        <v>388</v>
      </c>
      <c r="G858" s="252"/>
      <c r="H858" s="255">
        <v>198.25</v>
      </c>
      <c r="I858" s="256"/>
      <c r="J858" s="252"/>
      <c r="K858" s="252"/>
      <c r="L858" s="257"/>
      <c r="M858" s="258"/>
      <c r="N858" s="259"/>
      <c r="O858" s="259"/>
      <c r="P858" s="259"/>
      <c r="Q858" s="259"/>
      <c r="R858" s="259"/>
      <c r="S858" s="259"/>
      <c r="T858" s="260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1" t="s">
        <v>190</v>
      </c>
      <c r="AU858" s="261" t="s">
        <v>84</v>
      </c>
      <c r="AV858" s="14" t="s">
        <v>84</v>
      </c>
      <c r="AW858" s="14" t="s">
        <v>30</v>
      </c>
      <c r="AX858" s="14" t="s">
        <v>74</v>
      </c>
      <c r="AY858" s="261" t="s">
        <v>180</v>
      </c>
    </row>
    <row r="859" s="13" customFormat="1">
      <c r="A859" s="13"/>
      <c r="B859" s="240"/>
      <c r="C859" s="241"/>
      <c r="D859" s="242" t="s">
        <v>190</v>
      </c>
      <c r="E859" s="243" t="s">
        <v>1</v>
      </c>
      <c r="F859" s="244" t="s">
        <v>974</v>
      </c>
      <c r="G859" s="241"/>
      <c r="H859" s="243" t="s">
        <v>1</v>
      </c>
      <c r="I859" s="245"/>
      <c r="J859" s="241"/>
      <c r="K859" s="241"/>
      <c r="L859" s="246"/>
      <c r="M859" s="247"/>
      <c r="N859" s="248"/>
      <c r="O859" s="248"/>
      <c r="P859" s="248"/>
      <c r="Q859" s="248"/>
      <c r="R859" s="248"/>
      <c r="S859" s="248"/>
      <c r="T859" s="249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50" t="s">
        <v>190</v>
      </c>
      <c r="AU859" s="250" t="s">
        <v>84</v>
      </c>
      <c r="AV859" s="13" t="s">
        <v>82</v>
      </c>
      <c r="AW859" s="13" t="s">
        <v>30</v>
      </c>
      <c r="AX859" s="13" t="s">
        <v>74</v>
      </c>
      <c r="AY859" s="250" t="s">
        <v>180</v>
      </c>
    </row>
    <row r="860" s="14" customFormat="1">
      <c r="A860" s="14"/>
      <c r="B860" s="251"/>
      <c r="C860" s="252"/>
      <c r="D860" s="242" t="s">
        <v>190</v>
      </c>
      <c r="E860" s="253" t="s">
        <v>1</v>
      </c>
      <c r="F860" s="254" t="s">
        <v>975</v>
      </c>
      <c r="G860" s="252"/>
      <c r="H860" s="255">
        <v>77.060000000000002</v>
      </c>
      <c r="I860" s="256"/>
      <c r="J860" s="252"/>
      <c r="K860" s="252"/>
      <c r="L860" s="257"/>
      <c r="M860" s="258"/>
      <c r="N860" s="259"/>
      <c r="O860" s="259"/>
      <c r="P860" s="259"/>
      <c r="Q860" s="259"/>
      <c r="R860" s="259"/>
      <c r="S860" s="259"/>
      <c r="T860" s="260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61" t="s">
        <v>190</v>
      </c>
      <c r="AU860" s="261" t="s">
        <v>84</v>
      </c>
      <c r="AV860" s="14" t="s">
        <v>84</v>
      </c>
      <c r="AW860" s="14" t="s">
        <v>30</v>
      </c>
      <c r="AX860" s="14" t="s">
        <v>74</v>
      </c>
      <c r="AY860" s="261" t="s">
        <v>180</v>
      </c>
    </row>
    <row r="861" s="13" customFormat="1">
      <c r="A861" s="13"/>
      <c r="B861" s="240"/>
      <c r="C861" s="241"/>
      <c r="D861" s="242" t="s">
        <v>190</v>
      </c>
      <c r="E861" s="243" t="s">
        <v>1</v>
      </c>
      <c r="F861" s="244" t="s">
        <v>976</v>
      </c>
      <c r="G861" s="241"/>
      <c r="H861" s="243" t="s">
        <v>1</v>
      </c>
      <c r="I861" s="245"/>
      <c r="J861" s="241"/>
      <c r="K861" s="241"/>
      <c r="L861" s="246"/>
      <c r="M861" s="247"/>
      <c r="N861" s="248"/>
      <c r="O861" s="248"/>
      <c r="P861" s="248"/>
      <c r="Q861" s="248"/>
      <c r="R861" s="248"/>
      <c r="S861" s="248"/>
      <c r="T861" s="249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50" t="s">
        <v>190</v>
      </c>
      <c r="AU861" s="250" t="s">
        <v>84</v>
      </c>
      <c r="AV861" s="13" t="s">
        <v>82</v>
      </c>
      <c r="AW861" s="13" t="s">
        <v>30</v>
      </c>
      <c r="AX861" s="13" t="s">
        <v>74</v>
      </c>
      <c r="AY861" s="250" t="s">
        <v>180</v>
      </c>
    </row>
    <row r="862" s="14" customFormat="1">
      <c r="A862" s="14"/>
      <c r="B862" s="251"/>
      <c r="C862" s="252"/>
      <c r="D862" s="242" t="s">
        <v>190</v>
      </c>
      <c r="E862" s="253" t="s">
        <v>1</v>
      </c>
      <c r="F862" s="254" t="s">
        <v>977</v>
      </c>
      <c r="G862" s="252"/>
      <c r="H862" s="255">
        <v>167.68000000000001</v>
      </c>
      <c r="I862" s="256"/>
      <c r="J862" s="252"/>
      <c r="K862" s="252"/>
      <c r="L862" s="257"/>
      <c r="M862" s="258"/>
      <c r="N862" s="259"/>
      <c r="O862" s="259"/>
      <c r="P862" s="259"/>
      <c r="Q862" s="259"/>
      <c r="R862" s="259"/>
      <c r="S862" s="259"/>
      <c r="T862" s="260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1" t="s">
        <v>190</v>
      </c>
      <c r="AU862" s="261" t="s">
        <v>84</v>
      </c>
      <c r="AV862" s="14" t="s">
        <v>84</v>
      </c>
      <c r="AW862" s="14" t="s">
        <v>30</v>
      </c>
      <c r="AX862" s="14" t="s">
        <v>74</v>
      </c>
      <c r="AY862" s="261" t="s">
        <v>180</v>
      </c>
    </row>
    <row r="863" s="13" customFormat="1">
      <c r="A863" s="13"/>
      <c r="B863" s="240"/>
      <c r="C863" s="241"/>
      <c r="D863" s="242" t="s">
        <v>190</v>
      </c>
      <c r="E863" s="243" t="s">
        <v>1</v>
      </c>
      <c r="F863" s="244" t="s">
        <v>978</v>
      </c>
      <c r="G863" s="241"/>
      <c r="H863" s="243" t="s">
        <v>1</v>
      </c>
      <c r="I863" s="245"/>
      <c r="J863" s="241"/>
      <c r="K863" s="241"/>
      <c r="L863" s="246"/>
      <c r="M863" s="247"/>
      <c r="N863" s="248"/>
      <c r="O863" s="248"/>
      <c r="P863" s="248"/>
      <c r="Q863" s="248"/>
      <c r="R863" s="248"/>
      <c r="S863" s="248"/>
      <c r="T863" s="249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50" t="s">
        <v>190</v>
      </c>
      <c r="AU863" s="250" t="s">
        <v>84</v>
      </c>
      <c r="AV863" s="13" t="s">
        <v>82</v>
      </c>
      <c r="AW863" s="13" t="s">
        <v>30</v>
      </c>
      <c r="AX863" s="13" t="s">
        <v>74</v>
      </c>
      <c r="AY863" s="250" t="s">
        <v>180</v>
      </c>
    </row>
    <row r="864" s="14" customFormat="1">
      <c r="A864" s="14"/>
      <c r="B864" s="251"/>
      <c r="C864" s="252"/>
      <c r="D864" s="242" t="s">
        <v>190</v>
      </c>
      <c r="E864" s="253" t="s">
        <v>1</v>
      </c>
      <c r="F864" s="254" t="s">
        <v>979</v>
      </c>
      <c r="G864" s="252"/>
      <c r="H864" s="255">
        <v>181.62200000000001</v>
      </c>
      <c r="I864" s="256"/>
      <c r="J864" s="252"/>
      <c r="K864" s="252"/>
      <c r="L864" s="257"/>
      <c r="M864" s="258"/>
      <c r="N864" s="259"/>
      <c r="O864" s="259"/>
      <c r="P864" s="259"/>
      <c r="Q864" s="259"/>
      <c r="R864" s="259"/>
      <c r="S864" s="259"/>
      <c r="T864" s="260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61" t="s">
        <v>190</v>
      </c>
      <c r="AU864" s="261" t="s">
        <v>84</v>
      </c>
      <c r="AV864" s="14" t="s">
        <v>84</v>
      </c>
      <c r="AW864" s="14" t="s">
        <v>30</v>
      </c>
      <c r="AX864" s="14" t="s">
        <v>74</v>
      </c>
      <c r="AY864" s="261" t="s">
        <v>180</v>
      </c>
    </row>
    <row r="865" s="13" customFormat="1">
      <c r="A865" s="13"/>
      <c r="B865" s="240"/>
      <c r="C865" s="241"/>
      <c r="D865" s="242" t="s">
        <v>190</v>
      </c>
      <c r="E865" s="243" t="s">
        <v>1</v>
      </c>
      <c r="F865" s="244" t="s">
        <v>980</v>
      </c>
      <c r="G865" s="241"/>
      <c r="H865" s="243" t="s">
        <v>1</v>
      </c>
      <c r="I865" s="245"/>
      <c r="J865" s="241"/>
      <c r="K865" s="241"/>
      <c r="L865" s="246"/>
      <c r="M865" s="247"/>
      <c r="N865" s="248"/>
      <c r="O865" s="248"/>
      <c r="P865" s="248"/>
      <c r="Q865" s="248"/>
      <c r="R865" s="248"/>
      <c r="S865" s="248"/>
      <c r="T865" s="249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50" t="s">
        <v>190</v>
      </c>
      <c r="AU865" s="250" t="s">
        <v>84</v>
      </c>
      <c r="AV865" s="13" t="s">
        <v>82</v>
      </c>
      <c r="AW865" s="13" t="s">
        <v>30</v>
      </c>
      <c r="AX865" s="13" t="s">
        <v>74</v>
      </c>
      <c r="AY865" s="250" t="s">
        <v>180</v>
      </c>
    </row>
    <row r="866" s="14" customFormat="1">
      <c r="A866" s="14"/>
      <c r="B866" s="251"/>
      <c r="C866" s="252"/>
      <c r="D866" s="242" t="s">
        <v>190</v>
      </c>
      <c r="E866" s="253" t="s">
        <v>1</v>
      </c>
      <c r="F866" s="254" t="s">
        <v>981</v>
      </c>
      <c r="G866" s="252"/>
      <c r="H866" s="255">
        <v>-477.56</v>
      </c>
      <c r="I866" s="256"/>
      <c r="J866" s="252"/>
      <c r="K866" s="252"/>
      <c r="L866" s="257"/>
      <c r="M866" s="258"/>
      <c r="N866" s="259"/>
      <c r="O866" s="259"/>
      <c r="P866" s="259"/>
      <c r="Q866" s="259"/>
      <c r="R866" s="259"/>
      <c r="S866" s="259"/>
      <c r="T866" s="260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61" t="s">
        <v>190</v>
      </c>
      <c r="AU866" s="261" t="s">
        <v>84</v>
      </c>
      <c r="AV866" s="14" t="s">
        <v>84</v>
      </c>
      <c r="AW866" s="14" t="s">
        <v>30</v>
      </c>
      <c r="AX866" s="14" t="s">
        <v>74</v>
      </c>
      <c r="AY866" s="261" t="s">
        <v>180</v>
      </c>
    </row>
    <row r="867" s="15" customFormat="1">
      <c r="A867" s="15"/>
      <c r="B867" s="262"/>
      <c r="C867" s="263"/>
      <c r="D867" s="242" t="s">
        <v>190</v>
      </c>
      <c r="E867" s="264" t="s">
        <v>1</v>
      </c>
      <c r="F867" s="265" t="s">
        <v>194</v>
      </c>
      <c r="G867" s="263"/>
      <c r="H867" s="266">
        <v>4293.2719999999999</v>
      </c>
      <c r="I867" s="267"/>
      <c r="J867" s="263"/>
      <c r="K867" s="263"/>
      <c r="L867" s="268"/>
      <c r="M867" s="269"/>
      <c r="N867" s="270"/>
      <c r="O867" s="270"/>
      <c r="P867" s="270"/>
      <c r="Q867" s="270"/>
      <c r="R867" s="270"/>
      <c r="S867" s="270"/>
      <c r="T867" s="271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T867" s="272" t="s">
        <v>190</v>
      </c>
      <c r="AU867" s="272" t="s">
        <v>84</v>
      </c>
      <c r="AV867" s="15" t="s">
        <v>188</v>
      </c>
      <c r="AW867" s="15" t="s">
        <v>30</v>
      </c>
      <c r="AX867" s="15" t="s">
        <v>82</v>
      </c>
      <c r="AY867" s="272" t="s">
        <v>180</v>
      </c>
    </row>
    <row r="868" s="2" customFormat="1" ht="16.5" customHeight="1">
      <c r="A868" s="39"/>
      <c r="B868" s="40"/>
      <c r="C868" s="227" t="s">
        <v>982</v>
      </c>
      <c r="D868" s="227" t="s">
        <v>183</v>
      </c>
      <c r="E868" s="228" t="s">
        <v>983</v>
      </c>
      <c r="F868" s="229" t="s">
        <v>984</v>
      </c>
      <c r="G868" s="230" t="s">
        <v>198</v>
      </c>
      <c r="H868" s="231">
        <v>4293.2719999999999</v>
      </c>
      <c r="I868" s="232"/>
      <c r="J868" s="233">
        <f>ROUND(I868*H868,2)</f>
        <v>0</v>
      </c>
      <c r="K868" s="229" t="s">
        <v>187</v>
      </c>
      <c r="L868" s="45"/>
      <c r="M868" s="234" t="s">
        <v>1</v>
      </c>
      <c r="N868" s="235" t="s">
        <v>39</v>
      </c>
      <c r="O868" s="92"/>
      <c r="P868" s="236">
        <f>O868*H868</f>
        <v>0</v>
      </c>
      <c r="Q868" s="236">
        <v>0.00020000000000000001</v>
      </c>
      <c r="R868" s="236">
        <f>Q868*H868</f>
        <v>0.85865440000000004</v>
      </c>
      <c r="S868" s="236">
        <v>0</v>
      </c>
      <c r="T868" s="237">
        <f>S868*H868</f>
        <v>0</v>
      </c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R868" s="238" t="s">
        <v>294</v>
      </c>
      <c r="AT868" s="238" t="s">
        <v>183</v>
      </c>
      <c r="AU868" s="238" t="s">
        <v>84</v>
      </c>
      <c r="AY868" s="18" t="s">
        <v>180</v>
      </c>
      <c r="BE868" s="239">
        <f>IF(N868="základní",J868,0)</f>
        <v>0</v>
      </c>
      <c r="BF868" s="239">
        <f>IF(N868="snížená",J868,0)</f>
        <v>0</v>
      </c>
      <c r="BG868" s="239">
        <f>IF(N868="zákl. přenesená",J868,0)</f>
        <v>0</v>
      </c>
      <c r="BH868" s="239">
        <f>IF(N868="sníž. přenesená",J868,0)</f>
        <v>0</v>
      </c>
      <c r="BI868" s="239">
        <f>IF(N868="nulová",J868,0)</f>
        <v>0</v>
      </c>
      <c r="BJ868" s="18" t="s">
        <v>82</v>
      </c>
      <c r="BK868" s="239">
        <f>ROUND(I868*H868,2)</f>
        <v>0</v>
      </c>
      <c r="BL868" s="18" t="s">
        <v>294</v>
      </c>
      <c r="BM868" s="238" t="s">
        <v>985</v>
      </c>
    </row>
    <row r="869" s="2" customFormat="1" ht="21.75" customHeight="1">
      <c r="A869" s="39"/>
      <c r="B869" s="40"/>
      <c r="C869" s="227" t="s">
        <v>986</v>
      </c>
      <c r="D869" s="227" t="s">
        <v>183</v>
      </c>
      <c r="E869" s="228" t="s">
        <v>987</v>
      </c>
      <c r="F869" s="229" t="s">
        <v>988</v>
      </c>
      <c r="G869" s="230" t="s">
        <v>198</v>
      </c>
      <c r="H869" s="231">
        <v>4293.2719999999999</v>
      </c>
      <c r="I869" s="232"/>
      <c r="J869" s="233">
        <f>ROUND(I869*H869,2)</f>
        <v>0</v>
      </c>
      <c r="K869" s="229" t="s">
        <v>187</v>
      </c>
      <c r="L869" s="45"/>
      <c r="M869" s="299" t="s">
        <v>1</v>
      </c>
      <c r="N869" s="300" t="s">
        <v>39</v>
      </c>
      <c r="O869" s="301"/>
      <c r="P869" s="302">
        <f>O869*H869</f>
        <v>0</v>
      </c>
      <c r="Q869" s="302">
        <v>0.00025999999999999998</v>
      </c>
      <c r="R869" s="302">
        <f>Q869*H869</f>
        <v>1.1162507199999998</v>
      </c>
      <c r="S869" s="302">
        <v>0</v>
      </c>
      <c r="T869" s="303">
        <f>S869*H869</f>
        <v>0</v>
      </c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R869" s="238" t="s">
        <v>294</v>
      </c>
      <c r="AT869" s="238" t="s">
        <v>183</v>
      </c>
      <c r="AU869" s="238" t="s">
        <v>84</v>
      </c>
      <c r="AY869" s="18" t="s">
        <v>180</v>
      </c>
      <c r="BE869" s="239">
        <f>IF(N869="základní",J869,0)</f>
        <v>0</v>
      </c>
      <c r="BF869" s="239">
        <f>IF(N869="snížená",J869,0)</f>
        <v>0</v>
      </c>
      <c r="BG869" s="239">
        <f>IF(N869="zákl. přenesená",J869,0)</f>
        <v>0</v>
      </c>
      <c r="BH869" s="239">
        <f>IF(N869="sníž. přenesená",J869,0)</f>
        <v>0</v>
      </c>
      <c r="BI869" s="239">
        <f>IF(N869="nulová",J869,0)</f>
        <v>0</v>
      </c>
      <c r="BJ869" s="18" t="s">
        <v>82</v>
      </c>
      <c r="BK869" s="239">
        <f>ROUND(I869*H869,2)</f>
        <v>0</v>
      </c>
      <c r="BL869" s="18" t="s">
        <v>294</v>
      </c>
      <c r="BM869" s="238" t="s">
        <v>989</v>
      </c>
    </row>
    <row r="870" s="2" customFormat="1" ht="6.96" customHeight="1">
      <c r="A870" s="39"/>
      <c r="B870" s="67"/>
      <c r="C870" s="68"/>
      <c r="D870" s="68"/>
      <c r="E870" s="68"/>
      <c r="F870" s="68"/>
      <c r="G870" s="68"/>
      <c r="H870" s="68"/>
      <c r="I870" s="68"/>
      <c r="J870" s="68"/>
      <c r="K870" s="68"/>
      <c r="L870" s="45"/>
      <c r="M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</row>
  </sheetData>
  <sheetProtection sheet="1" autoFilter="0" formatColumns="0" formatRows="0" objects="1" scenarios="1" spinCount="100000" saltValue="3dku1Otd5X349bGSNSHhkg20oWGL9i5Ji2h2ZEJHTpXKLQNXN4FVrWb5VjZJ984JZlUVReYCGbxOZb1GIHrTdw==" hashValue="EQ+tRWDupWIPqSz8yU+70FtrqvkZnEqb+XV4VEZrH8rEl51SXP5V/SAa4kJSuUAf0Wrj1Yr6WvX7NLWwok5DEQ==" algorithmName="SHA-512" password="FF79"/>
  <autoFilter ref="C132:K869"/>
  <mergeCells count="9">
    <mergeCell ref="E7:H7"/>
    <mergeCell ref="E9:H9"/>
    <mergeCell ref="E18:H18"/>
    <mergeCell ref="E27:H27"/>
    <mergeCell ref="E85:H85"/>
    <mergeCell ref="E87:H87"/>
    <mergeCell ref="E123:H123"/>
    <mergeCell ref="E125:H12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990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992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ROUND((SUM(BE130:BE282)),  2)</f>
        <v>0</v>
      </c>
      <c r="G35" s="39"/>
      <c r="H35" s="39"/>
      <c r="I35" s="165">
        <v>0.20999999999999999</v>
      </c>
      <c r="J35" s="164">
        <f>ROUND(((SUM(BE130:BE282))*I35),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ROUND((SUM(BF130:BF282)),  2)</f>
        <v>0</v>
      </c>
      <c r="G36" s="39"/>
      <c r="H36" s="39"/>
      <c r="I36" s="165">
        <v>0.14999999999999999</v>
      </c>
      <c r="J36" s="164">
        <f>ROUND(((SUM(BF130:BF282))*I36),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ROUND((SUM(BG130:BG282)),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ROUND((SUM(BH130:BH282)),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ROUND((SUM(BI130:BI282)),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990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2022-01050199.02.1 - Bourací práce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148</v>
      </c>
      <c r="E99" s="192"/>
      <c r="F99" s="192"/>
      <c r="G99" s="192"/>
      <c r="H99" s="192"/>
      <c r="I99" s="192"/>
      <c r="J99" s="193">
        <f>J131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152</v>
      </c>
      <c r="E100" s="197"/>
      <c r="F100" s="197"/>
      <c r="G100" s="197"/>
      <c r="H100" s="197"/>
      <c r="I100" s="197"/>
      <c r="J100" s="198">
        <f>J132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993</v>
      </c>
      <c r="E101" s="197"/>
      <c r="F101" s="197"/>
      <c r="G101" s="197"/>
      <c r="H101" s="197"/>
      <c r="I101" s="197"/>
      <c r="J101" s="198">
        <f>J165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89"/>
      <c r="C102" s="190"/>
      <c r="D102" s="191" t="s">
        <v>154</v>
      </c>
      <c r="E102" s="192"/>
      <c r="F102" s="192"/>
      <c r="G102" s="192"/>
      <c r="H102" s="192"/>
      <c r="I102" s="192"/>
      <c r="J102" s="193">
        <f>J188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95"/>
      <c r="C103" s="134"/>
      <c r="D103" s="196" t="s">
        <v>994</v>
      </c>
      <c r="E103" s="197"/>
      <c r="F103" s="197"/>
      <c r="G103" s="197"/>
      <c r="H103" s="197"/>
      <c r="I103" s="197"/>
      <c r="J103" s="198">
        <f>J189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156</v>
      </c>
      <c r="E104" s="197"/>
      <c r="F104" s="197"/>
      <c r="G104" s="197"/>
      <c r="H104" s="197"/>
      <c r="I104" s="197"/>
      <c r="J104" s="198">
        <f>J191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995</v>
      </c>
      <c r="E105" s="197"/>
      <c r="F105" s="197"/>
      <c r="G105" s="197"/>
      <c r="H105" s="197"/>
      <c r="I105" s="197"/>
      <c r="J105" s="198">
        <f>J206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996</v>
      </c>
      <c r="E106" s="197"/>
      <c r="F106" s="197"/>
      <c r="G106" s="197"/>
      <c r="H106" s="197"/>
      <c r="I106" s="197"/>
      <c r="J106" s="198">
        <f>J245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158</v>
      </c>
      <c r="E107" s="197"/>
      <c r="F107" s="197"/>
      <c r="G107" s="197"/>
      <c r="H107" s="197"/>
      <c r="I107" s="197"/>
      <c r="J107" s="198">
        <f>J264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163</v>
      </c>
      <c r="E108" s="197"/>
      <c r="F108" s="197"/>
      <c r="G108" s="197"/>
      <c r="H108" s="197"/>
      <c r="I108" s="197"/>
      <c r="J108" s="198">
        <f>J273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165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4" t="str">
        <f>E7</f>
        <v>ZŠ NA SMETÁNCE - oprava střešního pláště a rekonstrukce podkroví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141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16.5" customHeight="1">
      <c r="A120" s="39"/>
      <c r="B120" s="40"/>
      <c r="C120" s="41"/>
      <c r="D120" s="41"/>
      <c r="E120" s="184" t="s">
        <v>990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991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2022-01050199.02.1 - Bourací práce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 xml:space="preserve"> </v>
      </c>
      <c r="G124" s="41"/>
      <c r="H124" s="41"/>
      <c r="I124" s="33" t="s">
        <v>22</v>
      </c>
      <c r="J124" s="80" t="str">
        <f>IF(J14="","",J14)</f>
        <v>24. 5. 2023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24</v>
      </c>
      <c r="D126" s="41"/>
      <c r="E126" s="41"/>
      <c r="F126" s="28" t="str">
        <f>E17</f>
        <v xml:space="preserve"> </v>
      </c>
      <c r="G126" s="41"/>
      <c r="H126" s="41"/>
      <c r="I126" s="33" t="s">
        <v>29</v>
      </c>
      <c r="J126" s="37" t="str">
        <f>E23</f>
        <v xml:space="preserve">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5.65" customHeight="1">
      <c r="A127" s="39"/>
      <c r="B127" s="40"/>
      <c r="C127" s="33" t="s">
        <v>27</v>
      </c>
      <c r="D127" s="41"/>
      <c r="E127" s="41"/>
      <c r="F127" s="28" t="str">
        <f>IF(E20="","",E20)</f>
        <v>Vyplň údaj</v>
      </c>
      <c r="G127" s="41"/>
      <c r="H127" s="41"/>
      <c r="I127" s="33" t="s">
        <v>31</v>
      </c>
      <c r="J127" s="37" t="str">
        <f>E26</f>
        <v>KAVRO - Ing. Veronika Kloudová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0"/>
      <c r="B129" s="201"/>
      <c r="C129" s="202" t="s">
        <v>166</v>
      </c>
      <c r="D129" s="203" t="s">
        <v>59</v>
      </c>
      <c r="E129" s="203" t="s">
        <v>55</v>
      </c>
      <c r="F129" s="203" t="s">
        <v>56</v>
      </c>
      <c r="G129" s="203" t="s">
        <v>167</v>
      </c>
      <c r="H129" s="203" t="s">
        <v>168</v>
      </c>
      <c r="I129" s="203" t="s">
        <v>169</v>
      </c>
      <c r="J129" s="203" t="s">
        <v>145</v>
      </c>
      <c r="K129" s="204" t="s">
        <v>170</v>
      </c>
      <c r="L129" s="205"/>
      <c r="M129" s="101" t="s">
        <v>1</v>
      </c>
      <c r="N129" s="102" t="s">
        <v>38</v>
      </c>
      <c r="O129" s="102" t="s">
        <v>171</v>
      </c>
      <c r="P129" s="102" t="s">
        <v>172</v>
      </c>
      <c r="Q129" s="102" t="s">
        <v>173</v>
      </c>
      <c r="R129" s="102" t="s">
        <v>174</v>
      </c>
      <c r="S129" s="102" t="s">
        <v>175</v>
      </c>
      <c r="T129" s="103" t="s">
        <v>176</v>
      </c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</row>
    <row r="130" s="2" customFormat="1" ht="22.8" customHeight="1">
      <c r="A130" s="39"/>
      <c r="B130" s="40"/>
      <c r="C130" s="108" t="s">
        <v>177</v>
      </c>
      <c r="D130" s="41"/>
      <c r="E130" s="41"/>
      <c r="F130" s="41"/>
      <c r="G130" s="41"/>
      <c r="H130" s="41"/>
      <c r="I130" s="41"/>
      <c r="J130" s="206">
        <f>BK130</f>
        <v>0</v>
      </c>
      <c r="K130" s="41"/>
      <c r="L130" s="45"/>
      <c r="M130" s="104"/>
      <c r="N130" s="207"/>
      <c r="O130" s="105"/>
      <c r="P130" s="208">
        <f>P131+P188</f>
        <v>0</v>
      </c>
      <c r="Q130" s="105"/>
      <c r="R130" s="208">
        <f>R131+R188</f>
        <v>0.9624299999999999</v>
      </c>
      <c r="S130" s="105"/>
      <c r="T130" s="209">
        <f>T131+T188</f>
        <v>233.97545199999999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73</v>
      </c>
      <c r="AU130" s="18" t="s">
        <v>147</v>
      </c>
      <c r="BK130" s="210">
        <f>BK131+BK188</f>
        <v>0</v>
      </c>
    </row>
    <row r="131" s="12" customFormat="1" ht="25.92" customHeight="1">
      <c r="A131" s="12"/>
      <c r="B131" s="211"/>
      <c r="C131" s="212"/>
      <c r="D131" s="213" t="s">
        <v>73</v>
      </c>
      <c r="E131" s="214" t="s">
        <v>178</v>
      </c>
      <c r="F131" s="214" t="s">
        <v>179</v>
      </c>
      <c r="G131" s="212"/>
      <c r="H131" s="212"/>
      <c r="I131" s="215"/>
      <c r="J131" s="216">
        <f>BK131</f>
        <v>0</v>
      </c>
      <c r="K131" s="212"/>
      <c r="L131" s="217"/>
      <c r="M131" s="218"/>
      <c r="N131" s="219"/>
      <c r="O131" s="219"/>
      <c r="P131" s="220">
        <f>P132+P165</f>
        <v>0</v>
      </c>
      <c r="Q131" s="219"/>
      <c r="R131" s="220">
        <f>R132+R165</f>
        <v>0</v>
      </c>
      <c r="S131" s="219"/>
      <c r="T131" s="221">
        <f>T132+T165</f>
        <v>116.49619999999999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2" t="s">
        <v>82</v>
      </c>
      <c r="AT131" s="223" t="s">
        <v>73</v>
      </c>
      <c r="AU131" s="223" t="s">
        <v>74</v>
      </c>
      <c r="AY131" s="222" t="s">
        <v>180</v>
      </c>
      <c r="BK131" s="224">
        <f>BK132+BK165</f>
        <v>0</v>
      </c>
    </row>
    <row r="132" s="12" customFormat="1" ht="22.8" customHeight="1">
      <c r="A132" s="12"/>
      <c r="B132" s="211"/>
      <c r="C132" s="212"/>
      <c r="D132" s="213" t="s">
        <v>73</v>
      </c>
      <c r="E132" s="225" t="s">
        <v>252</v>
      </c>
      <c r="F132" s="225" t="s">
        <v>293</v>
      </c>
      <c r="G132" s="212"/>
      <c r="H132" s="212"/>
      <c r="I132" s="215"/>
      <c r="J132" s="226">
        <f>BK132</f>
        <v>0</v>
      </c>
      <c r="K132" s="212"/>
      <c r="L132" s="217"/>
      <c r="M132" s="218"/>
      <c r="N132" s="219"/>
      <c r="O132" s="219"/>
      <c r="P132" s="220">
        <f>SUM(P133:P164)</f>
        <v>0</v>
      </c>
      <c r="Q132" s="219"/>
      <c r="R132" s="220">
        <f>SUM(R133:R164)</f>
        <v>0</v>
      </c>
      <c r="S132" s="219"/>
      <c r="T132" s="221">
        <f>SUM(T133:T164)</f>
        <v>116.49619999999999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2" t="s">
        <v>82</v>
      </c>
      <c r="AT132" s="223" t="s">
        <v>73</v>
      </c>
      <c r="AU132" s="223" t="s">
        <v>82</v>
      </c>
      <c r="AY132" s="222" t="s">
        <v>180</v>
      </c>
      <c r="BK132" s="224">
        <f>SUM(BK133:BK164)</f>
        <v>0</v>
      </c>
    </row>
    <row r="133" s="2" customFormat="1" ht="16.5" customHeight="1">
      <c r="A133" s="39"/>
      <c r="B133" s="40"/>
      <c r="C133" s="227" t="s">
        <v>82</v>
      </c>
      <c r="D133" s="227" t="s">
        <v>183</v>
      </c>
      <c r="E133" s="228" t="s">
        <v>997</v>
      </c>
      <c r="F133" s="229" t="s">
        <v>998</v>
      </c>
      <c r="G133" s="230" t="s">
        <v>198</v>
      </c>
      <c r="H133" s="231">
        <v>276</v>
      </c>
      <c r="I133" s="232"/>
      <c r="J133" s="233">
        <f>ROUND(I133*H133,2)</f>
        <v>0</v>
      </c>
      <c r="K133" s="229" t="s">
        <v>187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0.13100000000000001</v>
      </c>
      <c r="T133" s="237">
        <f>S133*H133</f>
        <v>36.155999999999999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84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999</v>
      </c>
    </row>
    <row r="134" s="13" customFormat="1">
      <c r="A134" s="13"/>
      <c r="B134" s="240"/>
      <c r="C134" s="241"/>
      <c r="D134" s="242" t="s">
        <v>190</v>
      </c>
      <c r="E134" s="243" t="s">
        <v>1</v>
      </c>
      <c r="F134" s="244" t="s">
        <v>1000</v>
      </c>
      <c r="G134" s="241"/>
      <c r="H134" s="243" t="s">
        <v>1</v>
      </c>
      <c r="I134" s="245"/>
      <c r="J134" s="241"/>
      <c r="K134" s="241"/>
      <c r="L134" s="246"/>
      <c r="M134" s="247"/>
      <c r="N134" s="248"/>
      <c r="O134" s="248"/>
      <c r="P134" s="248"/>
      <c r="Q134" s="248"/>
      <c r="R134" s="248"/>
      <c r="S134" s="248"/>
      <c r="T134" s="249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0" t="s">
        <v>190</v>
      </c>
      <c r="AU134" s="250" t="s">
        <v>84</v>
      </c>
      <c r="AV134" s="13" t="s">
        <v>82</v>
      </c>
      <c r="AW134" s="13" t="s">
        <v>30</v>
      </c>
      <c r="AX134" s="13" t="s">
        <v>74</v>
      </c>
      <c r="AY134" s="250" t="s">
        <v>180</v>
      </c>
    </row>
    <row r="135" s="13" customFormat="1">
      <c r="A135" s="13"/>
      <c r="B135" s="240"/>
      <c r="C135" s="241"/>
      <c r="D135" s="242" t="s">
        <v>190</v>
      </c>
      <c r="E135" s="243" t="s">
        <v>1</v>
      </c>
      <c r="F135" s="244" t="s">
        <v>1001</v>
      </c>
      <c r="G135" s="241"/>
      <c r="H135" s="243" t="s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50" t="s">
        <v>190</v>
      </c>
      <c r="AU135" s="250" t="s">
        <v>84</v>
      </c>
      <c r="AV135" s="13" t="s">
        <v>82</v>
      </c>
      <c r="AW135" s="13" t="s">
        <v>30</v>
      </c>
      <c r="AX135" s="13" t="s">
        <v>74</v>
      </c>
      <c r="AY135" s="250" t="s">
        <v>180</v>
      </c>
    </row>
    <row r="136" s="14" customFormat="1">
      <c r="A136" s="14"/>
      <c r="B136" s="251"/>
      <c r="C136" s="252"/>
      <c r="D136" s="242" t="s">
        <v>190</v>
      </c>
      <c r="E136" s="253" t="s">
        <v>1</v>
      </c>
      <c r="F136" s="254" t="s">
        <v>1002</v>
      </c>
      <c r="G136" s="252"/>
      <c r="H136" s="255">
        <v>180</v>
      </c>
      <c r="I136" s="256"/>
      <c r="J136" s="252"/>
      <c r="K136" s="252"/>
      <c r="L136" s="257"/>
      <c r="M136" s="258"/>
      <c r="N136" s="259"/>
      <c r="O136" s="259"/>
      <c r="P136" s="259"/>
      <c r="Q136" s="259"/>
      <c r="R136" s="259"/>
      <c r="S136" s="259"/>
      <c r="T136" s="26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1" t="s">
        <v>190</v>
      </c>
      <c r="AU136" s="261" t="s">
        <v>84</v>
      </c>
      <c r="AV136" s="14" t="s">
        <v>84</v>
      </c>
      <c r="AW136" s="14" t="s">
        <v>30</v>
      </c>
      <c r="AX136" s="14" t="s">
        <v>74</v>
      </c>
      <c r="AY136" s="261" t="s">
        <v>180</v>
      </c>
    </row>
    <row r="137" s="13" customFormat="1">
      <c r="A137" s="13"/>
      <c r="B137" s="240"/>
      <c r="C137" s="241"/>
      <c r="D137" s="242" t="s">
        <v>190</v>
      </c>
      <c r="E137" s="243" t="s">
        <v>1</v>
      </c>
      <c r="F137" s="244" t="s">
        <v>1001</v>
      </c>
      <c r="G137" s="241"/>
      <c r="H137" s="243" t="s">
        <v>1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0" t="s">
        <v>190</v>
      </c>
      <c r="AU137" s="250" t="s">
        <v>84</v>
      </c>
      <c r="AV137" s="13" t="s">
        <v>82</v>
      </c>
      <c r="AW137" s="13" t="s">
        <v>30</v>
      </c>
      <c r="AX137" s="13" t="s">
        <v>74</v>
      </c>
      <c r="AY137" s="250" t="s">
        <v>180</v>
      </c>
    </row>
    <row r="138" s="14" customFormat="1">
      <c r="A138" s="14"/>
      <c r="B138" s="251"/>
      <c r="C138" s="252"/>
      <c r="D138" s="242" t="s">
        <v>190</v>
      </c>
      <c r="E138" s="253" t="s">
        <v>1</v>
      </c>
      <c r="F138" s="254" t="s">
        <v>1003</v>
      </c>
      <c r="G138" s="252"/>
      <c r="H138" s="255">
        <v>96</v>
      </c>
      <c r="I138" s="256"/>
      <c r="J138" s="252"/>
      <c r="K138" s="252"/>
      <c r="L138" s="257"/>
      <c r="M138" s="258"/>
      <c r="N138" s="259"/>
      <c r="O138" s="259"/>
      <c r="P138" s="259"/>
      <c r="Q138" s="259"/>
      <c r="R138" s="259"/>
      <c r="S138" s="259"/>
      <c r="T138" s="26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1" t="s">
        <v>190</v>
      </c>
      <c r="AU138" s="261" t="s">
        <v>84</v>
      </c>
      <c r="AV138" s="14" t="s">
        <v>84</v>
      </c>
      <c r="AW138" s="14" t="s">
        <v>30</v>
      </c>
      <c r="AX138" s="14" t="s">
        <v>74</v>
      </c>
      <c r="AY138" s="261" t="s">
        <v>180</v>
      </c>
    </row>
    <row r="139" s="15" customFormat="1">
      <c r="A139" s="15"/>
      <c r="B139" s="262"/>
      <c r="C139" s="263"/>
      <c r="D139" s="242" t="s">
        <v>190</v>
      </c>
      <c r="E139" s="264" t="s">
        <v>1</v>
      </c>
      <c r="F139" s="265" t="s">
        <v>194</v>
      </c>
      <c r="G139" s="263"/>
      <c r="H139" s="266">
        <v>276</v>
      </c>
      <c r="I139" s="267"/>
      <c r="J139" s="263"/>
      <c r="K139" s="263"/>
      <c r="L139" s="268"/>
      <c r="M139" s="269"/>
      <c r="N139" s="270"/>
      <c r="O139" s="270"/>
      <c r="P139" s="270"/>
      <c r="Q139" s="270"/>
      <c r="R139" s="270"/>
      <c r="S139" s="270"/>
      <c r="T139" s="271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72" t="s">
        <v>190</v>
      </c>
      <c r="AU139" s="272" t="s">
        <v>84</v>
      </c>
      <c r="AV139" s="15" t="s">
        <v>188</v>
      </c>
      <c r="AW139" s="15" t="s">
        <v>30</v>
      </c>
      <c r="AX139" s="15" t="s">
        <v>82</v>
      </c>
      <c r="AY139" s="272" t="s">
        <v>180</v>
      </c>
    </row>
    <row r="140" s="2" customFormat="1" ht="16.5" customHeight="1">
      <c r="A140" s="39"/>
      <c r="B140" s="40"/>
      <c r="C140" s="227" t="s">
        <v>84</v>
      </c>
      <c r="D140" s="227" t="s">
        <v>183</v>
      </c>
      <c r="E140" s="228" t="s">
        <v>1004</v>
      </c>
      <c r="F140" s="229" t="s">
        <v>1005</v>
      </c>
      <c r="G140" s="230" t="s">
        <v>186</v>
      </c>
      <c r="H140" s="231">
        <v>18</v>
      </c>
      <c r="I140" s="232"/>
      <c r="J140" s="233">
        <f>ROUND(I140*H140,2)</f>
        <v>0</v>
      </c>
      <c r="K140" s="229" t="s">
        <v>187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1.5940000000000001</v>
      </c>
      <c r="T140" s="237">
        <f>S140*H140</f>
        <v>28.692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84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1006</v>
      </c>
    </row>
    <row r="141" s="13" customFormat="1">
      <c r="A141" s="13"/>
      <c r="B141" s="240"/>
      <c r="C141" s="241"/>
      <c r="D141" s="242" t="s">
        <v>190</v>
      </c>
      <c r="E141" s="243" t="s">
        <v>1</v>
      </c>
      <c r="F141" s="244" t="s">
        <v>1007</v>
      </c>
      <c r="G141" s="241"/>
      <c r="H141" s="243" t="s">
        <v>1</v>
      </c>
      <c r="I141" s="245"/>
      <c r="J141" s="241"/>
      <c r="K141" s="241"/>
      <c r="L141" s="246"/>
      <c r="M141" s="247"/>
      <c r="N141" s="248"/>
      <c r="O141" s="248"/>
      <c r="P141" s="248"/>
      <c r="Q141" s="248"/>
      <c r="R141" s="248"/>
      <c r="S141" s="248"/>
      <c r="T141" s="24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0" t="s">
        <v>190</v>
      </c>
      <c r="AU141" s="250" t="s">
        <v>84</v>
      </c>
      <c r="AV141" s="13" t="s">
        <v>82</v>
      </c>
      <c r="AW141" s="13" t="s">
        <v>30</v>
      </c>
      <c r="AX141" s="13" t="s">
        <v>74</v>
      </c>
      <c r="AY141" s="250" t="s">
        <v>180</v>
      </c>
    </row>
    <row r="142" s="14" customFormat="1">
      <c r="A142" s="14"/>
      <c r="B142" s="251"/>
      <c r="C142" s="252"/>
      <c r="D142" s="242" t="s">
        <v>190</v>
      </c>
      <c r="E142" s="253" t="s">
        <v>1</v>
      </c>
      <c r="F142" s="254" t="s">
        <v>305</v>
      </c>
      <c r="G142" s="252"/>
      <c r="H142" s="255">
        <v>18</v>
      </c>
      <c r="I142" s="256"/>
      <c r="J142" s="252"/>
      <c r="K142" s="252"/>
      <c r="L142" s="257"/>
      <c r="M142" s="258"/>
      <c r="N142" s="259"/>
      <c r="O142" s="259"/>
      <c r="P142" s="259"/>
      <c r="Q142" s="259"/>
      <c r="R142" s="259"/>
      <c r="S142" s="259"/>
      <c r="T142" s="260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1" t="s">
        <v>190</v>
      </c>
      <c r="AU142" s="261" t="s">
        <v>84</v>
      </c>
      <c r="AV142" s="14" t="s">
        <v>84</v>
      </c>
      <c r="AW142" s="14" t="s">
        <v>30</v>
      </c>
      <c r="AX142" s="14" t="s">
        <v>74</v>
      </c>
      <c r="AY142" s="261" t="s">
        <v>180</v>
      </c>
    </row>
    <row r="143" s="15" customFormat="1">
      <c r="A143" s="15"/>
      <c r="B143" s="262"/>
      <c r="C143" s="263"/>
      <c r="D143" s="242" t="s">
        <v>190</v>
      </c>
      <c r="E143" s="264" t="s">
        <v>1</v>
      </c>
      <c r="F143" s="265" t="s">
        <v>194</v>
      </c>
      <c r="G143" s="263"/>
      <c r="H143" s="266">
        <v>18</v>
      </c>
      <c r="I143" s="267"/>
      <c r="J143" s="263"/>
      <c r="K143" s="263"/>
      <c r="L143" s="268"/>
      <c r="M143" s="269"/>
      <c r="N143" s="270"/>
      <c r="O143" s="270"/>
      <c r="P143" s="270"/>
      <c r="Q143" s="270"/>
      <c r="R143" s="270"/>
      <c r="S143" s="270"/>
      <c r="T143" s="271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72" t="s">
        <v>190</v>
      </c>
      <c r="AU143" s="272" t="s">
        <v>84</v>
      </c>
      <c r="AV143" s="15" t="s">
        <v>188</v>
      </c>
      <c r="AW143" s="15" t="s">
        <v>30</v>
      </c>
      <c r="AX143" s="15" t="s">
        <v>82</v>
      </c>
      <c r="AY143" s="272" t="s">
        <v>180</v>
      </c>
    </row>
    <row r="144" s="2" customFormat="1" ht="16.5" customHeight="1">
      <c r="A144" s="39"/>
      <c r="B144" s="40"/>
      <c r="C144" s="227" t="s">
        <v>181</v>
      </c>
      <c r="D144" s="227" t="s">
        <v>183</v>
      </c>
      <c r="E144" s="228" t="s">
        <v>1008</v>
      </c>
      <c r="F144" s="229" t="s">
        <v>1009</v>
      </c>
      <c r="G144" s="230" t="s">
        <v>198</v>
      </c>
      <c r="H144" s="231">
        <v>3.6000000000000001</v>
      </c>
      <c r="I144" s="232"/>
      <c r="J144" s="233">
        <f>ROUND(I144*H144,2)</f>
        <v>0</v>
      </c>
      <c r="K144" s="229" t="s">
        <v>187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0.075999999999999998</v>
      </c>
      <c r="T144" s="237">
        <f>S144*H144</f>
        <v>0.27360000000000001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84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1010</v>
      </c>
    </row>
    <row r="145" s="13" customFormat="1">
      <c r="A145" s="13"/>
      <c r="B145" s="240"/>
      <c r="C145" s="241"/>
      <c r="D145" s="242" t="s">
        <v>190</v>
      </c>
      <c r="E145" s="243" t="s">
        <v>1</v>
      </c>
      <c r="F145" s="244" t="s">
        <v>1011</v>
      </c>
      <c r="G145" s="241"/>
      <c r="H145" s="243" t="s">
        <v>1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0" t="s">
        <v>190</v>
      </c>
      <c r="AU145" s="250" t="s">
        <v>84</v>
      </c>
      <c r="AV145" s="13" t="s">
        <v>82</v>
      </c>
      <c r="AW145" s="13" t="s">
        <v>30</v>
      </c>
      <c r="AX145" s="13" t="s">
        <v>74</v>
      </c>
      <c r="AY145" s="250" t="s">
        <v>180</v>
      </c>
    </row>
    <row r="146" s="13" customFormat="1">
      <c r="A146" s="13"/>
      <c r="B146" s="240"/>
      <c r="C146" s="241"/>
      <c r="D146" s="242" t="s">
        <v>190</v>
      </c>
      <c r="E146" s="243" t="s">
        <v>1</v>
      </c>
      <c r="F146" s="244" t="s">
        <v>1001</v>
      </c>
      <c r="G146" s="241"/>
      <c r="H146" s="243" t="s">
        <v>1</v>
      </c>
      <c r="I146" s="245"/>
      <c r="J146" s="241"/>
      <c r="K146" s="241"/>
      <c r="L146" s="246"/>
      <c r="M146" s="247"/>
      <c r="N146" s="248"/>
      <c r="O146" s="248"/>
      <c r="P146" s="248"/>
      <c r="Q146" s="248"/>
      <c r="R146" s="248"/>
      <c r="S146" s="248"/>
      <c r="T146" s="249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0" t="s">
        <v>190</v>
      </c>
      <c r="AU146" s="250" t="s">
        <v>84</v>
      </c>
      <c r="AV146" s="13" t="s">
        <v>82</v>
      </c>
      <c r="AW146" s="13" t="s">
        <v>30</v>
      </c>
      <c r="AX146" s="13" t="s">
        <v>74</v>
      </c>
      <c r="AY146" s="250" t="s">
        <v>180</v>
      </c>
    </row>
    <row r="147" s="14" customFormat="1">
      <c r="A147" s="14"/>
      <c r="B147" s="251"/>
      <c r="C147" s="252"/>
      <c r="D147" s="242" t="s">
        <v>190</v>
      </c>
      <c r="E147" s="253" t="s">
        <v>1</v>
      </c>
      <c r="F147" s="254" t="s">
        <v>1012</v>
      </c>
      <c r="G147" s="252"/>
      <c r="H147" s="255">
        <v>3.6000000000000001</v>
      </c>
      <c r="I147" s="256"/>
      <c r="J147" s="252"/>
      <c r="K147" s="252"/>
      <c r="L147" s="257"/>
      <c r="M147" s="258"/>
      <c r="N147" s="259"/>
      <c r="O147" s="259"/>
      <c r="P147" s="259"/>
      <c r="Q147" s="259"/>
      <c r="R147" s="259"/>
      <c r="S147" s="259"/>
      <c r="T147" s="26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1" t="s">
        <v>190</v>
      </c>
      <c r="AU147" s="261" t="s">
        <v>84</v>
      </c>
      <c r="AV147" s="14" t="s">
        <v>84</v>
      </c>
      <c r="AW147" s="14" t="s">
        <v>30</v>
      </c>
      <c r="AX147" s="14" t="s">
        <v>74</v>
      </c>
      <c r="AY147" s="261" t="s">
        <v>180</v>
      </c>
    </row>
    <row r="148" s="15" customFormat="1">
      <c r="A148" s="15"/>
      <c r="B148" s="262"/>
      <c r="C148" s="263"/>
      <c r="D148" s="242" t="s">
        <v>190</v>
      </c>
      <c r="E148" s="264" t="s">
        <v>1</v>
      </c>
      <c r="F148" s="265" t="s">
        <v>194</v>
      </c>
      <c r="G148" s="263"/>
      <c r="H148" s="266">
        <v>3.6000000000000001</v>
      </c>
      <c r="I148" s="267"/>
      <c r="J148" s="263"/>
      <c r="K148" s="263"/>
      <c r="L148" s="268"/>
      <c r="M148" s="269"/>
      <c r="N148" s="270"/>
      <c r="O148" s="270"/>
      <c r="P148" s="270"/>
      <c r="Q148" s="270"/>
      <c r="R148" s="270"/>
      <c r="S148" s="270"/>
      <c r="T148" s="271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72" t="s">
        <v>190</v>
      </c>
      <c r="AU148" s="272" t="s">
        <v>84</v>
      </c>
      <c r="AV148" s="15" t="s">
        <v>188</v>
      </c>
      <c r="AW148" s="15" t="s">
        <v>30</v>
      </c>
      <c r="AX148" s="15" t="s">
        <v>82</v>
      </c>
      <c r="AY148" s="272" t="s">
        <v>180</v>
      </c>
    </row>
    <row r="149" s="2" customFormat="1" ht="16.5" customHeight="1">
      <c r="A149" s="39"/>
      <c r="B149" s="40"/>
      <c r="C149" s="227" t="s">
        <v>188</v>
      </c>
      <c r="D149" s="227" t="s">
        <v>183</v>
      </c>
      <c r="E149" s="228" t="s">
        <v>1013</v>
      </c>
      <c r="F149" s="229" t="s">
        <v>1014</v>
      </c>
      <c r="G149" s="230" t="s">
        <v>287</v>
      </c>
      <c r="H149" s="231">
        <v>26</v>
      </c>
      <c r="I149" s="232"/>
      <c r="J149" s="233">
        <f>ROUND(I149*H149,2)</f>
        <v>0</v>
      </c>
      <c r="K149" s="229" t="s">
        <v>187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0.019</v>
      </c>
      <c r="T149" s="237">
        <f>S149*H149</f>
        <v>0.49399999999999999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84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1015</v>
      </c>
    </row>
    <row r="150" s="14" customFormat="1">
      <c r="A150" s="14"/>
      <c r="B150" s="251"/>
      <c r="C150" s="252"/>
      <c r="D150" s="242" t="s">
        <v>190</v>
      </c>
      <c r="E150" s="253" t="s">
        <v>1</v>
      </c>
      <c r="F150" s="254" t="s">
        <v>363</v>
      </c>
      <c r="G150" s="252"/>
      <c r="H150" s="255">
        <v>26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190</v>
      </c>
      <c r="AU150" s="261" t="s">
        <v>84</v>
      </c>
      <c r="AV150" s="14" t="s">
        <v>84</v>
      </c>
      <c r="AW150" s="14" t="s">
        <v>30</v>
      </c>
      <c r="AX150" s="14" t="s">
        <v>74</v>
      </c>
      <c r="AY150" s="261" t="s">
        <v>180</v>
      </c>
    </row>
    <row r="151" s="15" customFormat="1">
      <c r="A151" s="15"/>
      <c r="B151" s="262"/>
      <c r="C151" s="263"/>
      <c r="D151" s="242" t="s">
        <v>190</v>
      </c>
      <c r="E151" s="264" t="s">
        <v>1</v>
      </c>
      <c r="F151" s="265" t="s">
        <v>194</v>
      </c>
      <c r="G151" s="263"/>
      <c r="H151" s="266">
        <v>26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72" t="s">
        <v>190</v>
      </c>
      <c r="AU151" s="272" t="s">
        <v>84</v>
      </c>
      <c r="AV151" s="15" t="s">
        <v>188</v>
      </c>
      <c r="AW151" s="15" t="s">
        <v>30</v>
      </c>
      <c r="AX151" s="15" t="s">
        <v>82</v>
      </c>
      <c r="AY151" s="272" t="s">
        <v>180</v>
      </c>
    </row>
    <row r="152" s="2" customFormat="1" ht="21.75" customHeight="1">
      <c r="A152" s="39"/>
      <c r="B152" s="40"/>
      <c r="C152" s="227" t="s">
        <v>221</v>
      </c>
      <c r="D152" s="227" t="s">
        <v>183</v>
      </c>
      <c r="E152" s="228" t="s">
        <v>1016</v>
      </c>
      <c r="F152" s="229" t="s">
        <v>1017</v>
      </c>
      <c r="G152" s="230" t="s">
        <v>198</v>
      </c>
      <c r="H152" s="231">
        <v>1106.0999999999999</v>
      </c>
      <c r="I152" s="232"/>
      <c r="J152" s="233">
        <f>ROUND(I152*H152,2)</f>
        <v>0</v>
      </c>
      <c r="K152" s="229" t="s">
        <v>187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0.045999999999999999</v>
      </c>
      <c r="T152" s="237">
        <f>S152*H152</f>
        <v>50.880599999999994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84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1018</v>
      </c>
    </row>
    <row r="153" s="13" customFormat="1">
      <c r="A153" s="13"/>
      <c r="B153" s="240"/>
      <c r="C153" s="241"/>
      <c r="D153" s="242" t="s">
        <v>190</v>
      </c>
      <c r="E153" s="243" t="s">
        <v>1</v>
      </c>
      <c r="F153" s="244" t="s">
        <v>226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190</v>
      </c>
      <c r="AU153" s="250" t="s">
        <v>84</v>
      </c>
      <c r="AV153" s="13" t="s">
        <v>82</v>
      </c>
      <c r="AW153" s="13" t="s">
        <v>30</v>
      </c>
      <c r="AX153" s="13" t="s">
        <v>74</v>
      </c>
      <c r="AY153" s="250" t="s">
        <v>180</v>
      </c>
    </row>
    <row r="154" s="14" customFormat="1">
      <c r="A154" s="14"/>
      <c r="B154" s="251"/>
      <c r="C154" s="252"/>
      <c r="D154" s="242" t="s">
        <v>190</v>
      </c>
      <c r="E154" s="253" t="s">
        <v>1</v>
      </c>
      <c r="F154" s="254" t="s">
        <v>227</v>
      </c>
      <c r="G154" s="252"/>
      <c r="H154" s="255">
        <v>167.68000000000001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190</v>
      </c>
      <c r="AU154" s="261" t="s">
        <v>84</v>
      </c>
      <c r="AV154" s="14" t="s">
        <v>84</v>
      </c>
      <c r="AW154" s="14" t="s">
        <v>30</v>
      </c>
      <c r="AX154" s="14" t="s">
        <v>74</v>
      </c>
      <c r="AY154" s="261" t="s">
        <v>180</v>
      </c>
    </row>
    <row r="155" s="13" customFormat="1">
      <c r="A155" s="13"/>
      <c r="B155" s="240"/>
      <c r="C155" s="241"/>
      <c r="D155" s="242" t="s">
        <v>190</v>
      </c>
      <c r="E155" s="243" t="s">
        <v>1</v>
      </c>
      <c r="F155" s="244" t="s">
        <v>1019</v>
      </c>
      <c r="G155" s="241"/>
      <c r="H155" s="243" t="s">
        <v>1</v>
      </c>
      <c r="I155" s="245"/>
      <c r="J155" s="241"/>
      <c r="K155" s="241"/>
      <c r="L155" s="246"/>
      <c r="M155" s="247"/>
      <c r="N155" s="248"/>
      <c r="O155" s="248"/>
      <c r="P155" s="248"/>
      <c r="Q155" s="248"/>
      <c r="R155" s="248"/>
      <c r="S155" s="248"/>
      <c r="T155" s="24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0" t="s">
        <v>190</v>
      </c>
      <c r="AU155" s="250" t="s">
        <v>84</v>
      </c>
      <c r="AV155" s="13" t="s">
        <v>82</v>
      </c>
      <c r="AW155" s="13" t="s">
        <v>30</v>
      </c>
      <c r="AX155" s="13" t="s">
        <v>74</v>
      </c>
      <c r="AY155" s="250" t="s">
        <v>180</v>
      </c>
    </row>
    <row r="156" s="14" customFormat="1">
      <c r="A156" s="14"/>
      <c r="B156" s="251"/>
      <c r="C156" s="252"/>
      <c r="D156" s="242" t="s">
        <v>190</v>
      </c>
      <c r="E156" s="253" t="s">
        <v>1</v>
      </c>
      <c r="F156" s="254" t="s">
        <v>231</v>
      </c>
      <c r="G156" s="252"/>
      <c r="H156" s="255">
        <v>938.41999999999996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190</v>
      </c>
      <c r="AU156" s="261" t="s">
        <v>84</v>
      </c>
      <c r="AV156" s="14" t="s">
        <v>84</v>
      </c>
      <c r="AW156" s="14" t="s">
        <v>30</v>
      </c>
      <c r="AX156" s="14" t="s">
        <v>74</v>
      </c>
      <c r="AY156" s="261" t="s">
        <v>180</v>
      </c>
    </row>
    <row r="157" s="15" customFormat="1">
      <c r="A157" s="15"/>
      <c r="B157" s="262"/>
      <c r="C157" s="263"/>
      <c r="D157" s="242" t="s">
        <v>190</v>
      </c>
      <c r="E157" s="264" t="s">
        <v>1</v>
      </c>
      <c r="F157" s="265" t="s">
        <v>194</v>
      </c>
      <c r="G157" s="263"/>
      <c r="H157" s="266">
        <v>1106.0999999999999</v>
      </c>
      <c r="I157" s="267"/>
      <c r="J157" s="263"/>
      <c r="K157" s="263"/>
      <c r="L157" s="268"/>
      <c r="M157" s="269"/>
      <c r="N157" s="270"/>
      <c r="O157" s="270"/>
      <c r="P157" s="270"/>
      <c r="Q157" s="270"/>
      <c r="R157" s="270"/>
      <c r="S157" s="270"/>
      <c r="T157" s="271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2" t="s">
        <v>190</v>
      </c>
      <c r="AU157" s="272" t="s">
        <v>84</v>
      </c>
      <c r="AV157" s="15" t="s">
        <v>188</v>
      </c>
      <c r="AW157" s="15" t="s">
        <v>30</v>
      </c>
      <c r="AX157" s="15" t="s">
        <v>82</v>
      </c>
      <c r="AY157" s="272" t="s">
        <v>180</v>
      </c>
    </row>
    <row r="158" s="2" customFormat="1" ht="16.5" customHeight="1">
      <c r="A158" s="39"/>
      <c r="B158" s="40"/>
      <c r="C158" s="227" t="s">
        <v>216</v>
      </c>
      <c r="D158" s="227" t="s">
        <v>183</v>
      </c>
      <c r="E158" s="228" t="s">
        <v>1020</v>
      </c>
      <c r="F158" s="229" t="s">
        <v>1021</v>
      </c>
      <c r="G158" s="230" t="s">
        <v>198</v>
      </c>
      <c r="H158" s="231">
        <v>6643</v>
      </c>
      <c r="I158" s="232"/>
      <c r="J158" s="233">
        <f>ROUND(I158*H158,2)</f>
        <v>0</v>
      </c>
      <c r="K158" s="229" t="s">
        <v>199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84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1022</v>
      </c>
    </row>
    <row r="159" s="13" customFormat="1">
      <c r="A159" s="13"/>
      <c r="B159" s="240"/>
      <c r="C159" s="241"/>
      <c r="D159" s="242" t="s">
        <v>190</v>
      </c>
      <c r="E159" s="243" t="s">
        <v>1</v>
      </c>
      <c r="F159" s="244" t="s">
        <v>1023</v>
      </c>
      <c r="G159" s="241"/>
      <c r="H159" s="243" t="s">
        <v>1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0" t="s">
        <v>190</v>
      </c>
      <c r="AU159" s="250" t="s">
        <v>84</v>
      </c>
      <c r="AV159" s="13" t="s">
        <v>82</v>
      </c>
      <c r="AW159" s="13" t="s">
        <v>30</v>
      </c>
      <c r="AX159" s="13" t="s">
        <v>74</v>
      </c>
      <c r="AY159" s="250" t="s">
        <v>180</v>
      </c>
    </row>
    <row r="160" s="14" customFormat="1">
      <c r="A160" s="14"/>
      <c r="B160" s="251"/>
      <c r="C160" s="252"/>
      <c r="D160" s="242" t="s">
        <v>190</v>
      </c>
      <c r="E160" s="253" t="s">
        <v>1</v>
      </c>
      <c r="F160" s="254" t="s">
        <v>1024</v>
      </c>
      <c r="G160" s="252"/>
      <c r="H160" s="255">
        <v>6643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190</v>
      </c>
      <c r="AU160" s="261" t="s">
        <v>84</v>
      </c>
      <c r="AV160" s="14" t="s">
        <v>84</v>
      </c>
      <c r="AW160" s="14" t="s">
        <v>30</v>
      </c>
      <c r="AX160" s="14" t="s">
        <v>74</v>
      </c>
      <c r="AY160" s="261" t="s">
        <v>180</v>
      </c>
    </row>
    <row r="161" s="15" customFormat="1">
      <c r="A161" s="15"/>
      <c r="B161" s="262"/>
      <c r="C161" s="263"/>
      <c r="D161" s="242" t="s">
        <v>190</v>
      </c>
      <c r="E161" s="264" t="s">
        <v>1</v>
      </c>
      <c r="F161" s="265" t="s">
        <v>194</v>
      </c>
      <c r="G161" s="263"/>
      <c r="H161" s="266">
        <v>6643</v>
      </c>
      <c r="I161" s="267"/>
      <c r="J161" s="263"/>
      <c r="K161" s="263"/>
      <c r="L161" s="268"/>
      <c r="M161" s="269"/>
      <c r="N161" s="270"/>
      <c r="O161" s="270"/>
      <c r="P161" s="270"/>
      <c r="Q161" s="270"/>
      <c r="R161" s="270"/>
      <c r="S161" s="270"/>
      <c r="T161" s="271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2" t="s">
        <v>190</v>
      </c>
      <c r="AU161" s="272" t="s">
        <v>84</v>
      </c>
      <c r="AV161" s="15" t="s">
        <v>188</v>
      </c>
      <c r="AW161" s="15" t="s">
        <v>30</v>
      </c>
      <c r="AX161" s="15" t="s">
        <v>82</v>
      </c>
      <c r="AY161" s="272" t="s">
        <v>180</v>
      </c>
    </row>
    <row r="162" s="2" customFormat="1" ht="16.5" customHeight="1">
      <c r="A162" s="39"/>
      <c r="B162" s="40"/>
      <c r="C162" s="227" t="s">
        <v>232</v>
      </c>
      <c r="D162" s="227" t="s">
        <v>183</v>
      </c>
      <c r="E162" s="228" t="s">
        <v>1025</v>
      </c>
      <c r="F162" s="229" t="s">
        <v>1026</v>
      </c>
      <c r="G162" s="230" t="s">
        <v>646</v>
      </c>
      <c r="H162" s="231">
        <v>3</v>
      </c>
      <c r="I162" s="232"/>
      <c r="J162" s="233">
        <f>ROUND(I162*H162,2)</f>
        <v>0</v>
      </c>
      <c r="K162" s="229" t="s">
        <v>199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183</v>
      </c>
      <c r="AU162" s="238" t="s">
        <v>84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188</v>
      </c>
      <c r="BM162" s="238" t="s">
        <v>1027</v>
      </c>
    </row>
    <row r="163" s="2" customFormat="1" ht="16.5" customHeight="1">
      <c r="A163" s="39"/>
      <c r="B163" s="40"/>
      <c r="C163" s="227" t="s">
        <v>242</v>
      </c>
      <c r="D163" s="227" t="s">
        <v>183</v>
      </c>
      <c r="E163" s="228" t="s">
        <v>1028</v>
      </c>
      <c r="F163" s="229" t="s">
        <v>1029</v>
      </c>
      <c r="G163" s="230" t="s">
        <v>646</v>
      </c>
      <c r="H163" s="231">
        <v>1</v>
      </c>
      <c r="I163" s="232"/>
      <c r="J163" s="233">
        <f>ROUND(I163*H163,2)</f>
        <v>0</v>
      </c>
      <c r="K163" s="229" t="s">
        <v>199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84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1030</v>
      </c>
    </row>
    <row r="164" s="2" customFormat="1" ht="16.5" customHeight="1">
      <c r="A164" s="39"/>
      <c r="B164" s="40"/>
      <c r="C164" s="227" t="s">
        <v>252</v>
      </c>
      <c r="D164" s="227" t="s">
        <v>183</v>
      </c>
      <c r="E164" s="228" t="s">
        <v>1031</v>
      </c>
      <c r="F164" s="229" t="s">
        <v>1032</v>
      </c>
      <c r="G164" s="230" t="s">
        <v>287</v>
      </c>
      <c r="H164" s="231">
        <v>2</v>
      </c>
      <c r="I164" s="232"/>
      <c r="J164" s="233">
        <f>ROUND(I164*H164,2)</f>
        <v>0</v>
      </c>
      <c r="K164" s="229" t="s">
        <v>199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84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1033</v>
      </c>
    </row>
    <row r="165" s="12" customFormat="1" ht="22.8" customHeight="1">
      <c r="A165" s="12"/>
      <c r="B165" s="211"/>
      <c r="C165" s="212"/>
      <c r="D165" s="213" t="s">
        <v>73</v>
      </c>
      <c r="E165" s="225" t="s">
        <v>1034</v>
      </c>
      <c r="F165" s="225" t="s">
        <v>1035</v>
      </c>
      <c r="G165" s="212"/>
      <c r="H165" s="212"/>
      <c r="I165" s="215"/>
      <c r="J165" s="226">
        <f>BK165</f>
        <v>0</v>
      </c>
      <c r="K165" s="212"/>
      <c r="L165" s="217"/>
      <c r="M165" s="218"/>
      <c r="N165" s="219"/>
      <c r="O165" s="219"/>
      <c r="P165" s="220">
        <f>SUM(P166:P187)</f>
        <v>0</v>
      </c>
      <c r="Q165" s="219"/>
      <c r="R165" s="220">
        <f>SUM(R166:R187)</f>
        <v>0</v>
      </c>
      <c r="S165" s="219"/>
      <c r="T165" s="221">
        <f>SUM(T166:T187)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2" t="s">
        <v>82</v>
      </c>
      <c r="AT165" s="223" t="s">
        <v>73</v>
      </c>
      <c r="AU165" s="223" t="s">
        <v>82</v>
      </c>
      <c r="AY165" s="222" t="s">
        <v>180</v>
      </c>
      <c r="BK165" s="224">
        <f>SUM(BK166:BK187)</f>
        <v>0</v>
      </c>
    </row>
    <row r="166" s="2" customFormat="1" ht="16.5" customHeight="1">
      <c r="A166" s="39"/>
      <c r="B166" s="40"/>
      <c r="C166" s="227" t="s">
        <v>256</v>
      </c>
      <c r="D166" s="227" t="s">
        <v>183</v>
      </c>
      <c r="E166" s="228" t="s">
        <v>1036</v>
      </c>
      <c r="F166" s="229" t="s">
        <v>1037</v>
      </c>
      <c r="G166" s="230" t="s">
        <v>198</v>
      </c>
      <c r="H166" s="231">
        <v>1300</v>
      </c>
      <c r="I166" s="232"/>
      <c r="J166" s="233">
        <f>ROUND(I166*H166,2)</f>
        <v>0</v>
      </c>
      <c r="K166" s="229" t="s">
        <v>199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1038</v>
      </c>
      <c r="AT166" s="238" t="s">
        <v>183</v>
      </c>
      <c r="AU166" s="238" t="s">
        <v>84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1038</v>
      </c>
      <c r="BM166" s="238" t="s">
        <v>1039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1040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84</v>
      </c>
    </row>
    <row r="168" s="13" customFormat="1">
      <c r="A168" s="13"/>
      <c r="B168" s="240"/>
      <c r="C168" s="241"/>
      <c r="D168" s="242" t="s">
        <v>190</v>
      </c>
      <c r="E168" s="243" t="s">
        <v>1</v>
      </c>
      <c r="F168" s="244" t="s">
        <v>1041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190</v>
      </c>
      <c r="AU168" s="250" t="s">
        <v>84</v>
      </c>
      <c r="AV168" s="13" t="s">
        <v>82</v>
      </c>
      <c r="AW168" s="13" t="s">
        <v>30</v>
      </c>
      <c r="AX168" s="13" t="s">
        <v>74</v>
      </c>
      <c r="AY168" s="250" t="s">
        <v>180</v>
      </c>
    </row>
    <row r="169" s="14" customFormat="1">
      <c r="A169" s="14"/>
      <c r="B169" s="251"/>
      <c r="C169" s="252"/>
      <c r="D169" s="242" t="s">
        <v>190</v>
      </c>
      <c r="E169" s="253" t="s">
        <v>1</v>
      </c>
      <c r="F169" s="254" t="s">
        <v>1042</v>
      </c>
      <c r="G169" s="252"/>
      <c r="H169" s="255">
        <v>1300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190</v>
      </c>
      <c r="AU169" s="261" t="s">
        <v>84</v>
      </c>
      <c r="AV169" s="14" t="s">
        <v>84</v>
      </c>
      <c r="AW169" s="14" t="s">
        <v>30</v>
      </c>
      <c r="AX169" s="14" t="s">
        <v>74</v>
      </c>
      <c r="AY169" s="261" t="s">
        <v>180</v>
      </c>
    </row>
    <row r="170" s="15" customFormat="1">
      <c r="A170" s="15"/>
      <c r="B170" s="262"/>
      <c r="C170" s="263"/>
      <c r="D170" s="242" t="s">
        <v>190</v>
      </c>
      <c r="E170" s="264" t="s">
        <v>1</v>
      </c>
      <c r="F170" s="265" t="s">
        <v>194</v>
      </c>
      <c r="G170" s="263"/>
      <c r="H170" s="266">
        <v>1300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2" t="s">
        <v>190</v>
      </c>
      <c r="AU170" s="272" t="s">
        <v>84</v>
      </c>
      <c r="AV170" s="15" t="s">
        <v>188</v>
      </c>
      <c r="AW170" s="15" t="s">
        <v>30</v>
      </c>
      <c r="AX170" s="15" t="s">
        <v>82</v>
      </c>
      <c r="AY170" s="272" t="s">
        <v>180</v>
      </c>
    </row>
    <row r="171" s="2" customFormat="1" ht="21.75" customHeight="1">
      <c r="A171" s="39"/>
      <c r="B171" s="40"/>
      <c r="C171" s="227" t="s">
        <v>264</v>
      </c>
      <c r="D171" s="227" t="s">
        <v>183</v>
      </c>
      <c r="E171" s="228" t="s">
        <v>1043</v>
      </c>
      <c r="F171" s="229" t="s">
        <v>1044</v>
      </c>
      <c r="G171" s="230" t="s">
        <v>208</v>
      </c>
      <c r="H171" s="231">
        <v>219.47</v>
      </c>
      <c r="I171" s="232"/>
      <c r="J171" s="233">
        <f>ROUND(I171*H171,2)</f>
        <v>0</v>
      </c>
      <c r="K171" s="229" t="s">
        <v>187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84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1045</v>
      </c>
    </row>
    <row r="172" s="2" customFormat="1" ht="16.5" customHeight="1">
      <c r="A172" s="39"/>
      <c r="B172" s="40"/>
      <c r="C172" s="227" t="s">
        <v>270</v>
      </c>
      <c r="D172" s="227" t="s">
        <v>183</v>
      </c>
      <c r="E172" s="228" t="s">
        <v>1046</v>
      </c>
      <c r="F172" s="229" t="s">
        <v>1047</v>
      </c>
      <c r="G172" s="230" t="s">
        <v>279</v>
      </c>
      <c r="H172" s="231">
        <v>87</v>
      </c>
      <c r="I172" s="232"/>
      <c r="J172" s="233">
        <f>ROUND(I172*H172,2)</f>
        <v>0</v>
      </c>
      <c r="K172" s="229" t="s">
        <v>187</v>
      </c>
      <c r="L172" s="45"/>
      <c r="M172" s="234" t="s">
        <v>1</v>
      </c>
      <c r="N172" s="235" t="s">
        <v>39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188</v>
      </c>
      <c r="AT172" s="238" t="s">
        <v>183</v>
      </c>
      <c r="AU172" s="238" t="s">
        <v>84</v>
      </c>
      <c r="AY172" s="18" t="s">
        <v>180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82</v>
      </c>
      <c r="BK172" s="239">
        <f>ROUND(I172*H172,2)</f>
        <v>0</v>
      </c>
      <c r="BL172" s="18" t="s">
        <v>188</v>
      </c>
      <c r="BM172" s="238" t="s">
        <v>1048</v>
      </c>
    </row>
    <row r="173" s="13" customFormat="1">
      <c r="A173" s="13"/>
      <c r="B173" s="240"/>
      <c r="C173" s="241"/>
      <c r="D173" s="242" t="s">
        <v>190</v>
      </c>
      <c r="E173" s="243" t="s">
        <v>1</v>
      </c>
      <c r="F173" s="244" t="s">
        <v>1049</v>
      </c>
      <c r="G173" s="241"/>
      <c r="H173" s="243" t="s">
        <v>1</v>
      </c>
      <c r="I173" s="245"/>
      <c r="J173" s="241"/>
      <c r="K173" s="241"/>
      <c r="L173" s="246"/>
      <c r="M173" s="247"/>
      <c r="N173" s="248"/>
      <c r="O173" s="248"/>
      <c r="P173" s="248"/>
      <c r="Q173" s="248"/>
      <c r="R173" s="248"/>
      <c r="S173" s="248"/>
      <c r="T173" s="249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0" t="s">
        <v>190</v>
      </c>
      <c r="AU173" s="250" t="s">
        <v>84</v>
      </c>
      <c r="AV173" s="13" t="s">
        <v>82</v>
      </c>
      <c r="AW173" s="13" t="s">
        <v>30</v>
      </c>
      <c r="AX173" s="13" t="s">
        <v>74</v>
      </c>
      <c r="AY173" s="250" t="s">
        <v>180</v>
      </c>
    </row>
    <row r="174" s="14" customFormat="1">
      <c r="A174" s="14"/>
      <c r="B174" s="251"/>
      <c r="C174" s="252"/>
      <c r="D174" s="242" t="s">
        <v>190</v>
      </c>
      <c r="E174" s="253" t="s">
        <v>1</v>
      </c>
      <c r="F174" s="254" t="s">
        <v>1050</v>
      </c>
      <c r="G174" s="252"/>
      <c r="H174" s="255">
        <v>87</v>
      </c>
      <c r="I174" s="256"/>
      <c r="J174" s="252"/>
      <c r="K174" s="252"/>
      <c r="L174" s="257"/>
      <c r="M174" s="258"/>
      <c r="N174" s="259"/>
      <c r="O174" s="259"/>
      <c r="P174" s="259"/>
      <c r="Q174" s="259"/>
      <c r="R174" s="259"/>
      <c r="S174" s="259"/>
      <c r="T174" s="26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1" t="s">
        <v>190</v>
      </c>
      <c r="AU174" s="261" t="s">
        <v>84</v>
      </c>
      <c r="AV174" s="14" t="s">
        <v>84</v>
      </c>
      <c r="AW174" s="14" t="s">
        <v>30</v>
      </c>
      <c r="AX174" s="14" t="s">
        <v>74</v>
      </c>
      <c r="AY174" s="261" t="s">
        <v>180</v>
      </c>
    </row>
    <row r="175" s="15" customFormat="1">
      <c r="A175" s="15"/>
      <c r="B175" s="262"/>
      <c r="C175" s="263"/>
      <c r="D175" s="242" t="s">
        <v>190</v>
      </c>
      <c r="E175" s="264" t="s">
        <v>1</v>
      </c>
      <c r="F175" s="265" t="s">
        <v>194</v>
      </c>
      <c r="G175" s="263"/>
      <c r="H175" s="266">
        <v>87</v>
      </c>
      <c r="I175" s="267"/>
      <c r="J175" s="263"/>
      <c r="K175" s="263"/>
      <c r="L175" s="268"/>
      <c r="M175" s="269"/>
      <c r="N175" s="270"/>
      <c r="O175" s="270"/>
      <c r="P175" s="270"/>
      <c r="Q175" s="270"/>
      <c r="R175" s="270"/>
      <c r="S175" s="270"/>
      <c r="T175" s="271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72" t="s">
        <v>190</v>
      </c>
      <c r="AU175" s="272" t="s">
        <v>84</v>
      </c>
      <c r="AV175" s="15" t="s">
        <v>188</v>
      </c>
      <c r="AW175" s="15" t="s">
        <v>30</v>
      </c>
      <c r="AX175" s="15" t="s">
        <v>82</v>
      </c>
      <c r="AY175" s="272" t="s">
        <v>180</v>
      </c>
    </row>
    <row r="176" s="2" customFormat="1" ht="16.5" customHeight="1">
      <c r="A176" s="39"/>
      <c r="B176" s="40"/>
      <c r="C176" s="227" t="s">
        <v>276</v>
      </c>
      <c r="D176" s="227" t="s">
        <v>183</v>
      </c>
      <c r="E176" s="228" t="s">
        <v>1051</v>
      </c>
      <c r="F176" s="229" t="s">
        <v>1052</v>
      </c>
      <c r="G176" s="230" t="s">
        <v>279</v>
      </c>
      <c r="H176" s="231">
        <v>3480</v>
      </c>
      <c r="I176" s="232"/>
      <c r="J176" s="233">
        <f>ROUND(I176*H176,2)</f>
        <v>0</v>
      </c>
      <c r="K176" s="229" t="s">
        <v>187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84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1053</v>
      </c>
    </row>
    <row r="177" s="2" customFormat="1">
      <c r="A177" s="39"/>
      <c r="B177" s="40"/>
      <c r="C177" s="41"/>
      <c r="D177" s="242" t="s">
        <v>556</v>
      </c>
      <c r="E177" s="41"/>
      <c r="F177" s="295" t="s">
        <v>1054</v>
      </c>
      <c r="G177" s="41"/>
      <c r="H177" s="41"/>
      <c r="I177" s="296"/>
      <c r="J177" s="41"/>
      <c r="K177" s="41"/>
      <c r="L177" s="45"/>
      <c r="M177" s="297"/>
      <c r="N177" s="298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556</v>
      </c>
      <c r="AU177" s="18" t="s">
        <v>84</v>
      </c>
    </row>
    <row r="178" s="13" customFormat="1">
      <c r="A178" s="13"/>
      <c r="B178" s="240"/>
      <c r="C178" s="241"/>
      <c r="D178" s="242" t="s">
        <v>190</v>
      </c>
      <c r="E178" s="243" t="s">
        <v>1</v>
      </c>
      <c r="F178" s="244" t="s">
        <v>1049</v>
      </c>
      <c r="G178" s="241"/>
      <c r="H178" s="243" t="s">
        <v>1</v>
      </c>
      <c r="I178" s="245"/>
      <c r="J178" s="241"/>
      <c r="K178" s="241"/>
      <c r="L178" s="246"/>
      <c r="M178" s="247"/>
      <c r="N178" s="248"/>
      <c r="O178" s="248"/>
      <c r="P178" s="248"/>
      <c r="Q178" s="248"/>
      <c r="R178" s="248"/>
      <c r="S178" s="248"/>
      <c r="T178" s="24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0" t="s">
        <v>190</v>
      </c>
      <c r="AU178" s="250" t="s">
        <v>84</v>
      </c>
      <c r="AV178" s="13" t="s">
        <v>82</v>
      </c>
      <c r="AW178" s="13" t="s">
        <v>30</v>
      </c>
      <c r="AX178" s="13" t="s">
        <v>74</v>
      </c>
      <c r="AY178" s="250" t="s">
        <v>180</v>
      </c>
    </row>
    <row r="179" s="14" customFormat="1">
      <c r="A179" s="14"/>
      <c r="B179" s="251"/>
      <c r="C179" s="252"/>
      <c r="D179" s="242" t="s">
        <v>190</v>
      </c>
      <c r="E179" s="253" t="s">
        <v>1</v>
      </c>
      <c r="F179" s="254" t="s">
        <v>1055</v>
      </c>
      <c r="G179" s="252"/>
      <c r="H179" s="255">
        <v>3480</v>
      </c>
      <c r="I179" s="256"/>
      <c r="J179" s="252"/>
      <c r="K179" s="252"/>
      <c r="L179" s="257"/>
      <c r="M179" s="258"/>
      <c r="N179" s="259"/>
      <c r="O179" s="259"/>
      <c r="P179" s="259"/>
      <c r="Q179" s="259"/>
      <c r="R179" s="259"/>
      <c r="S179" s="259"/>
      <c r="T179" s="26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1" t="s">
        <v>190</v>
      </c>
      <c r="AU179" s="261" t="s">
        <v>84</v>
      </c>
      <c r="AV179" s="14" t="s">
        <v>84</v>
      </c>
      <c r="AW179" s="14" t="s">
        <v>30</v>
      </c>
      <c r="AX179" s="14" t="s">
        <v>74</v>
      </c>
      <c r="AY179" s="261" t="s">
        <v>180</v>
      </c>
    </row>
    <row r="180" s="15" customFormat="1">
      <c r="A180" s="15"/>
      <c r="B180" s="262"/>
      <c r="C180" s="263"/>
      <c r="D180" s="242" t="s">
        <v>190</v>
      </c>
      <c r="E180" s="264" t="s">
        <v>1</v>
      </c>
      <c r="F180" s="265" t="s">
        <v>194</v>
      </c>
      <c r="G180" s="263"/>
      <c r="H180" s="266">
        <v>3480</v>
      </c>
      <c r="I180" s="267"/>
      <c r="J180" s="263"/>
      <c r="K180" s="263"/>
      <c r="L180" s="268"/>
      <c r="M180" s="269"/>
      <c r="N180" s="270"/>
      <c r="O180" s="270"/>
      <c r="P180" s="270"/>
      <c r="Q180" s="270"/>
      <c r="R180" s="270"/>
      <c r="S180" s="270"/>
      <c r="T180" s="271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72" t="s">
        <v>190</v>
      </c>
      <c r="AU180" s="272" t="s">
        <v>84</v>
      </c>
      <c r="AV180" s="15" t="s">
        <v>188</v>
      </c>
      <c r="AW180" s="15" t="s">
        <v>30</v>
      </c>
      <c r="AX180" s="15" t="s">
        <v>82</v>
      </c>
      <c r="AY180" s="272" t="s">
        <v>180</v>
      </c>
    </row>
    <row r="181" s="2" customFormat="1" ht="16.5" customHeight="1">
      <c r="A181" s="39"/>
      <c r="B181" s="40"/>
      <c r="C181" s="227" t="s">
        <v>283</v>
      </c>
      <c r="D181" s="227" t="s">
        <v>183</v>
      </c>
      <c r="E181" s="228" t="s">
        <v>1056</v>
      </c>
      <c r="F181" s="229" t="s">
        <v>1057</v>
      </c>
      <c r="G181" s="230" t="s">
        <v>208</v>
      </c>
      <c r="H181" s="231">
        <v>233.97499999999999</v>
      </c>
      <c r="I181" s="232"/>
      <c r="J181" s="233">
        <f>ROUND(I181*H181,2)</f>
        <v>0</v>
      </c>
      <c r="K181" s="229" t="s">
        <v>187</v>
      </c>
      <c r="L181" s="45"/>
      <c r="M181" s="234" t="s">
        <v>1</v>
      </c>
      <c r="N181" s="235" t="s">
        <v>39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183</v>
      </c>
      <c r="AU181" s="238" t="s">
        <v>84</v>
      </c>
      <c r="AY181" s="18" t="s">
        <v>180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82</v>
      </c>
      <c r="BK181" s="239">
        <f>ROUND(I181*H181,2)</f>
        <v>0</v>
      </c>
      <c r="BL181" s="18" t="s">
        <v>188</v>
      </c>
      <c r="BM181" s="238" t="s">
        <v>1058</v>
      </c>
    </row>
    <row r="182" s="2" customFormat="1" ht="16.5" customHeight="1">
      <c r="A182" s="39"/>
      <c r="B182" s="40"/>
      <c r="C182" s="227" t="s">
        <v>8</v>
      </c>
      <c r="D182" s="227" t="s">
        <v>183</v>
      </c>
      <c r="E182" s="228" t="s">
        <v>1059</v>
      </c>
      <c r="F182" s="229" t="s">
        <v>1060</v>
      </c>
      <c r="G182" s="230" t="s">
        <v>208</v>
      </c>
      <c r="H182" s="231">
        <v>1755.76</v>
      </c>
      <c r="I182" s="232"/>
      <c r="J182" s="233">
        <f>ROUND(I182*H182,2)</f>
        <v>0</v>
      </c>
      <c r="K182" s="229" t="s">
        <v>187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84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1061</v>
      </c>
    </row>
    <row r="183" s="2" customFormat="1">
      <c r="A183" s="39"/>
      <c r="B183" s="40"/>
      <c r="C183" s="41"/>
      <c r="D183" s="242" t="s">
        <v>556</v>
      </c>
      <c r="E183" s="41"/>
      <c r="F183" s="295" t="s">
        <v>1062</v>
      </c>
      <c r="G183" s="41"/>
      <c r="H183" s="41"/>
      <c r="I183" s="296"/>
      <c r="J183" s="41"/>
      <c r="K183" s="41"/>
      <c r="L183" s="45"/>
      <c r="M183" s="297"/>
      <c r="N183" s="298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556</v>
      </c>
      <c r="AU183" s="18" t="s">
        <v>84</v>
      </c>
    </row>
    <row r="184" s="14" customFormat="1">
      <c r="A184" s="14"/>
      <c r="B184" s="251"/>
      <c r="C184" s="252"/>
      <c r="D184" s="242" t="s">
        <v>190</v>
      </c>
      <c r="E184" s="253" t="s">
        <v>1</v>
      </c>
      <c r="F184" s="254" t="s">
        <v>1063</v>
      </c>
      <c r="G184" s="252"/>
      <c r="H184" s="255">
        <v>1755.76</v>
      </c>
      <c r="I184" s="256"/>
      <c r="J184" s="252"/>
      <c r="K184" s="252"/>
      <c r="L184" s="257"/>
      <c r="M184" s="258"/>
      <c r="N184" s="259"/>
      <c r="O184" s="259"/>
      <c r="P184" s="259"/>
      <c r="Q184" s="259"/>
      <c r="R184" s="259"/>
      <c r="S184" s="259"/>
      <c r="T184" s="26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1" t="s">
        <v>190</v>
      </c>
      <c r="AU184" s="261" t="s">
        <v>84</v>
      </c>
      <c r="AV184" s="14" t="s">
        <v>84</v>
      </c>
      <c r="AW184" s="14" t="s">
        <v>30</v>
      </c>
      <c r="AX184" s="14" t="s">
        <v>74</v>
      </c>
      <c r="AY184" s="261" t="s">
        <v>180</v>
      </c>
    </row>
    <row r="185" s="15" customFormat="1">
      <c r="A185" s="15"/>
      <c r="B185" s="262"/>
      <c r="C185" s="263"/>
      <c r="D185" s="242" t="s">
        <v>190</v>
      </c>
      <c r="E185" s="264" t="s">
        <v>1</v>
      </c>
      <c r="F185" s="265" t="s">
        <v>194</v>
      </c>
      <c r="G185" s="263"/>
      <c r="H185" s="266">
        <v>1755.76</v>
      </c>
      <c r="I185" s="267"/>
      <c r="J185" s="263"/>
      <c r="K185" s="263"/>
      <c r="L185" s="268"/>
      <c r="M185" s="269"/>
      <c r="N185" s="270"/>
      <c r="O185" s="270"/>
      <c r="P185" s="270"/>
      <c r="Q185" s="270"/>
      <c r="R185" s="270"/>
      <c r="S185" s="270"/>
      <c r="T185" s="271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2" t="s">
        <v>190</v>
      </c>
      <c r="AU185" s="272" t="s">
        <v>84</v>
      </c>
      <c r="AV185" s="15" t="s">
        <v>188</v>
      </c>
      <c r="AW185" s="15" t="s">
        <v>30</v>
      </c>
      <c r="AX185" s="15" t="s">
        <v>82</v>
      </c>
      <c r="AY185" s="272" t="s">
        <v>180</v>
      </c>
    </row>
    <row r="186" s="2" customFormat="1" ht="16.5" customHeight="1">
      <c r="A186" s="39"/>
      <c r="B186" s="40"/>
      <c r="C186" s="227" t="s">
        <v>294</v>
      </c>
      <c r="D186" s="227" t="s">
        <v>183</v>
      </c>
      <c r="E186" s="228" t="s">
        <v>1064</v>
      </c>
      <c r="F186" s="229" t="s">
        <v>1065</v>
      </c>
      <c r="G186" s="230" t="s">
        <v>208</v>
      </c>
      <c r="H186" s="231">
        <v>218.81999999999999</v>
      </c>
      <c r="I186" s="232"/>
      <c r="J186" s="233">
        <f>ROUND(I186*H186,2)</f>
        <v>0</v>
      </c>
      <c r="K186" s="229" t="s">
        <v>199</v>
      </c>
      <c r="L186" s="45"/>
      <c r="M186" s="234" t="s">
        <v>1</v>
      </c>
      <c r="N186" s="235" t="s">
        <v>39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183</v>
      </c>
      <c r="AU186" s="238" t="s">
        <v>84</v>
      </c>
      <c r="AY186" s="18" t="s">
        <v>180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82</v>
      </c>
      <c r="BK186" s="239">
        <f>ROUND(I186*H186,2)</f>
        <v>0</v>
      </c>
      <c r="BL186" s="18" t="s">
        <v>188</v>
      </c>
      <c r="BM186" s="238" t="s">
        <v>1066</v>
      </c>
    </row>
    <row r="187" s="2" customFormat="1" ht="24.15" customHeight="1">
      <c r="A187" s="39"/>
      <c r="B187" s="40"/>
      <c r="C187" s="227" t="s">
        <v>331</v>
      </c>
      <c r="D187" s="227" t="s">
        <v>183</v>
      </c>
      <c r="E187" s="228" t="s">
        <v>1067</v>
      </c>
      <c r="F187" s="229" t="s">
        <v>1068</v>
      </c>
      <c r="G187" s="230" t="s">
        <v>208</v>
      </c>
      <c r="H187" s="231">
        <v>0.65000000000000002</v>
      </c>
      <c r="I187" s="232"/>
      <c r="J187" s="233">
        <f>ROUND(I187*H187,2)</f>
        <v>0</v>
      </c>
      <c r="K187" s="229" t="s">
        <v>199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84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1069</v>
      </c>
    </row>
    <row r="188" s="12" customFormat="1" ht="25.92" customHeight="1">
      <c r="A188" s="12"/>
      <c r="B188" s="211"/>
      <c r="C188" s="212"/>
      <c r="D188" s="213" t="s">
        <v>73</v>
      </c>
      <c r="E188" s="214" t="s">
        <v>316</v>
      </c>
      <c r="F188" s="214" t="s">
        <v>317</v>
      </c>
      <c r="G188" s="212"/>
      <c r="H188" s="212"/>
      <c r="I188" s="215"/>
      <c r="J188" s="216">
        <f>BK188</f>
        <v>0</v>
      </c>
      <c r="K188" s="212"/>
      <c r="L188" s="217"/>
      <c r="M188" s="218"/>
      <c r="N188" s="219"/>
      <c r="O188" s="219"/>
      <c r="P188" s="220">
        <f>P189+P191+P206+P245+P264+P273</f>
        <v>0</v>
      </c>
      <c r="Q188" s="219"/>
      <c r="R188" s="220">
        <f>R189+R191+R206+R245+R264+R273</f>
        <v>0.9624299999999999</v>
      </c>
      <c r="S188" s="219"/>
      <c r="T188" s="221">
        <f>T189+T191+T206+T245+T264+T273</f>
        <v>117.479252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22" t="s">
        <v>84</v>
      </c>
      <c r="AT188" s="223" t="s">
        <v>73</v>
      </c>
      <c r="AU188" s="223" t="s">
        <v>74</v>
      </c>
      <c r="AY188" s="222" t="s">
        <v>180</v>
      </c>
      <c r="BK188" s="224">
        <f>BK189+BK191+BK206+BK245+BK264+BK273</f>
        <v>0</v>
      </c>
    </row>
    <row r="189" s="12" customFormat="1" ht="22.8" customHeight="1">
      <c r="A189" s="12"/>
      <c r="B189" s="211"/>
      <c r="C189" s="212"/>
      <c r="D189" s="213" t="s">
        <v>73</v>
      </c>
      <c r="E189" s="225" t="s">
        <v>1070</v>
      </c>
      <c r="F189" s="225" t="s">
        <v>1071</v>
      </c>
      <c r="G189" s="212"/>
      <c r="H189" s="212"/>
      <c r="I189" s="215"/>
      <c r="J189" s="226">
        <f>BK189</f>
        <v>0</v>
      </c>
      <c r="K189" s="212"/>
      <c r="L189" s="217"/>
      <c r="M189" s="218"/>
      <c r="N189" s="219"/>
      <c r="O189" s="219"/>
      <c r="P189" s="220">
        <f>P190</f>
        <v>0</v>
      </c>
      <c r="Q189" s="219"/>
      <c r="R189" s="220">
        <f>R190</f>
        <v>0</v>
      </c>
      <c r="S189" s="219"/>
      <c r="T189" s="221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22" t="s">
        <v>84</v>
      </c>
      <c r="AT189" s="223" t="s">
        <v>73</v>
      </c>
      <c r="AU189" s="223" t="s">
        <v>82</v>
      </c>
      <c r="AY189" s="222" t="s">
        <v>180</v>
      </c>
      <c r="BK189" s="224">
        <f>BK190</f>
        <v>0</v>
      </c>
    </row>
    <row r="190" s="2" customFormat="1" ht="16.5" customHeight="1">
      <c r="A190" s="39"/>
      <c r="B190" s="40"/>
      <c r="C190" s="227" t="s">
        <v>301</v>
      </c>
      <c r="D190" s="227" t="s">
        <v>284</v>
      </c>
      <c r="E190" s="228" t="s">
        <v>1072</v>
      </c>
      <c r="F190" s="229" t="s">
        <v>1073</v>
      </c>
      <c r="G190" s="230" t="s">
        <v>1074</v>
      </c>
      <c r="H190" s="231">
        <v>1</v>
      </c>
      <c r="I190" s="232"/>
      <c r="J190" s="233">
        <f>ROUND(I190*H190,2)</f>
        <v>0</v>
      </c>
      <c r="K190" s="229" t="s">
        <v>199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294</v>
      </c>
      <c r="AT190" s="238" t="s">
        <v>183</v>
      </c>
      <c r="AU190" s="238" t="s">
        <v>84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294</v>
      </c>
      <c r="BM190" s="238" t="s">
        <v>1075</v>
      </c>
    </row>
    <row r="191" s="12" customFormat="1" ht="22.8" customHeight="1">
      <c r="A191" s="12"/>
      <c r="B191" s="211"/>
      <c r="C191" s="212"/>
      <c r="D191" s="213" t="s">
        <v>73</v>
      </c>
      <c r="E191" s="225" t="s">
        <v>345</v>
      </c>
      <c r="F191" s="225" t="s">
        <v>346</v>
      </c>
      <c r="G191" s="212"/>
      <c r="H191" s="212"/>
      <c r="I191" s="215"/>
      <c r="J191" s="226">
        <f>BK191</f>
        <v>0</v>
      </c>
      <c r="K191" s="212"/>
      <c r="L191" s="217"/>
      <c r="M191" s="218"/>
      <c r="N191" s="219"/>
      <c r="O191" s="219"/>
      <c r="P191" s="220">
        <f>SUM(P192:P205)</f>
        <v>0</v>
      </c>
      <c r="Q191" s="219"/>
      <c r="R191" s="220">
        <f>SUM(R192:R205)</f>
        <v>0</v>
      </c>
      <c r="S191" s="219"/>
      <c r="T191" s="221">
        <f>SUM(T192:T205)</f>
        <v>59.476049999999994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2" t="s">
        <v>84</v>
      </c>
      <c r="AT191" s="223" t="s">
        <v>73</v>
      </c>
      <c r="AU191" s="223" t="s">
        <v>82</v>
      </c>
      <c r="AY191" s="222" t="s">
        <v>180</v>
      </c>
      <c r="BK191" s="224">
        <f>SUM(BK192:BK205)</f>
        <v>0</v>
      </c>
    </row>
    <row r="192" s="2" customFormat="1" ht="16.5" customHeight="1">
      <c r="A192" s="39"/>
      <c r="B192" s="40"/>
      <c r="C192" s="227" t="s">
        <v>305</v>
      </c>
      <c r="D192" s="227" t="s">
        <v>183</v>
      </c>
      <c r="E192" s="228" t="s">
        <v>1076</v>
      </c>
      <c r="F192" s="229" t="s">
        <v>1077</v>
      </c>
      <c r="G192" s="230" t="s">
        <v>279</v>
      </c>
      <c r="H192" s="231">
        <v>30</v>
      </c>
      <c r="I192" s="232"/>
      <c r="J192" s="233">
        <f>ROUND(I192*H192,2)</f>
        <v>0</v>
      </c>
      <c r="K192" s="229" t="s">
        <v>187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0.012319999999999999</v>
      </c>
      <c r="T192" s="237">
        <f>S192*H192</f>
        <v>0.36959999999999998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294</v>
      </c>
      <c r="AT192" s="238" t="s">
        <v>183</v>
      </c>
      <c r="AU192" s="238" t="s">
        <v>84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294</v>
      </c>
      <c r="BM192" s="238" t="s">
        <v>1078</v>
      </c>
    </row>
    <row r="193" s="13" customFormat="1">
      <c r="A193" s="13"/>
      <c r="B193" s="240"/>
      <c r="C193" s="241"/>
      <c r="D193" s="242" t="s">
        <v>190</v>
      </c>
      <c r="E193" s="243" t="s">
        <v>1</v>
      </c>
      <c r="F193" s="244" t="s">
        <v>1079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190</v>
      </c>
      <c r="AU193" s="250" t="s">
        <v>84</v>
      </c>
      <c r="AV193" s="13" t="s">
        <v>82</v>
      </c>
      <c r="AW193" s="13" t="s">
        <v>30</v>
      </c>
      <c r="AX193" s="13" t="s">
        <v>74</v>
      </c>
      <c r="AY193" s="250" t="s">
        <v>180</v>
      </c>
    </row>
    <row r="194" s="13" customFormat="1">
      <c r="A194" s="13"/>
      <c r="B194" s="240"/>
      <c r="C194" s="241"/>
      <c r="D194" s="242" t="s">
        <v>190</v>
      </c>
      <c r="E194" s="243" t="s">
        <v>1</v>
      </c>
      <c r="F194" s="244" t="s">
        <v>1001</v>
      </c>
      <c r="G194" s="241"/>
      <c r="H194" s="243" t="s">
        <v>1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0" t="s">
        <v>190</v>
      </c>
      <c r="AU194" s="250" t="s">
        <v>84</v>
      </c>
      <c r="AV194" s="13" t="s">
        <v>82</v>
      </c>
      <c r="AW194" s="13" t="s">
        <v>30</v>
      </c>
      <c r="AX194" s="13" t="s">
        <v>74</v>
      </c>
      <c r="AY194" s="250" t="s">
        <v>180</v>
      </c>
    </row>
    <row r="195" s="14" customFormat="1">
      <c r="A195" s="14"/>
      <c r="B195" s="251"/>
      <c r="C195" s="252"/>
      <c r="D195" s="242" t="s">
        <v>190</v>
      </c>
      <c r="E195" s="253" t="s">
        <v>1</v>
      </c>
      <c r="F195" s="254" t="s">
        <v>1080</v>
      </c>
      <c r="G195" s="252"/>
      <c r="H195" s="255">
        <v>30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190</v>
      </c>
      <c r="AU195" s="261" t="s">
        <v>84</v>
      </c>
      <c r="AV195" s="14" t="s">
        <v>84</v>
      </c>
      <c r="AW195" s="14" t="s">
        <v>30</v>
      </c>
      <c r="AX195" s="14" t="s">
        <v>74</v>
      </c>
      <c r="AY195" s="261" t="s">
        <v>180</v>
      </c>
    </row>
    <row r="196" s="15" customFormat="1">
      <c r="A196" s="15"/>
      <c r="B196" s="262"/>
      <c r="C196" s="263"/>
      <c r="D196" s="242" t="s">
        <v>190</v>
      </c>
      <c r="E196" s="264" t="s">
        <v>1</v>
      </c>
      <c r="F196" s="265" t="s">
        <v>194</v>
      </c>
      <c r="G196" s="263"/>
      <c r="H196" s="266">
        <v>30</v>
      </c>
      <c r="I196" s="267"/>
      <c r="J196" s="263"/>
      <c r="K196" s="263"/>
      <c r="L196" s="268"/>
      <c r="M196" s="269"/>
      <c r="N196" s="270"/>
      <c r="O196" s="270"/>
      <c r="P196" s="270"/>
      <c r="Q196" s="270"/>
      <c r="R196" s="270"/>
      <c r="S196" s="270"/>
      <c r="T196" s="271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2" t="s">
        <v>190</v>
      </c>
      <c r="AU196" s="272" t="s">
        <v>84</v>
      </c>
      <c r="AV196" s="15" t="s">
        <v>188</v>
      </c>
      <c r="AW196" s="15" t="s">
        <v>30</v>
      </c>
      <c r="AX196" s="15" t="s">
        <v>82</v>
      </c>
      <c r="AY196" s="272" t="s">
        <v>180</v>
      </c>
    </row>
    <row r="197" s="2" customFormat="1" ht="16.5" customHeight="1">
      <c r="A197" s="39"/>
      <c r="B197" s="40"/>
      <c r="C197" s="227" t="s">
        <v>312</v>
      </c>
      <c r="D197" s="227" t="s">
        <v>183</v>
      </c>
      <c r="E197" s="228" t="s">
        <v>1081</v>
      </c>
      <c r="F197" s="229" t="s">
        <v>1082</v>
      </c>
      <c r="G197" s="230" t="s">
        <v>198</v>
      </c>
      <c r="H197" s="231">
        <v>3940.4299999999998</v>
      </c>
      <c r="I197" s="232"/>
      <c r="J197" s="233">
        <f>ROUND(I197*H197,2)</f>
        <v>0</v>
      </c>
      <c r="K197" s="229" t="s">
        <v>187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0.014999999999999999</v>
      </c>
      <c r="T197" s="237">
        <f>S197*H197</f>
        <v>59.106449999999995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294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294</v>
      </c>
      <c r="BM197" s="238" t="s">
        <v>1083</v>
      </c>
    </row>
    <row r="198" s="13" customFormat="1">
      <c r="A198" s="13"/>
      <c r="B198" s="240"/>
      <c r="C198" s="241"/>
      <c r="D198" s="242" t="s">
        <v>190</v>
      </c>
      <c r="E198" s="243" t="s">
        <v>1</v>
      </c>
      <c r="F198" s="244" t="s">
        <v>1084</v>
      </c>
      <c r="G198" s="241"/>
      <c r="H198" s="243" t="s">
        <v>1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0" t="s">
        <v>190</v>
      </c>
      <c r="AU198" s="250" t="s">
        <v>84</v>
      </c>
      <c r="AV198" s="13" t="s">
        <v>82</v>
      </c>
      <c r="AW198" s="13" t="s">
        <v>30</v>
      </c>
      <c r="AX198" s="13" t="s">
        <v>74</v>
      </c>
      <c r="AY198" s="250" t="s">
        <v>180</v>
      </c>
    </row>
    <row r="199" s="13" customFormat="1">
      <c r="A199" s="13"/>
      <c r="B199" s="240"/>
      <c r="C199" s="241"/>
      <c r="D199" s="242" t="s">
        <v>190</v>
      </c>
      <c r="E199" s="243" t="s">
        <v>1</v>
      </c>
      <c r="F199" s="244" t="s">
        <v>1085</v>
      </c>
      <c r="G199" s="241"/>
      <c r="H199" s="243" t="s">
        <v>1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0" t="s">
        <v>190</v>
      </c>
      <c r="AU199" s="250" t="s">
        <v>84</v>
      </c>
      <c r="AV199" s="13" t="s">
        <v>82</v>
      </c>
      <c r="AW199" s="13" t="s">
        <v>30</v>
      </c>
      <c r="AX199" s="13" t="s">
        <v>74</v>
      </c>
      <c r="AY199" s="250" t="s">
        <v>180</v>
      </c>
    </row>
    <row r="200" s="14" customFormat="1">
      <c r="A200" s="14"/>
      <c r="B200" s="251"/>
      <c r="C200" s="252"/>
      <c r="D200" s="242" t="s">
        <v>190</v>
      </c>
      <c r="E200" s="253" t="s">
        <v>1</v>
      </c>
      <c r="F200" s="254" t="s">
        <v>1086</v>
      </c>
      <c r="G200" s="252"/>
      <c r="H200" s="255">
        <v>3940.4299999999998</v>
      </c>
      <c r="I200" s="256"/>
      <c r="J200" s="252"/>
      <c r="K200" s="252"/>
      <c r="L200" s="257"/>
      <c r="M200" s="258"/>
      <c r="N200" s="259"/>
      <c r="O200" s="259"/>
      <c r="P200" s="259"/>
      <c r="Q200" s="259"/>
      <c r="R200" s="259"/>
      <c r="S200" s="259"/>
      <c r="T200" s="26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1" t="s">
        <v>190</v>
      </c>
      <c r="AU200" s="261" t="s">
        <v>84</v>
      </c>
      <c r="AV200" s="14" t="s">
        <v>84</v>
      </c>
      <c r="AW200" s="14" t="s">
        <v>30</v>
      </c>
      <c r="AX200" s="14" t="s">
        <v>74</v>
      </c>
      <c r="AY200" s="261" t="s">
        <v>180</v>
      </c>
    </row>
    <row r="201" s="15" customFormat="1">
      <c r="A201" s="15"/>
      <c r="B201" s="262"/>
      <c r="C201" s="263"/>
      <c r="D201" s="242" t="s">
        <v>190</v>
      </c>
      <c r="E201" s="264" t="s">
        <v>1</v>
      </c>
      <c r="F201" s="265" t="s">
        <v>194</v>
      </c>
      <c r="G201" s="263"/>
      <c r="H201" s="266">
        <v>3940.4299999999998</v>
      </c>
      <c r="I201" s="267"/>
      <c r="J201" s="263"/>
      <c r="K201" s="263"/>
      <c r="L201" s="268"/>
      <c r="M201" s="269"/>
      <c r="N201" s="270"/>
      <c r="O201" s="270"/>
      <c r="P201" s="270"/>
      <c r="Q201" s="270"/>
      <c r="R201" s="270"/>
      <c r="S201" s="270"/>
      <c r="T201" s="271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72" t="s">
        <v>190</v>
      </c>
      <c r="AU201" s="272" t="s">
        <v>84</v>
      </c>
      <c r="AV201" s="15" t="s">
        <v>188</v>
      </c>
      <c r="AW201" s="15" t="s">
        <v>30</v>
      </c>
      <c r="AX201" s="15" t="s">
        <v>82</v>
      </c>
      <c r="AY201" s="272" t="s">
        <v>180</v>
      </c>
    </row>
    <row r="202" s="2" customFormat="1" ht="24.15" customHeight="1">
      <c r="A202" s="39"/>
      <c r="B202" s="40"/>
      <c r="C202" s="227" t="s">
        <v>320</v>
      </c>
      <c r="D202" s="227" t="s">
        <v>183</v>
      </c>
      <c r="E202" s="228" t="s">
        <v>1087</v>
      </c>
      <c r="F202" s="229" t="s">
        <v>1088</v>
      </c>
      <c r="G202" s="230" t="s">
        <v>646</v>
      </c>
      <c r="H202" s="231">
        <v>1</v>
      </c>
      <c r="I202" s="232"/>
      <c r="J202" s="233">
        <f>ROUND(I202*H202,2)</f>
        <v>0</v>
      </c>
      <c r="K202" s="229" t="s">
        <v>199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294</v>
      </c>
      <c r="AT202" s="238" t="s">
        <v>183</v>
      </c>
      <c r="AU202" s="238" t="s">
        <v>84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294</v>
      </c>
      <c r="BM202" s="238" t="s">
        <v>1089</v>
      </c>
    </row>
    <row r="203" s="2" customFormat="1">
      <c r="A203" s="39"/>
      <c r="B203" s="40"/>
      <c r="C203" s="41"/>
      <c r="D203" s="242" t="s">
        <v>556</v>
      </c>
      <c r="E203" s="41"/>
      <c r="F203" s="295" t="s">
        <v>1090</v>
      </c>
      <c r="G203" s="41"/>
      <c r="H203" s="41"/>
      <c r="I203" s="296"/>
      <c r="J203" s="41"/>
      <c r="K203" s="41"/>
      <c r="L203" s="45"/>
      <c r="M203" s="297"/>
      <c r="N203" s="298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556</v>
      </c>
      <c r="AU203" s="18" t="s">
        <v>84</v>
      </c>
    </row>
    <row r="204" s="2" customFormat="1" ht="16.5" customHeight="1">
      <c r="A204" s="39"/>
      <c r="B204" s="40"/>
      <c r="C204" s="227" t="s">
        <v>7</v>
      </c>
      <c r="D204" s="227" t="s">
        <v>183</v>
      </c>
      <c r="E204" s="228" t="s">
        <v>1091</v>
      </c>
      <c r="F204" s="229" t="s">
        <v>1092</v>
      </c>
      <c r="G204" s="230" t="s">
        <v>646</v>
      </c>
      <c r="H204" s="231">
        <v>1</v>
      </c>
      <c r="I204" s="232"/>
      <c r="J204" s="233">
        <f>ROUND(I204*H204,2)</f>
        <v>0</v>
      </c>
      <c r="K204" s="229" t="s">
        <v>199</v>
      </c>
      <c r="L204" s="45"/>
      <c r="M204" s="234" t="s">
        <v>1</v>
      </c>
      <c r="N204" s="235" t="s">
        <v>39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294</v>
      </c>
      <c r="AT204" s="238" t="s">
        <v>183</v>
      </c>
      <c r="AU204" s="238" t="s">
        <v>84</v>
      </c>
      <c r="AY204" s="18" t="s">
        <v>180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82</v>
      </c>
      <c r="BK204" s="239">
        <f>ROUND(I204*H204,2)</f>
        <v>0</v>
      </c>
      <c r="BL204" s="18" t="s">
        <v>294</v>
      </c>
      <c r="BM204" s="238" t="s">
        <v>1093</v>
      </c>
    </row>
    <row r="205" s="2" customFormat="1">
      <c r="A205" s="39"/>
      <c r="B205" s="40"/>
      <c r="C205" s="41"/>
      <c r="D205" s="242" t="s">
        <v>556</v>
      </c>
      <c r="E205" s="41"/>
      <c r="F205" s="295" t="s">
        <v>1090</v>
      </c>
      <c r="G205" s="41"/>
      <c r="H205" s="41"/>
      <c r="I205" s="296"/>
      <c r="J205" s="41"/>
      <c r="K205" s="41"/>
      <c r="L205" s="45"/>
      <c r="M205" s="297"/>
      <c r="N205" s="298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556</v>
      </c>
      <c r="AU205" s="18" t="s">
        <v>84</v>
      </c>
    </row>
    <row r="206" s="12" customFormat="1" ht="22.8" customHeight="1">
      <c r="A206" s="12"/>
      <c r="B206" s="211"/>
      <c r="C206" s="212"/>
      <c r="D206" s="213" t="s">
        <v>73</v>
      </c>
      <c r="E206" s="225" t="s">
        <v>1094</v>
      </c>
      <c r="F206" s="225" t="s">
        <v>1095</v>
      </c>
      <c r="G206" s="212"/>
      <c r="H206" s="212"/>
      <c r="I206" s="215"/>
      <c r="J206" s="226">
        <f>BK206</f>
        <v>0</v>
      </c>
      <c r="K206" s="212"/>
      <c r="L206" s="217"/>
      <c r="M206" s="218"/>
      <c r="N206" s="219"/>
      <c r="O206" s="219"/>
      <c r="P206" s="220">
        <f>SUM(P207:P244)</f>
        <v>0</v>
      </c>
      <c r="Q206" s="219"/>
      <c r="R206" s="220">
        <f>SUM(R207:R244)</f>
        <v>0</v>
      </c>
      <c r="S206" s="219"/>
      <c r="T206" s="221">
        <f>SUM(T207:T244)</f>
        <v>7.4031120000000001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2" t="s">
        <v>84</v>
      </c>
      <c r="AT206" s="223" t="s">
        <v>73</v>
      </c>
      <c r="AU206" s="223" t="s">
        <v>82</v>
      </c>
      <c r="AY206" s="222" t="s">
        <v>180</v>
      </c>
      <c r="BK206" s="224">
        <f>SUM(BK207:BK244)</f>
        <v>0</v>
      </c>
    </row>
    <row r="207" s="2" customFormat="1" ht="16.5" customHeight="1">
      <c r="A207" s="39"/>
      <c r="B207" s="40"/>
      <c r="C207" s="227" t="s">
        <v>335</v>
      </c>
      <c r="D207" s="227" t="s">
        <v>183</v>
      </c>
      <c r="E207" s="228" t="s">
        <v>1096</v>
      </c>
      <c r="F207" s="229" t="s">
        <v>1097</v>
      </c>
      <c r="G207" s="230" t="s">
        <v>198</v>
      </c>
      <c r="H207" s="231">
        <v>796.29999999999995</v>
      </c>
      <c r="I207" s="232"/>
      <c r="J207" s="233">
        <f>ROUND(I207*H207,2)</f>
        <v>0</v>
      </c>
      <c r="K207" s="229" t="s">
        <v>199</v>
      </c>
      <c r="L207" s="45"/>
      <c r="M207" s="234" t="s">
        <v>1</v>
      </c>
      <c r="N207" s="235" t="s">
        <v>39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0.00594</v>
      </c>
      <c r="T207" s="237">
        <f>S207*H207</f>
        <v>4.7300219999999999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294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294</v>
      </c>
      <c r="BM207" s="238" t="s">
        <v>1098</v>
      </c>
    </row>
    <row r="208" s="13" customFormat="1">
      <c r="A208" s="13"/>
      <c r="B208" s="240"/>
      <c r="C208" s="241"/>
      <c r="D208" s="242" t="s">
        <v>190</v>
      </c>
      <c r="E208" s="243" t="s">
        <v>1</v>
      </c>
      <c r="F208" s="244" t="s">
        <v>1099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190</v>
      </c>
      <c r="AU208" s="250" t="s">
        <v>84</v>
      </c>
      <c r="AV208" s="13" t="s">
        <v>82</v>
      </c>
      <c r="AW208" s="13" t="s">
        <v>30</v>
      </c>
      <c r="AX208" s="13" t="s">
        <v>74</v>
      </c>
      <c r="AY208" s="250" t="s">
        <v>180</v>
      </c>
    </row>
    <row r="209" s="14" customFormat="1">
      <c r="A209" s="14"/>
      <c r="B209" s="251"/>
      <c r="C209" s="252"/>
      <c r="D209" s="242" t="s">
        <v>190</v>
      </c>
      <c r="E209" s="253" t="s">
        <v>1</v>
      </c>
      <c r="F209" s="254" t="s">
        <v>1100</v>
      </c>
      <c r="G209" s="252"/>
      <c r="H209" s="255">
        <v>150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1" t="s">
        <v>190</v>
      </c>
      <c r="AU209" s="261" t="s">
        <v>84</v>
      </c>
      <c r="AV209" s="14" t="s">
        <v>84</v>
      </c>
      <c r="AW209" s="14" t="s">
        <v>30</v>
      </c>
      <c r="AX209" s="14" t="s">
        <v>74</v>
      </c>
      <c r="AY209" s="261" t="s">
        <v>180</v>
      </c>
    </row>
    <row r="210" s="13" customFormat="1">
      <c r="A210" s="13"/>
      <c r="B210" s="240"/>
      <c r="C210" s="241"/>
      <c r="D210" s="242" t="s">
        <v>190</v>
      </c>
      <c r="E210" s="243" t="s">
        <v>1</v>
      </c>
      <c r="F210" s="244" t="s">
        <v>1101</v>
      </c>
      <c r="G210" s="241"/>
      <c r="H210" s="243" t="s">
        <v>1</v>
      </c>
      <c r="I210" s="245"/>
      <c r="J210" s="241"/>
      <c r="K210" s="241"/>
      <c r="L210" s="246"/>
      <c r="M210" s="247"/>
      <c r="N210" s="248"/>
      <c r="O210" s="248"/>
      <c r="P210" s="248"/>
      <c r="Q210" s="248"/>
      <c r="R210" s="248"/>
      <c r="S210" s="248"/>
      <c r="T210" s="249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0" t="s">
        <v>190</v>
      </c>
      <c r="AU210" s="250" t="s">
        <v>84</v>
      </c>
      <c r="AV210" s="13" t="s">
        <v>82</v>
      </c>
      <c r="AW210" s="13" t="s">
        <v>30</v>
      </c>
      <c r="AX210" s="13" t="s">
        <v>74</v>
      </c>
      <c r="AY210" s="250" t="s">
        <v>180</v>
      </c>
    </row>
    <row r="211" s="14" customFormat="1">
      <c r="A211" s="14"/>
      <c r="B211" s="251"/>
      <c r="C211" s="252"/>
      <c r="D211" s="242" t="s">
        <v>190</v>
      </c>
      <c r="E211" s="253" t="s">
        <v>1</v>
      </c>
      <c r="F211" s="254" t="s">
        <v>216</v>
      </c>
      <c r="G211" s="252"/>
      <c r="H211" s="255">
        <v>6</v>
      </c>
      <c r="I211" s="256"/>
      <c r="J211" s="252"/>
      <c r="K211" s="252"/>
      <c r="L211" s="257"/>
      <c r="M211" s="258"/>
      <c r="N211" s="259"/>
      <c r="O211" s="259"/>
      <c r="P211" s="259"/>
      <c r="Q211" s="259"/>
      <c r="R211" s="259"/>
      <c r="S211" s="259"/>
      <c r="T211" s="26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1" t="s">
        <v>190</v>
      </c>
      <c r="AU211" s="261" t="s">
        <v>84</v>
      </c>
      <c r="AV211" s="14" t="s">
        <v>84</v>
      </c>
      <c r="AW211" s="14" t="s">
        <v>30</v>
      </c>
      <c r="AX211" s="14" t="s">
        <v>74</v>
      </c>
      <c r="AY211" s="261" t="s">
        <v>180</v>
      </c>
    </row>
    <row r="212" s="13" customFormat="1">
      <c r="A212" s="13"/>
      <c r="B212" s="240"/>
      <c r="C212" s="241"/>
      <c r="D212" s="242" t="s">
        <v>190</v>
      </c>
      <c r="E212" s="243" t="s">
        <v>1</v>
      </c>
      <c r="F212" s="244" t="s">
        <v>1102</v>
      </c>
      <c r="G212" s="241"/>
      <c r="H212" s="243" t="s">
        <v>1</v>
      </c>
      <c r="I212" s="245"/>
      <c r="J212" s="241"/>
      <c r="K212" s="241"/>
      <c r="L212" s="246"/>
      <c r="M212" s="247"/>
      <c r="N212" s="248"/>
      <c r="O212" s="248"/>
      <c r="P212" s="248"/>
      <c r="Q212" s="248"/>
      <c r="R212" s="248"/>
      <c r="S212" s="248"/>
      <c r="T212" s="249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0" t="s">
        <v>190</v>
      </c>
      <c r="AU212" s="250" t="s">
        <v>84</v>
      </c>
      <c r="AV212" s="13" t="s">
        <v>82</v>
      </c>
      <c r="AW212" s="13" t="s">
        <v>30</v>
      </c>
      <c r="AX212" s="13" t="s">
        <v>74</v>
      </c>
      <c r="AY212" s="250" t="s">
        <v>180</v>
      </c>
    </row>
    <row r="213" s="14" customFormat="1">
      <c r="A213" s="14"/>
      <c r="B213" s="251"/>
      <c r="C213" s="252"/>
      <c r="D213" s="242" t="s">
        <v>190</v>
      </c>
      <c r="E213" s="253" t="s">
        <v>1</v>
      </c>
      <c r="F213" s="254" t="s">
        <v>1103</v>
      </c>
      <c r="G213" s="252"/>
      <c r="H213" s="255">
        <v>2.5</v>
      </c>
      <c r="I213" s="256"/>
      <c r="J213" s="252"/>
      <c r="K213" s="252"/>
      <c r="L213" s="257"/>
      <c r="M213" s="258"/>
      <c r="N213" s="259"/>
      <c r="O213" s="259"/>
      <c r="P213" s="259"/>
      <c r="Q213" s="259"/>
      <c r="R213" s="259"/>
      <c r="S213" s="259"/>
      <c r="T213" s="26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1" t="s">
        <v>190</v>
      </c>
      <c r="AU213" s="261" t="s">
        <v>84</v>
      </c>
      <c r="AV213" s="14" t="s">
        <v>84</v>
      </c>
      <c r="AW213" s="14" t="s">
        <v>30</v>
      </c>
      <c r="AX213" s="14" t="s">
        <v>74</v>
      </c>
      <c r="AY213" s="261" t="s">
        <v>180</v>
      </c>
    </row>
    <row r="214" s="13" customFormat="1">
      <c r="A214" s="13"/>
      <c r="B214" s="240"/>
      <c r="C214" s="241"/>
      <c r="D214" s="242" t="s">
        <v>190</v>
      </c>
      <c r="E214" s="243" t="s">
        <v>1</v>
      </c>
      <c r="F214" s="244" t="s">
        <v>1104</v>
      </c>
      <c r="G214" s="241"/>
      <c r="H214" s="243" t="s">
        <v>1</v>
      </c>
      <c r="I214" s="245"/>
      <c r="J214" s="241"/>
      <c r="K214" s="241"/>
      <c r="L214" s="246"/>
      <c r="M214" s="247"/>
      <c r="N214" s="248"/>
      <c r="O214" s="248"/>
      <c r="P214" s="248"/>
      <c r="Q214" s="248"/>
      <c r="R214" s="248"/>
      <c r="S214" s="248"/>
      <c r="T214" s="249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0" t="s">
        <v>190</v>
      </c>
      <c r="AU214" s="250" t="s">
        <v>84</v>
      </c>
      <c r="AV214" s="13" t="s">
        <v>82</v>
      </c>
      <c r="AW214" s="13" t="s">
        <v>30</v>
      </c>
      <c r="AX214" s="13" t="s">
        <v>74</v>
      </c>
      <c r="AY214" s="250" t="s">
        <v>180</v>
      </c>
    </row>
    <row r="215" s="14" customFormat="1">
      <c r="A215" s="14"/>
      <c r="B215" s="251"/>
      <c r="C215" s="252"/>
      <c r="D215" s="242" t="s">
        <v>190</v>
      </c>
      <c r="E215" s="253" t="s">
        <v>1</v>
      </c>
      <c r="F215" s="254" t="s">
        <v>611</v>
      </c>
      <c r="G215" s="252"/>
      <c r="H215" s="255">
        <v>58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190</v>
      </c>
      <c r="AU215" s="261" t="s">
        <v>84</v>
      </c>
      <c r="AV215" s="14" t="s">
        <v>84</v>
      </c>
      <c r="AW215" s="14" t="s">
        <v>30</v>
      </c>
      <c r="AX215" s="14" t="s">
        <v>74</v>
      </c>
      <c r="AY215" s="261" t="s">
        <v>180</v>
      </c>
    </row>
    <row r="216" s="13" customFormat="1">
      <c r="A216" s="13"/>
      <c r="B216" s="240"/>
      <c r="C216" s="241"/>
      <c r="D216" s="242" t="s">
        <v>190</v>
      </c>
      <c r="E216" s="243" t="s">
        <v>1</v>
      </c>
      <c r="F216" s="244" t="s">
        <v>1105</v>
      </c>
      <c r="G216" s="241"/>
      <c r="H216" s="243" t="s">
        <v>1</v>
      </c>
      <c r="I216" s="245"/>
      <c r="J216" s="241"/>
      <c r="K216" s="241"/>
      <c r="L216" s="246"/>
      <c r="M216" s="247"/>
      <c r="N216" s="248"/>
      <c r="O216" s="248"/>
      <c r="P216" s="248"/>
      <c r="Q216" s="248"/>
      <c r="R216" s="248"/>
      <c r="S216" s="248"/>
      <c r="T216" s="249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0" t="s">
        <v>190</v>
      </c>
      <c r="AU216" s="250" t="s">
        <v>84</v>
      </c>
      <c r="AV216" s="13" t="s">
        <v>82</v>
      </c>
      <c r="AW216" s="13" t="s">
        <v>30</v>
      </c>
      <c r="AX216" s="13" t="s">
        <v>74</v>
      </c>
      <c r="AY216" s="250" t="s">
        <v>180</v>
      </c>
    </row>
    <row r="217" s="14" customFormat="1">
      <c r="A217" s="14"/>
      <c r="B217" s="251"/>
      <c r="C217" s="252"/>
      <c r="D217" s="242" t="s">
        <v>190</v>
      </c>
      <c r="E217" s="253" t="s">
        <v>1</v>
      </c>
      <c r="F217" s="254" t="s">
        <v>477</v>
      </c>
      <c r="G217" s="252"/>
      <c r="H217" s="255">
        <v>40</v>
      </c>
      <c r="I217" s="256"/>
      <c r="J217" s="252"/>
      <c r="K217" s="252"/>
      <c r="L217" s="257"/>
      <c r="M217" s="258"/>
      <c r="N217" s="259"/>
      <c r="O217" s="259"/>
      <c r="P217" s="259"/>
      <c r="Q217" s="259"/>
      <c r="R217" s="259"/>
      <c r="S217" s="259"/>
      <c r="T217" s="26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1" t="s">
        <v>190</v>
      </c>
      <c r="AU217" s="261" t="s">
        <v>84</v>
      </c>
      <c r="AV217" s="14" t="s">
        <v>84</v>
      </c>
      <c r="AW217" s="14" t="s">
        <v>30</v>
      </c>
      <c r="AX217" s="14" t="s">
        <v>74</v>
      </c>
      <c r="AY217" s="261" t="s">
        <v>180</v>
      </c>
    </row>
    <row r="218" s="13" customFormat="1">
      <c r="A218" s="13"/>
      <c r="B218" s="240"/>
      <c r="C218" s="241"/>
      <c r="D218" s="242" t="s">
        <v>190</v>
      </c>
      <c r="E218" s="243" t="s">
        <v>1</v>
      </c>
      <c r="F218" s="244" t="s">
        <v>1105</v>
      </c>
      <c r="G218" s="241"/>
      <c r="H218" s="243" t="s">
        <v>1</v>
      </c>
      <c r="I218" s="245"/>
      <c r="J218" s="241"/>
      <c r="K218" s="241"/>
      <c r="L218" s="246"/>
      <c r="M218" s="247"/>
      <c r="N218" s="248"/>
      <c r="O218" s="248"/>
      <c r="P218" s="248"/>
      <c r="Q218" s="248"/>
      <c r="R218" s="248"/>
      <c r="S218" s="248"/>
      <c r="T218" s="249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0" t="s">
        <v>190</v>
      </c>
      <c r="AU218" s="250" t="s">
        <v>84</v>
      </c>
      <c r="AV218" s="13" t="s">
        <v>82</v>
      </c>
      <c r="AW218" s="13" t="s">
        <v>30</v>
      </c>
      <c r="AX218" s="13" t="s">
        <v>74</v>
      </c>
      <c r="AY218" s="250" t="s">
        <v>180</v>
      </c>
    </row>
    <row r="219" s="14" customFormat="1">
      <c r="A219" s="14"/>
      <c r="B219" s="251"/>
      <c r="C219" s="252"/>
      <c r="D219" s="242" t="s">
        <v>190</v>
      </c>
      <c r="E219" s="253" t="s">
        <v>1</v>
      </c>
      <c r="F219" s="254" t="s">
        <v>552</v>
      </c>
      <c r="G219" s="252"/>
      <c r="H219" s="255">
        <v>48</v>
      </c>
      <c r="I219" s="256"/>
      <c r="J219" s="252"/>
      <c r="K219" s="252"/>
      <c r="L219" s="257"/>
      <c r="M219" s="258"/>
      <c r="N219" s="259"/>
      <c r="O219" s="259"/>
      <c r="P219" s="259"/>
      <c r="Q219" s="259"/>
      <c r="R219" s="259"/>
      <c r="S219" s="259"/>
      <c r="T219" s="26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1" t="s">
        <v>190</v>
      </c>
      <c r="AU219" s="261" t="s">
        <v>84</v>
      </c>
      <c r="AV219" s="14" t="s">
        <v>84</v>
      </c>
      <c r="AW219" s="14" t="s">
        <v>30</v>
      </c>
      <c r="AX219" s="14" t="s">
        <v>74</v>
      </c>
      <c r="AY219" s="261" t="s">
        <v>180</v>
      </c>
    </row>
    <row r="220" s="13" customFormat="1">
      <c r="A220" s="13"/>
      <c r="B220" s="240"/>
      <c r="C220" s="241"/>
      <c r="D220" s="242" t="s">
        <v>190</v>
      </c>
      <c r="E220" s="243" t="s">
        <v>1</v>
      </c>
      <c r="F220" s="244" t="s">
        <v>1106</v>
      </c>
      <c r="G220" s="241"/>
      <c r="H220" s="243" t="s">
        <v>1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0" t="s">
        <v>190</v>
      </c>
      <c r="AU220" s="250" t="s">
        <v>84</v>
      </c>
      <c r="AV220" s="13" t="s">
        <v>82</v>
      </c>
      <c r="AW220" s="13" t="s">
        <v>30</v>
      </c>
      <c r="AX220" s="13" t="s">
        <v>74</v>
      </c>
      <c r="AY220" s="250" t="s">
        <v>180</v>
      </c>
    </row>
    <row r="221" s="14" customFormat="1">
      <c r="A221" s="14"/>
      <c r="B221" s="251"/>
      <c r="C221" s="252"/>
      <c r="D221" s="242" t="s">
        <v>190</v>
      </c>
      <c r="E221" s="253" t="s">
        <v>1</v>
      </c>
      <c r="F221" s="254" t="s">
        <v>363</v>
      </c>
      <c r="G221" s="252"/>
      <c r="H221" s="255">
        <v>26</v>
      </c>
      <c r="I221" s="256"/>
      <c r="J221" s="252"/>
      <c r="K221" s="252"/>
      <c r="L221" s="257"/>
      <c r="M221" s="258"/>
      <c r="N221" s="259"/>
      <c r="O221" s="259"/>
      <c r="P221" s="259"/>
      <c r="Q221" s="259"/>
      <c r="R221" s="259"/>
      <c r="S221" s="259"/>
      <c r="T221" s="26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1" t="s">
        <v>190</v>
      </c>
      <c r="AU221" s="261" t="s">
        <v>84</v>
      </c>
      <c r="AV221" s="14" t="s">
        <v>84</v>
      </c>
      <c r="AW221" s="14" t="s">
        <v>30</v>
      </c>
      <c r="AX221" s="14" t="s">
        <v>74</v>
      </c>
      <c r="AY221" s="261" t="s">
        <v>180</v>
      </c>
    </row>
    <row r="222" s="13" customFormat="1">
      <c r="A222" s="13"/>
      <c r="B222" s="240"/>
      <c r="C222" s="241"/>
      <c r="D222" s="242" t="s">
        <v>190</v>
      </c>
      <c r="E222" s="243" t="s">
        <v>1</v>
      </c>
      <c r="F222" s="244" t="s">
        <v>1107</v>
      </c>
      <c r="G222" s="241"/>
      <c r="H222" s="243" t="s">
        <v>1</v>
      </c>
      <c r="I222" s="245"/>
      <c r="J222" s="241"/>
      <c r="K222" s="241"/>
      <c r="L222" s="246"/>
      <c r="M222" s="247"/>
      <c r="N222" s="248"/>
      <c r="O222" s="248"/>
      <c r="P222" s="248"/>
      <c r="Q222" s="248"/>
      <c r="R222" s="248"/>
      <c r="S222" s="248"/>
      <c r="T222" s="249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0" t="s">
        <v>190</v>
      </c>
      <c r="AU222" s="250" t="s">
        <v>84</v>
      </c>
      <c r="AV222" s="13" t="s">
        <v>82</v>
      </c>
      <c r="AW222" s="13" t="s">
        <v>30</v>
      </c>
      <c r="AX222" s="13" t="s">
        <v>74</v>
      </c>
      <c r="AY222" s="250" t="s">
        <v>180</v>
      </c>
    </row>
    <row r="223" s="14" customFormat="1">
      <c r="A223" s="14"/>
      <c r="B223" s="251"/>
      <c r="C223" s="252"/>
      <c r="D223" s="242" t="s">
        <v>190</v>
      </c>
      <c r="E223" s="253" t="s">
        <v>1</v>
      </c>
      <c r="F223" s="254" t="s">
        <v>1108</v>
      </c>
      <c r="G223" s="252"/>
      <c r="H223" s="255">
        <v>4.7999999999999998</v>
      </c>
      <c r="I223" s="256"/>
      <c r="J223" s="252"/>
      <c r="K223" s="252"/>
      <c r="L223" s="257"/>
      <c r="M223" s="258"/>
      <c r="N223" s="259"/>
      <c r="O223" s="259"/>
      <c r="P223" s="259"/>
      <c r="Q223" s="259"/>
      <c r="R223" s="259"/>
      <c r="S223" s="259"/>
      <c r="T223" s="26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1" t="s">
        <v>190</v>
      </c>
      <c r="AU223" s="261" t="s">
        <v>84</v>
      </c>
      <c r="AV223" s="14" t="s">
        <v>84</v>
      </c>
      <c r="AW223" s="14" t="s">
        <v>30</v>
      </c>
      <c r="AX223" s="14" t="s">
        <v>74</v>
      </c>
      <c r="AY223" s="261" t="s">
        <v>180</v>
      </c>
    </row>
    <row r="224" s="13" customFormat="1">
      <c r="A224" s="13"/>
      <c r="B224" s="240"/>
      <c r="C224" s="241"/>
      <c r="D224" s="242" t="s">
        <v>190</v>
      </c>
      <c r="E224" s="243" t="s">
        <v>1</v>
      </c>
      <c r="F224" s="244" t="s">
        <v>1109</v>
      </c>
      <c r="G224" s="241"/>
      <c r="H224" s="243" t="s">
        <v>1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50" t="s">
        <v>190</v>
      </c>
      <c r="AU224" s="250" t="s">
        <v>84</v>
      </c>
      <c r="AV224" s="13" t="s">
        <v>82</v>
      </c>
      <c r="AW224" s="13" t="s">
        <v>30</v>
      </c>
      <c r="AX224" s="13" t="s">
        <v>74</v>
      </c>
      <c r="AY224" s="250" t="s">
        <v>180</v>
      </c>
    </row>
    <row r="225" s="14" customFormat="1">
      <c r="A225" s="14"/>
      <c r="B225" s="251"/>
      <c r="C225" s="252"/>
      <c r="D225" s="242" t="s">
        <v>190</v>
      </c>
      <c r="E225" s="253" t="s">
        <v>1</v>
      </c>
      <c r="F225" s="254" t="s">
        <v>1110</v>
      </c>
      <c r="G225" s="252"/>
      <c r="H225" s="255">
        <v>175</v>
      </c>
      <c r="I225" s="256"/>
      <c r="J225" s="252"/>
      <c r="K225" s="252"/>
      <c r="L225" s="257"/>
      <c r="M225" s="258"/>
      <c r="N225" s="259"/>
      <c r="O225" s="259"/>
      <c r="P225" s="259"/>
      <c r="Q225" s="259"/>
      <c r="R225" s="259"/>
      <c r="S225" s="259"/>
      <c r="T225" s="26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1" t="s">
        <v>190</v>
      </c>
      <c r="AU225" s="261" t="s">
        <v>84</v>
      </c>
      <c r="AV225" s="14" t="s">
        <v>84</v>
      </c>
      <c r="AW225" s="14" t="s">
        <v>30</v>
      </c>
      <c r="AX225" s="14" t="s">
        <v>74</v>
      </c>
      <c r="AY225" s="261" t="s">
        <v>180</v>
      </c>
    </row>
    <row r="226" s="13" customFormat="1">
      <c r="A226" s="13"/>
      <c r="B226" s="240"/>
      <c r="C226" s="241"/>
      <c r="D226" s="242" t="s">
        <v>190</v>
      </c>
      <c r="E226" s="243" t="s">
        <v>1</v>
      </c>
      <c r="F226" s="244" t="s">
        <v>1111</v>
      </c>
      <c r="G226" s="241"/>
      <c r="H226" s="243" t="s">
        <v>1</v>
      </c>
      <c r="I226" s="245"/>
      <c r="J226" s="241"/>
      <c r="K226" s="241"/>
      <c r="L226" s="246"/>
      <c r="M226" s="247"/>
      <c r="N226" s="248"/>
      <c r="O226" s="248"/>
      <c r="P226" s="248"/>
      <c r="Q226" s="248"/>
      <c r="R226" s="248"/>
      <c r="S226" s="248"/>
      <c r="T226" s="249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0" t="s">
        <v>190</v>
      </c>
      <c r="AU226" s="250" t="s">
        <v>84</v>
      </c>
      <c r="AV226" s="13" t="s">
        <v>82</v>
      </c>
      <c r="AW226" s="13" t="s">
        <v>30</v>
      </c>
      <c r="AX226" s="13" t="s">
        <v>74</v>
      </c>
      <c r="AY226" s="250" t="s">
        <v>180</v>
      </c>
    </row>
    <row r="227" s="14" customFormat="1">
      <c r="A227" s="14"/>
      <c r="B227" s="251"/>
      <c r="C227" s="252"/>
      <c r="D227" s="242" t="s">
        <v>190</v>
      </c>
      <c r="E227" s="253" t="s">
        <v>1</v>
      </c>
      <c r="F227" s="254" t="s">
        <v>1112</v>
      </c>
      <c r="G227" s="252"/>
      <c r="H227" s="255">
        <v>1.6000000000000001</v>
      </c>
      <c r="I227" s="256"/>
      <c r="J227" s="252"/>
      <c r="K227" s="252"/>
      <c r="L227" s="257"/>
      <c r="M227" s="258"/>
      <c r="N227" s="259"/>
      <c r="O227" s="259"/>
      <c r="P227" s="259"/>
      <c r="Q227" s="259"/>
      <c r="R227" s="259"/>
      <c r="S227" s="259"/>
      <c r="T227" s="260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1" t="s">
        <v>190</v>
      </c>
      <c r="AU227" s="261" t="s">
        <v>84</v>
      </c>
      <c r="AV227" s="14" t="s">
        <v>84</v>
      </c>
      <c r="AW227" s="14" t="s">
        <v>30</v>
      </c>
      <c r="AX227" s="14" t="s">
        <v>74</v>
      </c>
      <c r="AY227" s="261" t="s">
        <v>180</v>
      </c>
    </row>
    <row r="228" s="13" customFormat="1">
      <c r="A228" s="13"/>
      <c r="B228" s="240"/>
      <c r="C228" s="241"/>
      <c r="D228" s="242" t="s">
        <v>190</v>
      </c>
      <c r="E228" s="243" t="s">
        <v>1</v>
      </c>
      <c r="F228" s="244" t="s">
        <v>1113</v>
      </c>
      <c r="G228" s="241"/>
      <c r="H228" s="243" t="s">
        <v>1</v>
      </c>
      <c r="I228" s="245"/>
      <c r="J228" s="241"/>
      <c r="K228" s="241"/>
      <c r="L228" s="246"/>
      <c r="M228" s="247"/>
      <c r="N228" s="248"/>
      <c r="O228" s="248"/>
      <c r="P228" s="248"/>
      <c r="Q228" s="248"/>
      <c r="R228" s="248"/>
      <c r="S228" s="248"/>
      <c r="T228" s="249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0" t="s">
        <v>190</v>
      </c>
      <c r="AU228" s="250" t="s">
        <v>84</v>
      </c>
      <c r="AV228" s="13" t="s">
        <v>82</v>
      </c>
      <c r="AW228" s="13" t="s">
        <v>30</v>
      </c>
      <c r="AX228" s="13" t="s">
        <v>74</v>
      </c>
      <c r="AY228" s="250" t="s">
        <v>180</v>
      </c>
    </row>
    <row r="229" s="14" customFormat="1">
      <c r="A229" s="14"/>
      <c r="B229" s="251"/>
      <c r="C229" s="252"/>
      <c r="D229" s="242" t="s">
        <v>190</v>
      </c>
      <c r="E229" s="253" t="s">
        <v>1</v>
      </c>
      <c r="F229" s="254" t="s">
        <v>1114</v>
      </c>
      <c r="G229" s="252"/>
      <c r="H229" s="255">
        <v>2</v>
      </c>
      <c r="I229" s="256"/>
      <c r="J229" s="252"/>
      <c r="K229" s="252"/>
      <c r="L229" s="257"/>
      <c r="M229" s="258"/>
      <c r="N229" s="259"/>
      <c r="O229" s="259"/>
      <c r="P229" s="259"/>
      <c r="Q229" s="259"/>
      <c r="R229" s="259"/>
      <c r="S229" s="259"/>
      <c r="T229" s="26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1" t="s">
        <v>190</v>
      </c>
      <c r="AU229" s="261" t="s">
        <v>84</v>
      </c>
      <c r="AV229" s="14" t="s">
        <v>84</v>
      </c>
      <c r="AW229" s="14" t="s">
        <v>30</v>
      </c>
      <c r="AX229" s="14" t="s">
        <v>74</v>
      </c>
      <c r="AY229" s="261" t="s">
        <v>180</v>
      </c>
    </row>
    <row r="230" s="13" customFormat="1">
      <c r="A230" s="13"/>
      <c r="B230" s="240"/>
      <c r="C230" s="241"/>
      <c r="D230" s="242" t="s">
        <v>190</v>
      </c>
      <c r="E230" s="243" t="s">
        <v>1</v>
      </c>
      <c r="F230" s="244" t="s">
        <v>1115</v>
      </c>
      <c r="G230" s="241"/>
      <c r="H230" s="243" t="s">
        <v>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50" t="s">
        <v>190</v>
      </c>
      <c r="AU230" s="250" t="s">
        <v>84</v>
      </c>
      <c r="AV230" s="13" t="s">
        <v>82</v>
      </c>
      <c r="AW230" s="13" t="s">
        <v>30</v>
      </c>
      <c r="AX230" s="13" t="s">
        <v>74</v>
      </c>
      <c r="AY230" s="250" t="s">
        <v>180</v>
      </c>
    </row>
    <row r="231" s="14" customFormat="1">
      <c r="A231" s="14"/>
      <c r="B231" s="251"/>
      <c r="C231" s="252"/>
      <c r="D231" s="242" t="s">
        <v>190</v>
      </c>
      <c r="E231" s="253" t="s">
        <v>1</v>
      </c>
      <c r="F231" s="254" t="s">
        <v>1116</v>
      </c>
      <c r="G231" s="252"/>
      <c r="H231" s="255">
        <v>280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1" t="s">
        <v>190</v>
      </c>
      <c r="AU231" s="261" t="s">
        <v>84</v>
      </c>
      <c r="AV231" s="14" t="s">
        <v>84</v>
      </c>
      <c r="AW231" s="14" t="s">
        <v>30</v>
      </c>
      <c r="AX231" s="14" t="s">
        <v>74</v>
      </c>
      <c r="AY231" s="261" t="s">
        <v>180</v>
      </c>
    </row>
    <row r="232" s="13" customFormat="1">
      <c r="A232" s="13"/>
      <c r="B232" s="240"/>
      <c r="C232" s="241"/>
      <c r="D232" s="242" t="s">
        <v>190</v>
      </c>
      <c r="E232" s="243" t="s">
        <v>1</v>
      </c>
      <c r="F232" s="244" t="s">
        <v>1117</v>
      </c>
      <c r="G232" s="241"/>
      <c r="H232" s="243" t="s">
        <v>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0" t="s">
        <v>190</v>
      </c>
      <c r="AU232" s="250" t="s">
        <v>84</v>
      </c>
      <c r="AV232" s="13" t="s">
        <v>82</v>
      </c>
      <c r="AW232" s="13" t="s">
        <v>30</v>
      </c>
      <c r="AX232" s="13" t="s">
        <v>74</v>
      </c>
      <c r="AY232" s="250" t="s">
        <v>180</v>
      </c>
    </row>
    <row r="233" s="14" customFormat="1">
      <c r="A233" s="14"/>
      <c r="B233" s="251"/>
      <c r="C233" s="252"/>
      <c r="D233" s="242" t="s">
        <v>190</v>
      </c>
      <c r="E233" s="253" t="s">
        <v>1</v>
      </c>
      <c r="F233" s="254" t="s">
        <v>862</v>
      </c>
      <c r="G233" s="252"/>
      <c r="H233" s="255">
        <v>2.3999999999999999</v>
      </c>
      <c r="I233" s="256"/>
      <c r="J233" s="252"/>
      <c r="K233" s="252"/>
      <c r="L233" s="257"/>
      <c r="M233" s="258"/>
      <c r="N233" s="259"/>
      <c r="O233" s="259"/>
      <c r="P233" s="259"/>
      <c r="Q233" s="259"/>
      <c r="R233" s="259"/>
      <c r="S233" s="259"/>
      <c r="T233" s="26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1" t="s">
        <v>190</v>
      </c>
      <c r="AU233" s="261" t="s">
        <v>84</v>
      </c>
      <c r="AV233" s="14" t="s">
        <v>84</v>
      </c>
      <c r="AW233" s="14" t="s">
        <v>30</v>
      </c>
      <c r="AX233" s="14" t="s">
        <v>74</v>
      </c>
      <c r="AY233" s="261" t="s">
        <v>180</v>
      </c>
    </row>
    <row r="234" s="15" customFormat="1">
      <c r="A234" s="15"/>
      <c r="B234" s="262"/>
      <c r="C234" s="263"/>
      <c r="D234" s="242" t="s">
        <v>190</v>
      </c>
      <c r="E234" s="264" t="s">
        <v>1</v>
      </c>
      <c r="F234" s="265" t="s">
        <v>194</v>
      </c>
      <c r="G234" s="263"/>
      <c r="H234" s="266">
        <v>796.29999999999995</v>
      </c>
      <c r="I234" s="267"/>
      <c r="J234" s="263"/>
      <c r="K234" s="263"/>
      <c r="L234" s="268"/>
      <c r="M234" s="269"/>
      <c r="N234" s="270"/>
      <c r="O234" s="270"/>
      <c r="P234" s="270"/>
      <c r="Q234" s="270"/>
      <c r="R234" s="270"/>
      <c r="S234" s="270"/>
      <c r="T234" s="271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72" t="s">
        <v>190</v>
      </c>
      <c r="AU234" s="272" t="s">
        <v>84</v>
      </c>
      <c r="AV234" s="15" t="s">
        <v>188</v>
      </c>
      <c r="AW234" s="15" t="s">
        <v>30</v>
      </c>
      <c r="AX234" s="15" t="s">
        <v>82</v>
      </c>
      <c r="AY234" s="272" t="s">
        <v>180</v>
      </c>
    </row>
    <row r="235" s="2" customFormat="1" ht="16.5" customHeight="1">
      <c r="A235" s="39"/>
      <c r="B235" s="40"/>
      <c r="C235" s="227" t="s">
        <v>340</v>
      </c>
      <c r="D235" s="227" t="s">
        <v>183</v>
      </c>
      <c r="E235" s="228" t="s">
        <v>1118</v>
      </c>
      <c r="F235" s="229" t="s">
        <v>1119</v>
      </c>
      <c r="G235" s="230" t="s">
        <v>279</v>
      </c>
      <c r="H235" s="231">
        <v>105</v>
      </c>
      <c r="I235" s="232"/>
      <c r="J235" s="233">
        <f>ROUND(I235*H235,2)</f>
        <v>0</v>
      </c>
      <c r="K235" s="229" t="s">
        <v>187</v>
      </c>
      <c r="L235" s="45"/>
      <c r="M235" s="234" t="s">
        <v>1</v>
      </c>
      <c r="N235" s="235" t="s">
        <v>39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0.0060499999999999998</v>
      </c>
      <c r="T235" s="237">
        <f>S235*H235</f>
        <v>0.63524999999999998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294</v>
      </c>
      <c r="AT235" s="238" t="s">
        <v>183</v>
      </c>
      <c r="AU235" s="238" t="s">
        <v>84</v>
      </c>
      <c r="AY235" s="18" t="s">
        <v>180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82</v>
      </c>
      <c r="BK235" s="239">
        <f>ROUND(I235*H235,2)</f>
        <v>0</v>
      </c>
      <c r="BL235" s="18" t="s">
        <v>294</v>
      </c>
      <c r="BM235" s="238" t="s">
        <v>1120</v>
      </c>
    </row>
    <row r="236" s="13" customFormat="1">
      <c r="A236" s="13"/>
      <c r="B236" s="240"/>
      <c r="C236" s="241"/>
      <c r="D236" s="242" t="s">
        <v>190</v>
      </c>
      <c r="E236" s="243" t="s">
        <v>1</v>
      </c>
      <c r="F236" s="244" t="s">
        <v>1121</v>
      </c>
      <c r="G236" s="241"/>
      <c r="H236" s="243" t="s">
        <v>1</v>
      </c>
      <c r="I236" s="245"/>
      <c r="J236" s="241"/>
      <c r="K236" s="241"/>
      <c r="L236" s="246"/>
      <c r="M236" s="247"/>
      <c r="N236" s="248"/>
      <c r="O236" s="248"/>
      <c r="P236" s="248"/>
      <c r="Q236" s="248"/>
      <c r="R236" s="248"/>
      <c r="S236" s="248"/>
      <c r="T236" s="249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0" t="s">
        <v>190</v>
      </c>
      <c r="AU236" s="250" t="s">
        <v>84</v>
      </c>
      <c r="AV236" s="13" t="s">
        <v>82</v>
      </c>
      <c r="AW236" s="13" t="s">
        <v>30</v>
      </c>
      <c r="AX236" s="13" t="s">
        <v>74</v>
      </c>
      <c r="AY236" s="250" t="s">
        <v>180</v>
      </c>
    </row>
    <row r="237" s="14" customFormat="1">
      <c r="A237" s="14"/>
      <c r="B237" s="251"/>
      <c r="C237" s="252"/>
      <c r="D237" s="242" t="s">
        <v>190</v>
      </c>
      <c r="E237" s="253" t="s">
        <v>1</v>
      </c>
      <c r="F237" s="254" t="s">
        <v>939</v>
      </c>
      <c r="G237" s="252"/>
      <c r="H237" s="255">
        <v>105</v>
      </c>
      <c r="I237" s="256"/>
      <c r="J237" s="252"/>
      <c r="K237" s="252"/>
      <c r="L237" s="257"/>
      <c r="M237" s="258"/>
      <c r="N237" s="259"/>
      <c r="O237" s="259"/>
      <c r="P237" s="259"/>
      <c r="Q237" s="259"/>
      <c r="R237" s="259"/>
      <c r="S237" s="259"/>
      <c r="T237" s="26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1" t="s">
        <v>190</v>
      </c>
      <c r="AU237" s="261" t="s">
        <v>84</v>
      </c>
      <c r="AV237" s="14" t="s">
        <v>84</v>
      </c>
      <c r="AW237" s="14" t="s">
        <v>30</v>
      </c>
      <c r="AX237" s="14" t="s">
        <v>74</v>
      </c>
      <c r="AY237" s="261" t="s">
        <v>180</v>
      </c>
    </row>
    <row r="238" s="15" customFormat="1">
      <c r="A238" s="15"/>
      <c r="B238" s="262"/>
      <c r="C238" s="263"/>
      <c r="D238" s="242" t="s">
        <v>190</v>
      </c>
      <c r="E238" s="264" t="s">
        <v>1</v>
      </c>
      <c r="F238" s="265" t="s">
        <v>194</v>
      </c>
      <c r="G238" s="263"/>
      <c r="H238" s="266">
        <v>105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72" t="s">
        <v>190</v>
      </c>
      <c r="AU238" s="272" t="s">
        <v>84</v>
      </c>
      <c r="AV238" s="15" t="s">
        <v>188</v>
      </c>
      <c r="AW238" s="15" t="s">
        <v>30</v>
      </c>
      <c r="AX238" s="15" t="s">
        <v>82</v>
      </c>
      <c r="AY238" s="272" t="s">
        <v>180</v>
      </c>
    </row>
    <row r="239" s="2" customFormat="1" ht="16.5" customHeight="1">
      <c r="A239" s="39"/>
      <c r="B239" s="40"/>
      <c r="C239" s="227" t="s">
        <v>347</v>
      </c>
      <c r="D239" s="227" t="s">
        <v>183</v>
      </c>
      <c r="E239" s="228" t="s">
        <v>1122</v>
      </c>
      <c r="F239" s="229" t="s">
        <v>1123</v>
      </c>
      <c r="G239" s="230" t="s">
        <v>279</v>
      </c>
      <c r="H239" s="231">
        <v>168</v>
      </c>
      <c r="I239" s="232"/>
      <c r="J239" s="233">
        <f>ROUND(I239*H239,2)</f>
        <v>0</v>
      </c>
      <c r="K239" s="229" t="s">
        <v>187</v>
      </c>
      <c r="L239" s="45"/>
      <c r="M239" s="234" t="s">
        <v>1</v>
      </c>
      <c r="N239" s="235" t="s">
        <v>39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0.01213</v>
      </c>
      <c r="T239" s="237">
        <f>S239*H239</f>
        <v>2.0378400000000001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294</v>
      </c>
      <c r="AT239" s="238" t="s">
        <v>183</v>
      </c>
      <c r="AU239" s="238" t="s">
        <v>84</v>
      </c>
      <c r="AY239" s="18" t="s">
        <v>180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82</v>
      </c>
      <c r="BK239" s="239">
        <f>ROUND(I239*H239,2)</f>
        <v>0</v>
      </c>
      <c r="BL239" s="18" t="s">
        <v>294</v>
      </c>
      <c r="BM239" s="238" t="s">
        <v>1124</v>
      </c>
    </row>
    <row r="240" s="13" customFormat="1">
      <c r="A240" s="13"/>
      <c r="B240" s="240"/>
      <c r="C240" s="241"/>
      <c r="D240" s="242" t="s">
        <v>190</v>
      </c>
      <c r="E240" s="243" t="s">
        <v>1</v>
      </c>
      <c r="F240" s="244" t="s">
        <v>1125</v>
      </c>
      <c r="G240" s="241"/>
      <c r="H240" s="243" t="s">
        <v>1</v>
      </c>
      <c r="I240" s="245"/>
      <c r="J240" s="241"/>
      <c r="K240" s="241"/>
      <c r="L240" s="246"/>
      <c r="M240" s="247"/>
      <c r="N240" s="248"/>
      <c r="O240" s="248"/>
      <c r="P240" s="248"/>
      <c r="Q240" s="248"/>
      <c r="R240" s="248"/>
      <c r="S240" s="248"/>
      <c r="T240" s="249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0" t="s">
        <v>190</v>
      </c>
      <c r="AU240" s="250" t="s">
        <v>84</v>
      </c>
      <c r="AV240" s="13" t="s">
        <v>82</v>
      </c>
      <c r="AW240" s="13" t="s">
        <v>30</v>
      </c>
      <c r="AX240" s="13" t="s">
        <v>74</v>
      </c>
      <c r="AY240" s="250" t="s">
        <v>180</v>
      </c>
    </row>
    <row r="241" s="14" customFormat="1">
      <c r="A241" s="14"/>
      <c r="B241" s="251"/>
      <c r="C241" s="252"/>
      <c r="D241" s="242" t="s">
        <v>190</v>
      </c>
      <c r="E241" s="253" t="s">
        <v>1</v>
      </c>
      <c r="F241" s="254" t="s">
        <v>1126</v>
      </c>
      <c r="G241" s="252"/>
      <c r="H241" s="255">
        <v>116</v>
      </c>
      <c r="I241" s="256"/>
      <c r="J241" s="252"/>
      <c r="K241" s="252"/>
      <c r="L241" s="257"/>
      <c r="M241" s="258"/>
      <c r="N241" s="259"/>
      <c r="O241" s="259"/>
      <c r="P241" s="259"/>
      <c r="Q241" s="259"/>
      <c r="R241" s="259"/>
      <c r="S241" s="259"/>
      <c r="T241" s="26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1" t="s">
        <v>190</v>
      </c>
      <c r="AU241" s="261" t="s">
        <v>84</v>
      </c>
      <c r="AV241" s="14" t="s">
        <v>84</v>
      </c>
      <c r="AW241" s="14" t="s">
        <v>30</v>
      </c>
      <c r="AX241" s="14" t="s">
        <v>74</v>
      </c>
      <c r="AY241" s="261" t="s">
        <v>180</v>
      </c>
    </row>
    <row r="242" s="13" customFormat="1">
      <c r="A242" s="13"/>
      <c r="B242" s="240"/>
      <c r="C242" s="241"/>
      <c r="D242" s="242" t="s">
        <v>190</v>
      </c>
      <c r="E242" s="243" t="s">
        <v>1</v>
      </c>
      <c r="F242" s="244" t="s">
        <v>1127</v>
      </c>
      <c r="G242" s="241"/>
      <c r="H242" s="243" t="s">
        <v>1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0" t="s">
        <v>190</v>
      </c>
      <c r="AU242" s="250" t="s">
        <v>84</v>
      </c>
      <c r="AV242" s="13" t="s">
        <v>82</v>
      </c>
      <c r="AW242" s="13" t="s">
        <v>30</v>
      </c>
      <c r="AX242" s="13" t="s">
        <v>74</v>
      </c>
      <c r="AY242" s="250" t="s">
        <v>180</v>
      </c>
    </row>
    <row r="243" s="14" customFormat="1">
      <c r="A243" s="14"/>
      <c r="B243" s="251"/>
      <c r="C243" s="252"/>
      <c r="D243" s="242" t="s">
        <v>190</v>
      </c>
      <c r="E243" s="253" t="s">
        <v>1</v>
      </c>
      <c r="F243" s="254" t="s">
        <v>575</v>
      </c>
      <c r="G243" s="252"/>
      <c r="H243" s="255">
        <v>52</v>
      </c>
      <c r="I243" s="256"/>
      <c r="J243" s="252"/>
      <c r="K243" s="252"/>
      <c r="L243" s="257"/>
      <c r="M243" s="258"/>
      <c r="N243" s="259"/>
      <c r="O243" s="259"/>
      <c r="P243" s="259"/>
      <c r="Q243" s="259"/>
      <c r="R243" s="259"/>
      <c r="S243" s="259"/>
      <c r="T243" s="26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1" t="s">
        <v>190</v>
      </c>
      <c r="AU243" s="261" t="s">
        <v>84</v>
      </c>
      <c r="AV243" s="14" t="s">
        <v>84</v>
      </c>
      <c r="AW243" s="14" t="s">
        <v>30</v>
      </c>
      <c r="AX243" s="14" t="s">
        <v>74</v>
      </c>
      <c r="AY243" s="261" t="s">
        <v>180</v>
      </c>
    </row>
    <row r="244" s="15" customFormat="1">
      <c r="A244" s="15"/>
      <c r="B244" s="262"/>
      <c r="C244" s="263"/>
      <c r="D244" s="242" t="s">
        <v>190</v>
      </c>
      <c r="E244" s="264" t="s">
        <v>1</v>
      </c>
      <c r="F244" s="265" t="s">
        <v>194</v>
      </c>
      <c r="G244" s="263"/>
      <c r="H244" s="266">
        <v>168</v>
      </c>
      <c r="I244" s="267"/>
      <c r="J244" s="263"/>
      <c r="K244" s="263"/>
      <c r="L244" s="268"/>
      <c r="M244" s="269"/>
      <c r="N244" s="270"/>
      <c r="O244" s="270"/>
      <c r="P244" s="270"/>
      <c r="Q244" s="270"/>
      <c r="R244" s="270"/>
      <c r="S244" s="270"/>
      <c r="T244" s="271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2" t="s">
        <v>190</v>
      </c>
      <c r="AU244" s="272" t="s">
        <v>84</v>
      </c>
      <c r="AV244" s="15" t="s">
        <v>188</v>
      </c>
      <c r="AW244" s="15" t="s">
        <v>30</v>
      </c>
      <c r="AX244" s="15" t="s">
        <v>82</v>
      </c>
      <c r="AY244" s="272" t="s">
        <v>180</v>
      </c>
    </row>
    <row r="245" s="12" customFormat="1" ht="22.8" customHeight="1">
      <c r="A245" s="12"/>
      <c r="B245" s="211"/>
      <c r="C245" s="212"/>
      <c r="D245" s="213" t="s">
        <v>73</v>
      </c>
      <c r="E245" s="225" t="s">
        <v>1128</v>
      </c>
      <c r="F245" s="225" t="s">
        <v>1129</v>
      </c>
      <c r="G245" s="212"/>
      <c r="H245" s="212"/>
      <c r="I245" s="215"/>
      <c r="J245" s="226">
        <f>BK245</f>
        <v>0</v>
      </c>
      <c r="K245" s="212"/>
      <c r="L245" s="217"/>
      <c r="M245" s="218"/>
      <c r="N245" s="219"/>
      <c r="O245" s="219"/>
      <c r="P245" s="220">
        <f>SUM(P246:P263)</f>
        <v>0</v>
      </c>
      <c r="Q245" s="219"/>
      <c r="R245" s="220">
        <f>SUM(R246:R263)</f>
        <v>0.89599999999999991</v>
      </c>
      <c r="S245" s="219"/>
      <c r="T245" s="221">
        <f>SUM(T246:T263)</f>
        <v>49.47419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2" t="s">
        <v>84</v>
      </c>
      <c r="AT245" s="223" t="s">
        <v>73</v>
      </c>
      <c r="AU245" s="223" t="s">
        <v>82</v>
      </c>
      <c r="AY245" s="222" t="s">
        <v>180</v>
      </c>
      <c r="BK245" s="224">
        <f>SUM(BK246:BK263)</f>
        <v>0</v>
      </c>
    </row>
    <row r="246" s="2" customFormat="1" ht="16.5" customHeight="1">
      <c r="A246" s="39"/>
      <c r="B246" s="40"/>
      <c r="C246" s="227" t="s">
        <v>352</v>
      </c>
      <c r="D246" s="227" t="s">
        <v>183</v>
      </c>
      <c r="E246" s="228" t="s">
        <v>1130</v>
      </c>
      <c r="F246" s="229" t="s">
        <v>1131</v>
      </c>
      <c r="G246" s="230" t="s">
        <v>198</v>
      </c>
      <c r="H246" s="231">
        <v>1300</v>
      </c>
      <c r="I246" s="232"/>
      <c r="J246" s="233">
        <f>ROUND(I246*H246,2)</f>
        <v>0</v>
      </c>
      <c r="K246" s="229" t="s">
        <v>187</v>
      </c>
      <c r="L246" s="45"/>
      <c r="M246" s="234" t="s">
        <v>1</v>
      </c>
      <c r="N246" s="235" t="s">
        <v>39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0.017780000000000001</v>
      </c>
      <c r="T246" s="237">
        <f>S246*H246</f>
        <v>23.114000000000001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294</v>
      </c>
      <c r="AT246" s="238" t="s">
        <v>183</v>
      </c>
      <c r="AU246" s="238" t="s">
        <v>84</v>
      </c>
      <c r="AY246" s="18" t="s">
        <v>180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82</v>
      </c>
      <c r="BK246" s="239">
        <f>ROUND(I246*H246,2)</f>
        <v>0</v>
      </c>
      <c r="BL246" s="18" t="s">
        <v>294</v>
      </c>
      <c r="BM246" s="238" t="s">
        <v>1132</v>
      </c>
    </row>
    <row r="247" s="13" customFormat="1">
      <c r="A247" s="13"/>
      <c r="B247" s="240"/>
      <c r="C247" s="241"/>
      <c r="D247" s="242" t="s">
        <v>190</v>
      </c>
      <c r="E247" s="243" t="s">
        <v>1</v>
      </c>
      <c r="F247" s="244" t="s">
        <v>1133</v>
      </c>
      <c r="G247" s="241"/>
      <c r="H247" s="243" t="s">
        <v>1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0" t="s">
        <v>190</v>
      </c>
      <c r="AU247" s="250" t="s">
        <v>84</v>
      </c>
      <c r="AV247" s="13" t="s">
        <v>82</v>
      </c>
      <c r="AW247" s="13" t="s">
        <v>30</v>
      </c>
      <c r="AX247" s="13" t="s">
        <v>74</v>
      </c>
      <c r="AY247" s="250" t="s">
        <v>180</v>
      </c>
    </row>
    <row r="248" s="14" customFormat="1">
      <c r="A248" s="14"/>
      <c r="B248" s="251"/>
      <c r="C248" s="252"/>
      <c r="D248" s="242" t="s">
        <v>190</v>
      </c>
      <c r="E248" s="253" t="s">
        <v>1</v>
      </c>
      <c r="F248" s="254" t="s">
        <v>1042</v>
      </c>
      <c r="G248" s="252"/>
      <c r="H248" s="255">
        <v>1300</v>
      </c>
      <c r="I248" s="256"/>
      <c r="J248" s="252"/>
      <c r="K248" s="252"/>
      <c r="L248" s="257"/>
      <c r="M248" s="258"/>
      <c r="N248" s="259"/>
      <c r="O248" s="259"/>
      <c r="P248" s="259"/>
      <c r="Q248" s="259"/>
      <c r="R248" s="259"/>
      <c r="S248" s="259"/>
      <c r="T248" s="26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1" t="s">
        <v>190</v>
      </c>
      <c r="AU248" s="261" t="s">
        <v>84</v>
      </c>
      <c r="AV248" s="14" t="s">
        <v>84</v>
      </c>
      <c r="AW248" s="14" t="s">
        <v>30</v>
      </c>
      <c r="AX248" s="14" t="s">
        <v>74</v>
      </c>
      <c r="AY248" s="261" t="s">
        <v>180</v>
      </c>
    </row>
    <row r="249" s="15" customFormat="1">
      <c r="A249" s="15"/>
      <c r="B249" s="262"/>
      <c r="C249" s="263"/>
      <c r="D249" s="242" t="s">
        <v>190</v>
      </c>
      <c r="E249" s="264" t="s">
        <v>1</v>
      </c>
      <c r="F249" s="265" t="s">
        <v>194</v>
      </c>
      <c r="G249" s="263"/>
      <c r="H249" s="266">
        <v>1300</v>
      </c>
      <c r="I249" s="267"/>
      <c r="J249" s="263"/>
      <c r="K249" s="263"/>
      <c r="L249" s="268"/>
      <c r="M249" s="269"/>
      <c r="N249" s="270"/>
      <c r="O249" s="270"/>
      <c r="P249" s="270"/>
      <c r="Q249" s="270"/>
      <c r="R249" s="270"/>
      <c r="S249" s="270"/>
      <c r="T249" s="271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72" t="s">
        <v>190</v>
      </c>
      <c r="AU249" s="272" t="s">
        <v>84</v>
      </c>
      <c r="AV249" s="15" t="s">
        <v>188</v>
      </c>
      <c r="AW249" s="15" t="s">
        <v>30</v>
      </c>
      <c r="AX249" s="15" t="s">
        <v>82</v>
      </c>
      <c r="AY249" s="272" t="s">
        <v>180</v>
      </c>
    </row>
    <row r="250" s="2" customFormat="1" ht="16.5" customHeight="1">
      <c r="A250" s="39"/>
      <c r="B250" s="40"/>
      <c r="C250" s="227" t="s">
        <v>363</v>
      </c>
      <c r="D250" s="227" t="s">
        <v>183</v>
      </c>
      <c r="E250" s="228" t="s">
        <v>1134</v>
      </c>
      <c r="F250" s="229" t="s">
        <v>1135</v>
      </c>
      <c r="G250" s="230" t="s">
        <v>198</v>
      </c>
      <c r="H250" s="231">
        <v>1300</v>
      </c>
      <c r="I250" s="232"/>
      <c r="J250" s="233">
        <f>ROUND(I250*H250,2)</f>
        <v>0</v>
      </c>
      <c r="K250" s="229" t="s">
        <v>187</v>
      </c>
      <c r="L250" s="45"/>
      <c r="M250" s="234" t="s">
        <v>1</v>
      </c>
      <c r="N250" s="235" t="s">
        <v>39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294</v>
      </c>
      <c r="AT250" s="238" t="s">
        <v>183</v>
      </c>
      <c r="AU250" s="238" t="s">
        <v>84</v>
      </c>
      <c r="AY250" s="18" t="s">
        <v>180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82</v>
      </c>
      <c r="BK250" s="239">
        <f>ROUND(I250*H250,2)</f>
        <v>0</v>
      </c>
      <c r="BL250" s="18" t="s">
        <v>294</v>
      </c>
      <c r="BM250" s="238" t="s">
        <v>1136</v>
      </c>
    </row>
    <row r="251" s="2" customFormat="1" ht="16.5" customHeight="1">
      <c r="A251" s="39"/>
      <c r="B251" s="40"/>
      <c r="C251" s="227" t="s">
        <v>370</v>
      </c>
      <c r="D251" s="227" t="s">
        <v>183</v>
      </c>
      <c r="E251" s="228" t="s">
        <v>1137</v>
      </c>
      <c r="F251" s="229" t="s">
        <v>1138</v>
      </c>
      <c r="G251" s="230" t="s">
        <v>198</v>
      </c>
      <c r="H251" s="231">
        <v>320.57600000000002</v>
      </c>
      <c r="I251" s="232"/>
      <c r="J251" s="233">
        <f>ROUND(I251*H251,2)</f>
        <v>0</v>
      </c>
      <c r="K251" s="229" t="s">
        <v>187</v>
      </c>
      <c r="L251" s="45"/>
      <c r="M251" s="234" t="s">
        <v>1</v>
      </c>
      <c r="N251" s="235" t="s">
        <v>39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0.031</v>
      </c>
      <c r="T251" s="237">
        <f>S251*H251</f>
        <v>9.937856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294</v>
      </c>
      <c r="AT251" s="238" t="s">
        <v>183</v>
      </c>
      <c r="AU251" s="238" t="s">
        <v>84</v>
      </c>
      <c r="AY251" s="18" t="s">
        <v>180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82</v>
      </c>
      <c r="BK251" s="239">
        <f>ROUND(I251*H251,2)</f>
        <v>0</v>
      </c>
      <c r="BL251" s="18" t="s">
        <v>294</v>
      </c>
      <c r="BM251" s="238" t="s">
        <v>1139</v>
      </c>
    </row>
    <row r="252" s="13" customFormat="1">
      <c r="A252" s="13"/>
      <c r="B252" s="240"/>
      <c r="C252" s="241"/>
      <c r="D252" s="242" t="s">
        <v>190</v>
      </c>
      <c r="E252" s="243" t="s">
        <v>1</v>
      </c>
      <c r="F252" s="244" t="s">
        <v>1140</v>
      </c>
      <c r="G252" s="241"/>
      <c r="H252" s="243" t="s">
        <v>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0" t="s">
        <v>190</v>
      </c>
      <c r="AU252" s="250" t="s">
        <v>84</v>
      </c>
      <c r="AV252" s="13" t="s">
        <v>82</v>
      </c>
      <c r="AW252" s="13" t="s">
        <v>30</v>
      </c>
      <c r="AX252" s="13" t="s">
        <v>74</v>
      </c>
      <c r="AY252" s="250" t="s">
        <v>180</v>
      </c>
    </row>
    <row r="253" s="14" customFormat="1">
      <c r="A253" s="14"/>
      <c r="B253" s="251"/>
      <c r="C253" s="252"/>
      <c r="D253" s="242" t="s">
        <v>190</v>
      </c>
      <c r="E253" s="253" t="s">
        <v>1</v>
      </c>
      <c r="F253" s="254" t="s">
        <v>1141</v>
      </c>
      <c r="G253" s="252"/>
      <c r="H253" s="255">
        <v>320.57600000000002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1" t="s">
        <v>190</v>
      </c>
      <c r="AU253" s="261" t="s">
        <v>84</v>
      </c>
      <c r="AV253" s="14" t="s">
        <v>84</v>
      </c>
      <c r="AW253" s="14" t="s">
        <v>30</v>
      </c>
      <c r="AX253" s="14" t="s">
        <v>74</v>
      </c>
      <c r="AY253" s="261" t="s">
        <v>180</v>
      </c>
    </row>
    <row r="254" s="15" customFormat="1">
      <c r="A254" s="15"/>
      <c r="B254" s="262"/>
      <c r="C254" s="263"/>
      <c r="D254" s="242" t="s">
        <v>190</v>
      </c>
      <c r="E254" s="264" t="s">
        <v>1</v>
      </c>
      <c r="F254" s="265" t="s">
        <v>194</v>
      </c>
      <c r="G254" s="263"/>
      <c r="H254" s="266">
        <v>320.57600000000002</v>
      </c>
      <c r="I254" s="267"/>
      <c r="J254" s="263"/>
      <c r="K254" s="263"/>
      <c r="L254" s="268"/>
      <c r="M254" s="269"/>
      <c r="N254" s="270"/>
      <c r="O254" s="270"/>
      <c r="P254" s="270"/>
      <c r="Q254" s="270"/>
      <c r="R254" s="270"/>
      <c r="S254" s="270"/>
      <c r="T254" s="271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2" t="s">
        <v>190</v>
      </c>
      <c r="AU254" s="272" t="s">
        <v>84</v>
      </c>
      <c r="AV254" s="15" t="s">
        <v>188</v>
      </c>
      <c r="AW254" s="15" t="s">
        <v>30</v>
      </c>
      <c r="AX254" s="15" t="s">
        <v>82</v>
      </c>
      <c r="AY254" s="272" t="s">
        <v>180</v>
      </c>
    </row>
    <row r="255" s="2" customFormat="1" ht="16.5" customHeight="1">
      <c r="A255" s="39"/>
      <c r="B255" s="40"/>
      <c r="C255" s="227" t="s">
        <v>389</v>
      </c>
      <c r="D255" s="227" t="s">
        <v>183</v>
      </c>
      <c r="E255" s="228" t="s">
        <v>1142</v>
      </c>
      <c r="F255" s="229" t="s">
        <v>1143</v>
      </c>
      <c r="G255" s="230" t="s">
        <v>198</v>
      </c>
      <c r="H255" s="231">
        <v>480.86399999999998</v>
      </c>
      <c r="I255" s="232"/>
      <c r="J255" s="233">
        <f>ROUND(I255*H255,2)</f>
        <v>0</v>
      </c>
      <c r="K255" s="229" t="s">
        <v>187</v>
      </c>
      <c r="L255" s="45"/>
      <c r="M255" s="234" t="s">
        <v>1</v>
      </c>
      <c r="N255" s="235" t="s">
        <v>39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0.031</v>
      </c>
      <c r="T255" s="237">
        <f>S255*H255</f>
        <v>14.906783999999998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294</v>
      </c>
      <c r="AT255" s="238" t="s">
        <v>183</v>
      </c>
      <c r="AU255" s="238" t="s">
        <v>84</v>
      </c>
      <c r="AY255" s="18" t="s">
        <v>180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82</v>
      </c>
      <c r="BK255" s="239">
        <f>ROUND(I255*H255,2)</f>
        <v>0</v>
      </c>
      <c r="BL255" s="18" t="s">
        <v>294</v>
      </c>
      <c r="BM255" s="238" t="s">
        <v>1144</v>
      </c>
    </row>
    <row r="256" s="13" customFormat="1">
      <c r="A256" s="13"/>
      <c r="B256" s="240"/>
      <c r="C256" s="241"/>
      <c r="D256" s="242" t="s">
        <v>190</v>
      </c>
      <c r="E256" s="243" t="s">
        <v>1</v>
      </c>
      <c r="F256" s="244" t="s">
        <v>1145</v>
      </c>
      <c r="G256" s="241"/>
      <c r="H256" s="243" t="s">
        <v>1</v>
      </c>
      <c r="I256" s="245"/>
      <c r="J256" s="241"/>
      <c r="K256" s="241"/>
      <c r="L256" s="246"/>
      <c r="M256" s="247"/>
      <c r="N256" s="248"/>
      <c r="O256" s="248"/>
      <c r="P256" s="248"/>
      <c r="Q256" s="248"/>
      <c r="R256" s="248"/>
      <c r="S256" s="248"/>
      <c r="T256" s="249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50" t="s">
        <v>190</v>
      </c>
      <c r="AU256" s="250" t="s">
        <v>84</v>
      </c>
      <c r="AV256" s="13" t="s">
        <v>82</v>
      </c>
      <c r="AW256" s="13" t="s">
        <v>30</v>
      </c>
      <c r="AX256" s="13" t="s">
        <v>74</v>
      </c>
      <c r="AY256" s="250" t="s">
        <v>180</v>
      </c>
    </row>
    <row r="257" s="14" customFormat="1">
      <c r="A257" s="14"/>
      <c r="B257" s="251"/>
      <c r="C257" s="252"/>
      <c r="D257" s="242" t="s">
        <v>190</v>
      </c>
      <c r="E257" s="253" t="s">
        <v>1</v>
      </c>
      <c r="F257" s="254" t="s">
        <v>1146</v>
      </c>
      <c r="G257" s="252"/>
      <c r="H257" s="255">
        <v>480.86399999999998</v>
      </c>
      <c r="I257" s="256"/>
      <c r="J257" s="252"/>
      <c r="K257" s="252"/>
      <c r="L257" s="257"/>
      <c r="M257" s="258"/>
      <c r="N257" s="259"/>
      <c r="O257" s="259"/>
      <c r="P257" s="259"/>
      <c r="Q257" s="259"/>
      <c r="R257" s="259"/>
      <c r="S257" s="259"/>
      <c r="T257" s="26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1" t="s">
        <v>190</v>
      </c>
      <c r="AU257" s="261" t="s">
        <v>84</v>
      </c>
      <c r="AV257" s="14" t="s">
        <v>84</v>
      </c>
      <c r="AW257" s="14" t="s">
        <v>30</v>
      </c>
      <c r="AX257" s="14" t="s">
        <v>74</v>
      </c>
      <c r="AY257" s="261" t="s">
        <v>180</v>
      </c>
    </row>
    <row r="258" s="15" customFormat="1">
      <c r="A258" s="15"/>
      <c r="B258" s="262"/>
      <c r="C258" s="263"/>
      <c r="D258" s="242" t="s">
        <v>190</v>
      </c>
      <c r="E258" s="264" t="s">
        <v>1</v>
      </c>
      <c r="F258" s="265" t="s">
        <v>194</v>
      </c>
      <c r="G258" s="263"/>
      <c r="H258" s="266">
        <v>480.86399999999998</v>
      </c>
      <c r="I258" s="267"/>
      <c r="J258" s="263"/>
      <c r="K258" s="263"/>
      <c r="L258" s="268"/>
      <c r="M258" s="269"/>
      <c r="N258" s="270"/>
      <c r="O258" s="270"/>
      <c r="P258" s="270"/>
      <c r="Q258" s="270"/>
      <c r="R258" s="270"/>
      <c r="S258" s="270"/>
      <c r="T258" s="271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2" t="s">
        <v>190</v>
      </c>
      <c r="AU258" s="272" t="s">
        <v>84</v>
      </c>
      <c r="AV258" s="15" t="s">
        <v>188</v>
      </c>
      <c r="AW258" s="15" t="s">
        <v>30</v>
      </c>
      <c r="AX258" s="15" t="s">
        <v>82</v>
      </c>
      <c r="AY258" s="272" t="s">
        <v>180</v>
      </c>
    </row>
    <row r="259" s="2" customFormat="1" ht="16.5" customHeight="1">
      <c r="A259" s="39"/>
      <c r="B259" s="40"/>
      <c r="C259" s="227" t="s">
        <v>376</v>
      </c>
      <c r="D259" s="227" t="s">
        <v>183</v>
      </c>
      <c r="E259" s="228" t="s">
        <v>1147</v>
      </c>
      <c r="F259" s="229" t="s">
        <v>1148</v>
      </c>
      <c r="G259" s="230" t="s">
        <v>198</v>
      </c>
      <c r="H259" s="231">
        <v>801.44000000000005</v>
      </c>
      <c r="I259" s="232"/>
      <c r="J259" s="233">
        <f>ROUND(I259*H259,2)</f>
        <v>0</v>
      </c>
      <c r="K259" s="229" t="s">
        <v>187</v>
      </c>
      <c r="L259" s="45"/>
      <c r="M259" s="234" t="s">
        <v>1</v>
      </c>
      <c r="N259" s="235" t="s">
        <v>39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294</v>
      </c>
      <c r="AT259" s="238" t="s">
        <v>183</v>
      </c>
      <c r="AU259" s="238" t="s">
        <v>84</v>
      </c>
      <c r="AY259" s="18" t="s">
        <v>180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82</v>
      </c>
      <c r="BK259" s="239">
        <f>ROUND(I259*H259,2)</f>
        <v>0</v>
      </c>
      <c r="BL259" s="18" t="s">
        <v>294</v>
      </c>
      <c r="BM259" s="238" t="s">
        <v>1149</v>
      </c>
    </row>
    <row r="260" s="2" customFormat="1" ht="16.5" customHeight="1">
      <c r="A260" s="39"/>
      <c r="B260" s="40"/>
      <c r="C260" s="227" t="s">
        <v>396</v>
      </c>
      <c r="D260" s="227" t="s">
        <v>183</v>
      </c>
      <c r="E260" s="228" t="s">
        <v>1150</v>
      </c>
      <c r="F260" s="229" t="s">
        <v>1151</v>
      </c>
      <c r="G260" s="230" t="s">
        <v>198</v>
      </c>
      <c r="H260" s="231">
        <v>3031.0999999999999</v>
      </c>
      <c r="I260" s="232"/>
      <c r="J260" s="233">
        <f>ROUND(I260*H260,2)</f>
        <v>0</v>
      </c>
      <c r="K260" s="229" t="s">
        <v>199</v>
      </c>
      <c r="L260" s="45"/>
      <c r="M260" s="234" t="s">
        <v>1</v>
      </c>
      <c r="N260" s="235" t="s">
        <v>39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0.00050000000000000001</v>
      </c>
      <c r="T260" s="237">
        <f>S260*H260</f>
        <v>1.51555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294</v>
      </c>
      <c r="AT260" s="238" t="s">
        <v>183</v>
      </c>
      <c r="AU260" s="238" t="s">
        <v>84</v>
      </c>
      <c r="AY260" s="18" t="s">
        <v>180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82</v>
      </c>
      <c r="BK260" s="239">
        <f>ROUND(I260*H260,2)</f>
        <v>0</v>
      </c>
      <c r="BL260" s="18" t="s">
        <v>294</v>
      </c>
      <c r="BM260" s="238" t="s">
        <v>1152</v>
      </c>
    </row>
    <row r="261" s="14" customFormat="1">
      <c r="A261" s="14"/>
      <c r="B261" s="251"/>
      <c r="C261" s="252"/>
      <c r="D261" s="242" t="s">
        <v>190</v>
      </c>
      <c r="E261" s="253" t="s">
        <v>1</v>
      </c>
      <c r="F261" s="254" t="s">
        <v>1153</v>
      </c>
      <c r="G261" s="252"/>
      <c r="H261" s="255">
        <v>3031.0999999999999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1" t="s">
        <v>190</v>
      </c>
      <c r="AU261" s="261" t="s">
        <v>84</v>
      </c>
      <c r="AV261" s="14" t="s">
        <v>84</v>
      </c>
      <c r="AW261" s="14" t="s">
        <v>30</v>
      </c>
      <c r="AX261" s="14" t="s">
        <v>74</v>
      </c>
      <c r="AY261" s="261" t="s">
        <v>180</v>
      </c>
    </row>
    <row r="262" s="15" customFormat="1">
      <c r="A262" s="15"/>
      <c r="B262" s="262"/>
      <c r="C262" s="263"/>
      <c r="D262" s="242" t="s">
        <v>190</v>
      </c>
      <c r="E262" s="264" t="s">
        <v>1</v>
      </c>
      <c r="F262" s="265" t="s">
        <v>194</v>
      </c>
      <c r="G262" s="263"/>
      <c r="H262" s="266">
        <v>3031.0999999999999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T262" s="272" t="s">
        <v>190</v>
      </c>
      <c r="AU262" s="272" t="s">
        <v>84</v>
      </c>
      <c r="AV262" s="15" t="s">
        <v>188</v>
      </c>
      <c r="AW262" s="15" t="s">
        <v>30</v>
      </c>
      <c r="AX262" s="15" t="s">
        <v>82</v>
      </c>
      <c r="AY262" s="272" t="s">
        <v>180</v>
      </c>
    </row>
    <row r="263" s="2" customFormat="1" ht="16.5" customHeight="1">
      <c r="A263" s="39"/>
      <c r="B263" s="40"/>
      <c r="C263" s="227" t="s">
        <v>449</v>
      </c>
      <c r="D263" s="227" t="s">
        <v>183</v>
      </c>
      <c r="E263" s="228" t="s">
        <v>1154</v>
      </c>
      <c r="F263" s="229" t="s">
        <v>1155</v>
      </c>
      <c r="G263" s="230" t="s">
        <v>198</v>
      </c>
      <c r="H263" s="231">
        <v>6400</v>
      </c>
      <c r="I263" s="232"/>
      <c r="J263" s="233">
        <f>ROUND(I263*H263,2)</f>
        <v>0</v>
      </c>
      <c r="K263" s="229" t="s">
        <v>1</v>
      </c>
      <c r="L263" s="45"/>
      <c r="M263" s="234" t="s">
        <v>1</v>
      </c>
      <c r="N263" s="235" t="s">
        <v>39</v>
      </c>
      <c r="O263" s="92"/>
      <c r="P263" s="236">
        <f>O263*H263</f>
        <v>0</v>
      </c>
      <c r="Q263" s="236">
        <v>0.00013999999999999999</v>
      </c>
      <c r="R263" s="236">
        <f>Q263*H263</f>
        <v>0.89599999999999991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294</v>
      </c>
      <c r="AT263" s="238" t="s">
        <v>183</v>
      </c>
      <c r="AU263" s="238" t="s">
        <v>84</v>
      </c>
      <c r="AY263" s="18" t="s">
        <v>180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82</v>
      </c>
      <c r="BK263" s="239">
        <f>ROUND(I263*H263,2)</f>
        <v>0</v>
      </c>
      <c r="BL263" s="18" t="s">
        <v>294</v>
      </c>
      <c r="BM263" s="238" t="s">
        <v>1156</v>
      </c>
    </row>
    <row r="264" s="12" customFormat="1" ht="22.8" customHeight="1">
      <c r="A264" s="12"/>
      <c r="B264" s="211"/>
      <c r="C264" s="212"/>
      <c r="D264" s="213" t="s">
        <v>73</v>
      </c>
      <c r="E264" s="225" t="s">
        <v>550</v>
      </c>
      <c r="F264" s="225" t="s">
        <v>551</v>
      </c>
      <c r="G264" s="212"/>
      <c r="H264" s="212"/>
      <c r="I264" s="215"/>
      <c r="J264" s="226">
        <f>BK264</f>
        <v>0</v>
      </c>
      <c r="K264" s="212"/>
      <c r="L264" s="217"/>
      <c r="M264" s="218"/>
      <c r="N264" s="219"/>
      <c r="O264" s="219"/>
      <c r="P264" s="220">
        <f>SUM(P265:P272)</f>
        <v>0</v>
      </c>
      <c r="Q264" s="219"/>
      <c r="R264" s="220">
        <f>SUM(R265:R272)</f>
        <v>0</v>
      </c>
      <c r="S264" s="219"/>
      <c r="T264" s="221">
        <f>SUM(T265:T272)</f>
        <v>1.1259000000000001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22" t="s">
        <v>84</v>
      </c>
      <c r="AT264" s="223" t="s">
        <v>73</v>
      </c>
      <c r="AU264" s="223" t="s">
        <v>82</v>
      </c>
      <c r="AY264" s="222" t="s">
        <v>180</v>
      </c>
      <c r="BK264" s="224">
        <f>SUM(BK265:BK272)</f>
        <v>0</v>
      </c>
    </row>
    <row r="265" s="2" customFormat="1" ht="16.5" customHeight="1">
      <c r="A265" s="39"/>
      <c r="B265" s="40"/>
      <c r="C265" s="227" t="s">
        <v>382</v>
      </c>
      <c r="D265" s="227" t="s">
        <v>183</v>
      </c>
      <c r="E265" s="228" t="s">
        <v>1157</v>
      </c>
      <c r="F265" s="229" t="s">
        <v>1158</v>
      </c>
      <c r="G265" s="230" t="s">
        <v>287</v>
      </c>
      <c r="H265" s="231">
        <v>27</v>
      </c>
      <c r="I265" s="232"/>
      <c r="J265" s="233">
        <f>ROUND(I265*H265,2)</f>
        <v>0</v>
      </c>
      <c r="K265" s="229" t="s">
        <v>187</v>
      </c>
      <c r="L265" s="45"/>
      <c r="M265" s="234" t="s">
        <v>1</v>
      </c>
      <c r="N265" s="235" t="s">
        <v>39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0.041700000000000001</v>
      </c>
      <c r="T265" s="237">
        <f>S265*H265</f>
        <v>1.1259000000000001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294</v>
      </c>
      <c r="AT265" s="238" t="s">
        <v>183</v>
      </c>
      <c r="AU265" s="238" t="s">
        <v>84</v>
      </c>
      <c r="AY265" s="18" t="s">
        <v>180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82</v>
      </c>
      <c r="BK265" s="239">
        <f>ROUND(I265*H265,2)</f>
        <v>0</v>
      </c>
      <c r="BL265" s="18" t="s">
        <v>294</v>
      </c>
      <c r="BM265" s="238" t="s">
        <v>1159</v>
      </c>
    </row>
    <row r="266" s="13" customFormat="1">
      <c r="A266" s="13"/>
      <c r="B266" s="240"/>
      <c r="C266" s="241"/>
      <c r="D266" s="242" t="s">
        <v>190</v>
      </c>
      <c r="E266" s="243" t="s">
        <v>1</v>
      </c>
      <c r="F266" s="244" t="s">
        <v>1160</v>
      </c>
      <c r="G266" s="241"/>
      <c r="H266" s="243" t="s">
        <v>1</v>
      </c>
      <c r="I266" s="245"/>
      <c r="J266" s="241"/>
      <c r="K266" s="241"/>
      <c r="L266" s="246"/>
      <c r="M266" s="247"/>
      <c r="N266" s="248"/>
      <c r="O266" s="248"/>
      <c r="P266" s="248"/>
      <c r="Q266" s="248"/>
      <c r="R266" s="248"/>
      <c r="S266" s="248"/>
      <c r="T266" s="249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0" t="s">
        <v>190</v>
      </c>
      <c r="AU266" s="250" t="s">
        <v>84</v>
      </c>
      <c r="AV266" s="13" t="s">
        <v>82</v>
      </c>
      <c r="AW266" s="13" t="s">
        <v>30</v>
      </c>
      <c r="AX266" s="13" t="s">
        <v>74</v>
      </c>
      <c r="AY266" s="250" t="s">
        <v>180</v>
      </c>
    </row>
    <row r="267" s="14" customFormat="1">
      <c r="A267" s="14"/>
      <c r="B267" s="251"/>
      <c r="C267" s="252"/>
      <c r="D267" s="242" t="s">
        <v>190</v>
      </c>
      <c r="E267" s="253" t="s">
        <v>1</v>
      </c>
      <c r="F267" s="254" t="s">
        <v>335</v>
      </c>
      <c r="G267" s="252"/>
      <c r="H267" s="255">
        <v>22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190</v>
      </c>
      <c r="AU267" s="261" t="s">
        <v>84</v>
      </c>
      <c r="AV267" s="14" t="s">
        <v>84</v>
      </c>
      <c r="AW267" s="14" t="s">
        <v>30</v>
      </c>
      <c r="AX267" s="14" t="s">
        <v>74</v>
      </c>
      <c r="AY267" s="261" t="s">
        <v>180</v>
      </c>
    </row>
    <row r="268" s="13" customFormat="1">
      <c r="A268" s="13"/>
      <c r="B268" s="240"/>
      <c r="C268" s="241"/>
      <c r="D268" s="242" t="s">
        <v>190</v>
      </c>
      <c r="E268" s="243" t="s">
        <v>1</v>
      </c>
      <c r="F268" s="244" t="s">
        <v>1161</v>
      </c>
      <c r="G268" s="241"/>
      <c r="H268" s="243" t="s">
        <v>1</v>
      </c>
      <c r="I268" s="245"/>
      <c r="J268" s="241"/>
      <c r="K268" s="241"/>
      <c r="L268" s="246"/>
      <c r="M268" s="247"/>
      <c r="N268" s="248"/>
      <c r="O268" s="248"/>
      <c r="P268" s="248"/>
      <c r="Q268" s="248"/>
      <c r="R268" s="248"/>
      <c r="S268" s="248"/>
      <c r="T268" s="249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0" t="s">
        <v>190</v>
      </c>
      <c r="AU268" s="250" t="s">
        <v>84</v>
      </c>
      <c r="AV268" s="13" t="s">
        <v>82</v>
      </c>
      <c r="AW268" s="13" t="s">
        <v>30</v>
      </c>
      <c r="AX268" s="13" t="s">
        <v>74</v>
      </c>
      <c r="AY268" s="250" t="s">
        <v>180</v>
      </c>
    </row>
    <row r="269" s="14" customFormat="1">
      <c r="A269" s="14"/>
      <c r="B269" s="251"/>
      <c r="C269" s="252"/>
      <c r="D269" s="242" t="s">
        <v>190</v>
      </c>
      <c r="E269" s="253" t="s">
        <v>1</v>
      </c>
      <c r="F269" s="254" t="s">
        <v>188</v>
      </c>
      <c r="G269" s="252"/>
      <c r="H269" s="255">
        <v>4</v>
      </c>
      <c r="I269" s="256"/>
      <c r="J269" s="252"/>
      <c r="K269" s="252"/>
      <c r="L269" s="257"/>
      <c r="M269" s="258"/>
      <c r="N269" s="259"/>
      <c r="O269" s="259"/>
      <c r="P269" s="259"/>
      <c r="Q269" s="259"/>
      <c r="R269" s="259"/>
      <c r="S269" s="259"/>
      <c r="T269" s="26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1" t="s">
        <v>190</v>
      </c>
      <c r="AU269" s="261" t="s">
        <v>84</v>
      </c>
      <c r="AV269" s="14" t="s">
        <v>84</v>
      </c>
      <c r="AW269" s="14" t="s">
        <v>30</v>
      </c>
      <c r="AX269" s="14" t="s">
        <v>74</v>
      </c>
      <c r="AY269" s="261" t="s">
        <v>180</v>
      </c>
    </row>
    <row r="270" s="13" customFormat="1">
      <c r="A270" s="13"/>
      <c r="B270" s="240"/>
      <c r="C270" s="241"/>
      <c r="D270" s="242" t="s">
        <v>190</v>
      </c>
      <c r="E270" s="243" t="s">
        <v>1</v>
      </c>
      <c r="F270" s="244" t="s">
        <v>1162</v>
      </c>
      <c r="G270" s="241"/>
      <c r="H270" s="243" t="s">
        <v>1</v>
      </c>
      <c r="I270" s="245"/>
      <c r="J270" s="241"/>
      <c r="K270" s="241"/>
      <c r="L270" s="246"/>
      <c r="M270" s="247"/>
      <c r="N270" s="248"/>
      <c r="O270" s="248"/>
      <c r="P270" s="248"/>
      <c r="Q270" s="248"/>
      <c r="R270" s="248"/>
      <c r="S270" s="248"/>
      <c r="T270" s="249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0" t="s">
        <v>190</v>
      </c>
      <c r="AU270" s="250" t="s">
        <v>84</v>
      </c>
      <c r="AV270" s="13" t="s">
        <v>82</v>
      </c>
      <c r="AW270" s="13" t="s">
        <v>30</v>
      </c>
      <c r="AX270" s="13" t="s">
        <v>74</v>
      </c>
      <c r="AY270" s="250" t="s">
        <v>180</v>
      </c>
    </row>
    <row r="271" s="14" customFormat="1">
      <c r="A271" s="14"/>
      <c r="B271" s="251"/>
      <c r="C271" s="252"/>
      <c r="D271" s="242" t="s">
        <v>190</v>
      </c>
      <c r="E271" s="253" t="s">
        <v>1</v>
      </c>
      <c r="F271" s="254" t="s">
        <v>82</v>
      </c>
      <c r="G271" s="252"/>
      <c r="H271" s="255">
        <v>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1" t="s">
        <v>190</v>
      </c>
      <c r="AU271" s="261" t="s">
        <v>84</v>
      </c>
      <c r="AV271" s="14" t="s">
        <v>84</v>
      </c>
      <c r="AW271" s="14" t="s">
        <v>30</v>
      </c>
      <c r="AX271" s="14" t="s">
        <v>74</v>
      </c>
      <c r="AY271" s="261" t="s">
        <v>180</v>
      </c>
    </row>
    <row r="272" s="15" customFormat="1">
      <c r="A272" s="15"/>
      <c r="B272" s="262"/>
      <c r="C272" s="263"/>
      <c r="D272" s="242" t="s">
        <v>190</v>
      </c>
      <c r="E272" s="264" t="s">
        <v>1</v>
      </c>
      <c r="F272" s="265" t="s">
        <v>194</v>
      </c>
      <c r="G272" s="263"/>
      <c r="H272" s="266">
        <v>27</v>
      </c>
      <c r="I272" s="267"/>
      <c r="J272" s="263"/>
      <c r="K272" s="263"/>
      <c r="L272" s="268"/>
      <c r="M272" s="269"/>
      <c r="N272" s="270"/>
      <c r="O272" s="270"/>
      <c r="P272" s="270"/>
      <c r="Q272" s="270"/>
      <c r="R272" s="270"/>
      <c r="S272" s="270"/>
      <c r="T272" s="271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72" t="s">
        <v>190</v>
      </c>
      <c r="AU272" s="272" t="s">
        <v>84</v>
      </c>
      <c r="AV272" s="15" t="s">
        <v>188</v>
      </c>
      <c r="AW272" s="15" t="s">
        <v>30</v>
      </c>
      <c r="AX272" s="15" t="s">
        <v>82</v>
      </c>
      <c r="AY272" s="272" t="s">
        <v>180</v>
      </c>
    </row>
    <row r="273" s="12" customFormat="1" ht="22.8" customHeight="1">
      <c r="A273" s="12"/>
      <c r="B273" s="211"/>
      <c r="C273" s="212"/>
      <c r="D273" s="213" t="s">
        <v>73</v>
      </c>
      <c r="E273" s="225" t="s">
        <v>896</v>
      </c>
      <c r="F273" s="225" t="s">
        <v>897</v>
      </c>
      <c r="G273" s="212"/>
      <c r="H273" s="212"/>
      <c r="I273" s="215"/>
      <c r="J273" s="226">
        <f>BK273</f>
        <v>0</v>
      </c>
      <c r="K273" s="212"/>
      <c r="L273" s="217"/>
      <c r="M273" s="218"/>
      <c r="N273" s="219"/>
      <c r="O273" s="219"/>
      <c r="P273" s="220">
        <f>SUM(P274:P282)</f>
        <v>0</v>
      </c>
      <c r="Q273" s="219"/>
      <c r="R273" s="220">
        <f>SUM(R274:R282)</f>
        <v>0.066430000000000003</v>
      </c>
      <c r="S273" s="219"/>
      <c r="T273" s="221">
        <f>SUM(T274:T282)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22" t="s">
        <v>84</v>
      </c>
      <c r="AT273" s="223" t="s">
        <v>73</v>
      </c>
      <c r="AU273" s="223" t="s">
        <v>82</v>
      </c>
      <c r="AY273" s="222" t="s">
        <v>180</v>
      </c>
      <c r="BK273" s="224">
        <f>SUM(BK274:BK282)</f>
        <v>0</v>
      </c>
    </row>
    <row r="274" s="2" customFormat="1" ht="16.5" customHeight="1">
      <c r="A274" s="39"/>
      <c r="B274" s="40"/>
      <c r="C274" s="227" t="s">
        <v>431</v>
      </c>
      <c r="D274" s="227" t="s">
        <v>183</v>
      </c>
      <c r="E274" s="228" t="s">
        <v>1163</v>
      </c>
      <c r="F274" s="229" t="s">
        <v>1164</v>
      </c>
      <c r="G274" s="230" t="s">
        <v>198</v>
      </c>
      <c r="H274" s="231">
        <v>3321.5</v>
      </c>
      <c r="I274" s="232"/>
      <c r="J274" s="233">
        <f>ROUND(I274*H274,2)</f>
        <v>0</v>
      </c>
      <c r="K274" s="229" t="s">
        <v>187</v>
      </c>
      <c r="L274" s="45"/>
      <c r="M274" s="234" t="s">
        <v>1</v>
      </c>
      <c r="N274" s="235" t="s">
        <v>39</v>
      </c>
      <c r="O274" s="92"/>
      <c r="P274" s="236">
        <f>O274*H274</f>
        <v>0</v>
      </c>
      <c r="Q274" s="236">
        <v>2.0000000000000002E-05</v>
      </c>
      <c r="R274" s="236">
        <f>Q274*H274</f>
        <v>0.066430000000000003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294</v>
      </c>
      <c r="AT274" s="238" t="s">
        <v>183</v>
      </c>
      <c r="AU274" s="238" t="s">
        <v>84</v>
      </c>
      <c r="AY274" s="18" t="s">
        <v>180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82</v>
      </c>
      <c r="BK274" s="239">
        <f>ROUND(I274*H274,2)</f>
        <v>0</v>
      </c>
      <c r="BL274" s="18" t="s">
        <v>294</v>
      </c>
      <c r="BM274" s="238" t="s">
        <v>1165</v>
      </c>
    </row>
    <row r="275" s="13" customFormat="1">
      <c r="A275" s="13"/>
      <c r="B275" s="240"/>
      <c r="C275" s="241"/>
      <c r="D275" s="242" t="s">
        <v>190</v>
      </c>
      <c r="E275" s="243" t="s">
        <v>1</v>
      </c>
      <c r="F275" s="244" t="s">
        <v>1166</v>
      </c>
      <c r="G275" s="241"/>
      <c r="H275" s="243" t="s">
        <v>1</v>
      </c>
      <c r="I275" s="245"/>
      <c r="J275" s="241"/>
      <c r="K275" s="241"/>
      <c r="L275" s="246"/>
      <c r="M275" s="247"/>
      <c r="N275" s="248"/>
      <c r="O275" s="248"/>
      <c r="P275" s="248"/>
      <c r="Q275" s="248"/>
      <c r="R275" s="248"/>
      <c r="S275" s="248"/>
      <c r="T275" s="249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0" t="s">
        <v>190</v>
      </c>
      <c r="AU275" s="250" t="s">
        <v>84</v>
      </c>
      <c r="AV275" s="13" t="s">
        <v>82</v>
      </c>
      <c r="AW275" s="13" t="s">
        <v>30</v>
      </c>
      <c r="AX275" s="13" t="s">
        <v>74</v>
      </c>
      <c r="AY275" s="250" t="s">
        <v>180</v>
      </c>
    </row>
    <row r="276" s="14" customFormat="1">
      <c r="A276" s="14"/>
      <c r="B276" s="251"/>
      <c r="C276" s="252"/>
      <c r="D276" s="242" t="s">
        <v>190</v>
      </c>
      <c r="E276" s="253" t="s">
        <v>1</v>
      </c>
      <c r="F276" s="254" t="s">
        <v>1167</v>
      </c>
      <c r="G276" s="252"/>
      <c r="H276" s="255">
        <v>3321.5</v>
      </c>
      <c r="I276" s="256"/>
      <c r="J276" s="252"/>
      <c r="K276" s="252"/>
      <c r="L276" s="257"/>
      <c r="M276" s="258"/>
      <c r="N276" s="259"/>
      <c r="O276" s="259"/>
      <c r="P276" s="259"/>
      <c r="Q276" s="259"/>
      <c r="R276" s="259"/>
      <c r="S276" s="259"/>
      <c r="T276" s="26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1" t="s">
        <v>190</v>
      </c>
      <c r="AU276" s="261" t="s">
        <v>84</v>
      </c>
      <c r="AV276" s="14" t="s">
        <v>84</v>
      </c>
      <c r="AW276" s="14" t="s">
        <v>30</v>
      </c>
      <c r="AX276" s="14" t="s">
        <v>74</v>
      </c>
      <c r="AY276" s="261" t="s">
        <v>180</v>
      </c>
    </row>
    <row r="277" s="15" customFormat="1">
      <c r="A277" s="15"/>
      <c r="B277" s="262"/>
      <c r="C277" s="263"/>
      <c r="D277" s="242" t="s">
        <v>190</v>
      </c>
      <c r="E277" s="264" t="s">
        <v>1</v>
      </c>
      <c r="F277" s="265" t="s">
        <v>194</v>
      </c>
      <c r="G277" s="263"/>
      <c r="H277" s="266">
        <v>3321.5</v>
      </c>
      <c r="I277" s="267"/>
      <c r="J277" s="263"/>
      <c r="K277" s="263"/>
      <c r="L277" s="268"/>
      <c r="M277" s="269"/>
      <c r="N277" s="270"/>
      <c r="O277" s="270"/>
      <c r="P277" s="270"/>
      <c r="Q277" s="270"/>
      <c r="R277" s="270"/>
      <c r="S277" s="270"/>
      <c r="T277" s="271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72" t="s">
        <v>190</v>
      </c>
      <c r="AU277" s="272" t="s">
        <v>84</v>
      </c>
      <c r="AV277" s="15" t="s">
        <v>188</v>
      </c>
      <c r="AW277" s="15" t="s">
        <v>30</v>
      </c>
      <c r="AX277" s="15" t="s">
        <v>82</v>
      </c>
      <c r="AY277" s="272" t="s">
        <v>180</v>
      </c>
    </row>
    <row r="278" s="2" customFormat="1" ht="16.5" customHeight="1">
      <c r="A278" s="39"/>
      <c r="B278" s="40"/>
      <c r="C278" s="227" t="s">
        <v>442</v>
      </c>
      <c r="D278" s="227" t="s">
        <v>183</v>
      </c>
      <c r="E278" s="228" t="s">
        <v>1168</v>
      </c>
      <c r="F278" s="229" t="s">
        <v>1169</v>
      </c>
      <c r="G278" s="230" t="s">
        <v>198</v>
      </c>
      <c r="H278" s="231">
        <v>3321.5</v>
      </c>
      <c r="I278" s="232"/>
      <c r="J278" s="233">
        <f>ROUND(I278*H278,2)</f>
        <v>0</v>
      </c>
      <c r="K278" s="229" t="s">
        <v>1</v>
      </c>
      <c r="L278" s="45"/>
      <c r="M278" s="234" t="s">
        <v>1</v>
      </c>
      <c r="N278" s="235" t="s">
        <v>39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294</v>
      </c>
      <c r="AT278" s="238" t="s">
        <v>183</v>
      </c>
      <c r="AU278" s="238" t="s">
        <v>84</v>
      </c>
      <c r="AY278" s="18" t="s">
        <v>180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82</v>
      </c>
      <c r="BK278" s="239">
        <f>ROUND(I278*H278,2)</f>
        <v>0</v>
      </c>
      <c r="BL278" s="18" t="s">
        <v>294</v>
      </c>
      <c r="BM278" s="238" t="s">
        <v>1170</v>
      </c>
    </row>
    <row r="279" s="2" customFormat="1">
      <c r="A279" s="39"/>
      <c r="B279" s="40"/>
      <c r="C279" s="41"/>
      <c r="D279" s="242" t="s">
        <v>556</v>
      </c>
      <c r="E279" s="41"/>
      <c r="F279" s="295" t="s">
        <v>1171</v>
      </c>
      <c r="G279" s="41"/>
      <c r="H279" s="41"/>
      <c r="I279" s="296"/>
      <c r="J279" s="41"/>
      <c r="K279" s="41"/>
      <c r="L279" s="45"/>
      <c r="M279" s="297"/>
      <c r="N279" s="298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556</v>
      </c>
      <c r="AU279" s="18" t="s">
        <v>84</v>
      </c>
    </row>
    <row r="280" s="13" customFormat="1">
      <c r="A280" s="13"/>
      <c r="B280" s="240"/>
      <c r="C280" s="241"/>
      <c r="D280" s="242" t="s">
        <v>190</v>
      </c>
      <c r="E280" s="243" t="s">
        <v>1</v>
      </c>
      <c r="F280" s="244" t="s">
        <v>1166</v>
      </c>
      <c r="G280" s="241"/>
      <c r="H280" s="243" t="s">
        <v>1</v>
      </c>
      <c r="I280" s="245"/>
      <c r="J280" s="241"/>
      <c r="K280" s="241"/>
      <c r="L280" s="246"/>
      <c r="M280" s="247"/>
      <c r="N280" s="248"/>
      <c r="O280" s="248"/>
      <c r="P280" s="248"/>
      <c r="Q280" s="248"/>
      <c r="R280" s="248"/>
      <c r="S280" s="248"/>
      <c r="T280" s="249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0" t="s">
        <v>190</v>
      </c>
      <c r="AU280" s="250" t="s">
        <v>84</v>
      </c>
      <c r="AV280" s="13" t="s">
        <v>82</v>
      </c>
      <c r="AW280" s="13" t="s">
        <v>30</v>
      </c>
      <c r="AX280" s="13" t="s">
        <v>74</v>
      </c>
      <c r="AY280" s="250" t="s">
        <v>180</v>
      </c>
    </row>
    <row r="281" s="14" customFormat="1">
      <c r="A281" s="14"/>
      <c r="B281" s="251"/>
      <c r="C281" s="252"/>
      <c r="D281" s="242" t="s">
        <v>190</v>
      </c>
      <c r="E281" s="253" t="s">
        <v>1</v>
      </c>
      <c r="F281" s="254" t="s">
        <v>1167</v>
      </c>
      <c r="G281" s="252"/>
      <c r="H281" s="255">
        <v>3321.5</v>
      </c>
      <c r="I281" s="256"/>
      <c r="J281" s="252"/>
      <c r="K281" s="252"/>
      <c r="L281" s="257"/>
      <c r="M281" s="258"/>
      <c r="N281" s="259"/>
      <c r="O281" s="259"/>
      <c r="P281" s="259"/>
      <c r="Q281" s="259"/>
      <c r="R281" s="259"/>
      <c r="S281" s="259"/>
      <c r="T281" s="26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1" t="s">
        <v>190</v>
      </c>
      <c r="AU281" s="261" t="s">
        <v>84</v>
      </c>
      <c r="AV281" s="14" t="s">
        <v>84</v>
      </c>
      <c r="AW281" s="14" t="s">
        <v>30</v>
      </c>
      <c r="AX281" s="14" t="s">
        <v>74</v>
      </c>
      <c r="AY281" s="261" t="s">
        <v>180</v>
      </c>
    </row>
    <row r="282" s="15" customFormat="1">
      <c r="A282" s="15"/>
      <c r="B282" s="262"/>
      <c r="C282" s="263"/>
      <c r="D282" s="242" t="s">
        <v>190</v>
      </c>
      <c r="E282" s="264" t="s">
        <v>1</v>
      </c>
      <c r="F282" s="265" t="s">
        <v>194</v>
      </c>
      <c r="G282" s="263"/>
      <c r="H282" s="266">
        <v>3321.5</v>
      </c>
      <c r="I282" s="267"/>
      <c r="J282" s="263"/>
      <c r="K282" s="263"/>
      <c r="L282" s="268"/>
      <c r="M282" s="304"/>
      <c r="N282" s="305"/>
      <c r="O282" s="305"/>
      <c r="P282" s="305"/>
      <c r="Q282" s="305"/>
      <c r="R282" s="305"/>
      <c r="S282" s="305"/>
      <c r="T282" s="306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2" t="s">
        <v>190</v>
      </c>
      <c r="AU282" s="272" t="s">
        <v>84</v>
      </c>
      <c r="AV282" s="15" t="s">
        <v>188</v>
      </c>
      <c r="AW282" s="15" t="s">
        <v>30</v>
      </c>
      <c r="AX282" s="15" t="s">
        <v>82</v>
      </c>
      <c r="AY282" s="272" t="s">
        <v>180</v>
      </c>
    </row>
    <row r="283" s="2" customFormat="1" ht="6.96" customHeight="1">
      <c r="A283" s="39"/>
      <c r="B283" s="67"/>
      <c r="C283" s="68"/>
      <c r="D283" s="68"/>
      <c r="E283" s="68"/>
      <c r="F283" s="68"/>
      <c r="G283" s="68"/>
      <c r="H283" s="68"/>
      <c r="I283" s="68"/>
      <c r="J283" s="68"/>
      <c r="K283" s="68"/>
      <c r="L283" s="45"/>
      <c r="M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</row>
  </sheetData>
  <sheetProtection sheet="1" autoFilter="0" formatColumns="0" formatRows="0" objects="1" scenarios="1" spinCount="100000" saltValue="wdSv6nRq+2BuzYgVdMqRrZBDKEGSLEFbn3R+Nq+cpTbB46sqoPuk4GlUQkiWm76pTpK8XWYrzHFaA1QpRVQ60A==" hashValue="B3fWq5ES8ajsePA1CjCnp/f7QyNkuHd6UufEvH1y9uxRvh9LSgs7qLB3Z4nqPgvM8oca6H8Fp9B4rAaWk89LoQ==" algorithmName="SHA-512" password="FF79"/>
  <autoFilter ref="C129:K28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990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1172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ROUND((SUM(BE132:BE774)),  2)</f>
        <v>0</v>
      </c>
      <c r="G35" s="39"/>
      <c r="H35" s="39"/>
      <c r="I35" s="165">
        <v>0.20999999999999999</v>
      </c>
      <c r="J35" s="164">
        <f>ROUND(((SUM(BE132:BE774))*I35),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ROUND((SUM(BF132:BF774)),  2)</f>
        <v>0</v>
      </c>
      <c r="G36" s="39"/>
      <c r="H36" s="39"/>
      <c r="I36" s="165">
        <v>0.14999999999999999</v>
      </c>
      <c r="J36" s="164">
        <f>ROUND(((SUM(BF132:BF774))*I36),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ROUND((SUM(BG132:BG774)),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ROUND((SUM(BH132:BH774)),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ROUND((SUM(BI132:BI774)),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990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2022-01050199.02.2 - Nové konstrukce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148</v>
      </c>
      <c r="E99" s="192"/>
      <c r="F99" s="192"/>
      <c r="G99" s="192"/>
      <c r="H99" s="192"/>
      <c r="I99" s="192"/>
      <c r="J99" s="193">
        <f>J133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149</v>
      </c>
      <c r="E100" s="197"/>
      <c r="F100" s="197"/>
      <c r="G100" s="197"/>
      <c r="H100" s="197"/>
      <c r="I100" s="197"/>
      <c r="J100" s="198">
        <f>J134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152</v>
      </c>
      <c r="E101" s="197"/>
      <c r="F101" s="197"/>
      <c r="G101" s="197"/>
      <c r="H101" s="197"/>
      <c r="I101" s="197"/>
      <c r="J101" s="198">
        <f>J170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153</v>
      </c>
      <c r="E102" s="197"/>
      <c r="F102" s="197"/>
      <c r="G102" s="197"/>
      <c r="H102" s="197"/>
      <c r="I102" s="197"/>
      <c r="J102" s="198">
        <f>J259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9"/>
      <c r="C103" s="190"/>
      <c r="D103" s="191" t="s">
        <v>154</v>
      </c>
      <c r="E103" s="192"/>
      <c r="F103" s="192"/>
      <c r="G103" s="192"/>
      <c r="H103" s="192"/>
      <c r="I103" s="192"/>
      <c r="J103" s="193">
        <f>J261</f>
        <v>0</v>
      </c>
      <c r="K103" s="190"/>
      <c r="L103" s="194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5"/>
      <c r="C104" s="134"/>
      <c r="D104" s="196" t="s">
        <v>155</v>
      </c>
      <c r="E104" s="197"/>
      <c r="F104" s="197"/>
      <c r="G104" s="197"/>
      <c r="H104" s="197"/>
      <c r="I104" s="197"/>
      <c r="J104" s="198">
        <f>J262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156</v>
      </c>
      <c r="E105" s="197"/>
      <c r="F105" s="197"/>
      <c r="G105" s="197"/>
      <c r="H105" s="197"/>
      <c r="I105" s="197"/>
      <c r="J105" s="198">
        <f>J284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995</v>
      </c>
      <c r="E106" s="197"/>
      <c r="F106" s="197"/>
      <c r="G106" s="197"/>
      <c r="H106" s="197"/>
      <c r="I106" s="197"/>
      <c r="J106" s="198">
        <f>J491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996</v>
      </c>
      <c r="E107" s="197"/>
      <c r="F107" s="197"/>
      <c r="G107" s="197"/>
      <c r="H107" s="197"/>
      <c r="I107" s="197"/>
      <c r="J107" s="198">
        <f>J610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5"/>
      <c r="C108" s="134"/>
      <c r="D108" s="196" t="s">
        <v>158</v>
      </c>
      <c r="E108" s="197"/>
      <c r="F108" s="197"/>
      <c r="G108" s="197"/>
      <c r="H108" s="197"/>
      <c r="I108" s="197"/>
      <c r="J108" s="198">
        <f>J674</f>
        <v>0</v>
      </c>
      <c r="K108" s="134"/>
      <c r="L108" s="199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5"/>
      <c r="C109" s="134"/>
      <c r="D109" s="196" t="s">
        <v>159</v>
      </c>
      <c r="E109" s="197"/>
      <c r="F109" s="197"/>
      <c r="G109" s="197"/>
      <c r="H109" s="197"/>
      <c r="I109" s="197"/>
      <c r="J109" s="198">
        <f>J698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163</v>
      </c>
      <c r="E110" s="197"/>
      <c r="F110" s="197"/>
      <c r="G110" s="197"/>
      <c r="H110" s="197"/>
      <c r="I110" s="197"/>
      <c r="J110" s="198">
        <f>J747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165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4" t="str">
        <f>E7</f>
        <v>ZŠ NA SMETÁNCE - oprava střešního pláště a rekonstrukce podkroví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141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5" customHeight="1">
      <c r="A122" s="39"/>
      <c r="B122" s="40"/>
      <c r="C122" s="41"/>
      <c r="D122" s="41"/>
      <c r="E122" s="184" t="s">
        <v>990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991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2022-01050199.02.2 - Nové konstrukce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 xml:space="preserve"> </v>
      </c>
      <c r="G126" s="41"/>
      <c r="H126" s="41"/>
      <c r="I126" s="33" t="s">
        <v>22</v>
      </c>
      <c r="J126" s="80" t="str">
        <f>IF(J14="","",J14)</f>
        <v>24. 5. 2023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24</v>
      </c>
      <c r="D128" s="41"/>
      <c r="E128" s="41"/>
      <c r="F128" s="28" t="str">
        <f>E17</f>
        <v xml:space="preserve"> </v>
      </c>
      <c r="G128" s="41"/>
      <c r="H128" s="41"/>
      <c r="I128" s="33" t="s">
        <v>29</v>
      </c>
      <c r="J128" s="37" t="str">
        <f>E23</f>
        <v xml:space="preserve"> 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25.65" customHeight="1">
      <c r="A129" s="39"/>
      <c r="B129" s="40"/>
      <c r="C129" s="33" t="s">
        <v>27</v>
      </c>
      <c r="D129" s="41"/>
      <c r="E129" s="41"/>
      <c r="F129" s="28" t="str">
        <f>IF(E20="","",E20)</f>
        <v>Vyplň údaj</v>
      </c>
      <c r="G129" s="41"/>
      <c r="H129" s="41"/>
      <c r="I129" s="33" t="s">
        <v>31</v>
      </c>
      <c r="J129" s="37" t="str">
        <f>E26</f>
        <v>KAVRO - Ing. Veronika Kloudová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0"/>
      <c r="B131" s="201"/>
      <c r="C131" s="202" t="s">
        <v>166</v>
      </c>
      <c r="D131" s="203" t="s">
        <v>59</v>
      </c>
      <c r="E131" s="203" t="s">
        <v>55</v>
      </c>
      <c r="F131" s="203" t="s">
        <v>56</v>
      </c>
      <c r="G131" s="203" t="s">
        <v>167</v>
      </c>
      <c r="H131" s="203" t="s">
        <v>168</v>
      </c>
      <c r="I131" s="203" t="s">
        <v>169</v>
      </c>
      <c r="J131" s="203" t="s">
        <v>145</v>
      </c>
      <c r="K131" s="204" t="s">
        <v>170</v>
      </c>
      <c r="L131" s="205"/>
      <c r="M131" s="101" t="s">
        <v>1</v>
      </c>
      <c r="N131" s="102" t="s">
        <v>38</v>
      </c>
      <c r="O131" s="102" t="s">
        <v>171</v>
      </c>
      <c r="P131" s="102" t="s">
        <v>172</v>
      </c>
      <c r="Q131" s="102" t="s">
        <v>173</v>
      </c>
      <c r="R131" s="102" t="s">
        <v>174</v>
      </c>
      <c r="S131" s="102" t="s">
        <v>175</v>
      </c>
      <c r="T131" s="103" t="s">
        <v>176</v>
      </c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</row>
    <row r="132" s="2" customFormat="1" ht="22.8" customHeight="1">
      <c r="A132" s="39"/>
      <c r="B132" s="40"/>
      <c r="C132" s="108" t="s">
        <v>177</v>
      </c>
      <c r="D132" s="41"/>
      <c r="E132" s="41"/>
      <c r="F132" s="41"/>
      <c r="G132" s="41"/>
      <c r="H132" s="41"/>
      <c r="I132" s="41"/>
      <c r="J132" s="206">
        <f>BK132</f>
        <v>0</v>
      </c>
      <c r="K132" s="41"/>
      <c r="L132" s="45"/>
      <c r="M132" s="104"/>
      <c r="N132" s="207"/>
      <c r="O132" s="105"/>
      <c r="P132" s="208">
        <f>P133+P261</f>
        <v>0</v>
      </c>
      <c r="Q132" s="105"/>
      <c r="R132" s="208">
        <f>R133+R261</f>
        <v>414.98830895999998</v>
      </c>
      <c r="S132" s="105"/>
      <c r="T132" s="209">
        <f>T133+T261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73</v>
      </c>
      <c r="AU132" s="18" t="s">
        <v>147</v>
      </c>
      <c r="BK132" s="210">
        <f>BK133+BK261</f>
        <v>0</v>
      </c>
    </row>
    <row r="133" s="12" customFormat="1" ht="25.92" customHeight="1">
      <c r="A133" s="12"/>
      <c r="B133" s="211"/>
      <c r="C133" s="212"/>
      <c r="D133" s="213" t="s">
        <v>73</v>
      </c>
      <c r="E133" s="214" t="s">
        <v>178</v>
      </c>
      <c r="F133" s="214" t="s">
        <v>179</v>
      </c>
      <c r="G133" s="212"/>
      <c r="H133" s="212"/>
      <c r="I133" s="215"/>
      <c r="J133" s="216">
        <f>BK133</f>
        <v>0</v>
      </c>
      <c r="K133" s="212"/>
      <c r="L133" s="217"/>
      <c r="M133" s="218"/>
      <c r="N133" s="219"/>
      <c r="O133" s="219"/>
      <c r="P133" s="220">
        <f>P134+P170+P259</f>
        <v>0</v>
      </c>
      <c r="Q133" s="219"/>
      <c r="R133" s="220">
        <f>R134+R170+R259</f>
        <v>231.23965799999999</v>
      </c>
      <c r="S133" s="219"/>
      <c r="T133" s="221">
        <f>T134+T170+T259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2" t="s">
        <v>82</v>
      </c>
      <c r="AT133" s="223" t="s">
        <v>73</v>
      </c>
      <c r="AU133" s="223" t="s">
        <v>74</v>
      </c>
      <c r="AY133" s="222" t="s">
        <v>180</v>
      </c>
      <c r="BK133" s="224">
        <f>BK134+BK170+BK259</f>
        <v>0</v>
      </c>
    </row>
    <row r="134" s="12" customFormat="1" ht="22.8" customHeight="1">
      <c r="A134" s="12"/>
      <c r="B134" s="211"/>
      <c r="C134" s="212"/>
      <c r="D134" s="213" t="s">
        <v>73</v>
      </c>
      <c r="E134" s="225" t="s">
        <v>181</v>
      </c>
      <c r="F134" s="225" t="s">
        <v>182</v>
      </c>
      <c r="G134" s="212"/>
      <c r="H134" s="212"/>
      <c r="I134" s="215"/>
      <c r="J134" s="226">
        <f>BK134</f>
        <v>0</v>
      </c>
      <c r="K134" s="212"/>
      <c r="L134" s="217"/>
      <c r="M134" s="218"/>
      <c r="N134" s="219"/>
      <c r="O134" s="219"/>
      <c r="P134" s="220">
        <f>SUM(P135:P169)</f>
        <v>0</v>
      </c>
      <c r="Q134" s="219"/>
      <c r="R134" s="220">
        <f>SUM(R135:R169)</f>
        <v>230.821968</v>
      </c>
      <c r="S134" s="219"/>
      <c r="T134" s="221">
        <f>SUM(T135:T169)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2" t="s">
        <v>82</v>
      </c>
      <c r="AT134" s="223" t="s">
        <v>73</v>
      </c>
      <c r="AU134" s="223" t="s">
        <v>82</v>
      </c>
      <c r="AY134" s="222" t="s">
        <v>180</v>
      </c>
      <c r="BK134" s="224">
        <f>SUM(BK135:BK169)</f>
        <v>0</v>
      </c>
    </row>
    <row r="135" s="2" customFormat="1" ht="16.5" customHeight="1">
      <c r="A135" s="39"/>
      <c r="B135" s="40"/>
      <c r="C135" s="227" t="s">
        <v>82</v>
      </c>
      <c r="D135" s="227" t="s">
        <v>183</v>
      </c>
      <c r="E135" s="228" t="s">
        <v>1173</v>
      </c>
      <c r="F135" s="229" t="s">
        <v>1174</v>
      </c>
      <c r="G135" s="230" t="s">
        <v>198</v>
      </c>
      <c r="H135" s="231">
        <v>662.51999999999998</v>
      </c>
      <c r="I135" s="232"/>
      <c r="J135" s="233">
        <f>ROUND(I135*H135,2)</f>
        <v>0</v>
      </c>
      <c r="K135" s="229" t="s">
        <v>199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0.34839999999999999</v>
      </c>
      <c r="R135" s="236">
        <f>Q135*H135</f>
        <v>230.821968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84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1175</v>
      </c>
    </row>
    <row r="136" s="2" customFormat="1">
      <c r="A136" s="39"/>
      <c r="B136" s="40"/>
      <c r="C136" s="41"/>
      <c r="D136" s="242" t="s">
        <v>556</v>
      </c>
      <c r="E136" s="41"/>
      <c r="F136" s="295" t="s">
        <v>1176</v>
      </c>
      <c r="G136" s="41"/>
      <c r="H136" s="41"/>
      <c r="I136" s="296"/>
      <c r="J136" s="41"/>
      <c r="K136" s="41"/>
      <c r="L136" s="45"/>
      <c r="M136" s="297"/>
      <c r="N136" s="298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556</v>
      </c>
      <c r="AU136" s="18" t="s">
        <v>84</v>
      </c>
    </row>
    <row r="137" s="13" customFormat="1">
      <c r="A137" s="13"/>
      <c r="B137" s="240"/>
      <c r="C137" s="241"/>
      <c r="D137" s="242" t="s">
        <v>190</v>
      </c>
      <c r="E137" s="243" t="s">
        <v>1</v>
      </c>
      <c r="F137" s="244" t="s">
        <v>1177</v>
      </c>
      <c r="G137" s="241"/>
      <c r="H137" s="243" t="s">
        <v>1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0" t="s">
        <v>190</v>
      </c>
      <c r="AU137" s="250" t="s">
        <v>84</v>
      </c>
      <c r="AV137" s="13" t="s">
        <v>82</v>
      </c>
      <c r="AW137" s="13" t="s">
        <v>30</v>
      </c>
      <c r="AX137" s="13" t="s">
        <v>74</v>
      </c>
      <c r="AY137" s="250" t="s">
        <v>180</v>
      </c>
    </row>
    <row r="138" s="14" customFormat="1">
      <c r="A138" s="14"/>
      <c r="B138" s="251"/>
      <c r="C138" s="252"/>
      <c r="D138" s="242" t="s">
        <v>190</v>
      </c>
      <c r="E138" s="253" t="s">
        <v>1</v>
      </c>
      <c r="F138" s="254" t="s">
        <v>1178</v>
      </c>
      <c r="G138" s="252"/>
      <c r="H138" s="255">
        <v>30</v>
      </c>
      <c r="I138" s="256"/>
      <c r="J138" s="252"/>
      <c r="K138" s="252"/>
      <c r="L138" s="257"/>
      <c r="M138" s="258"/>
      <c r="N138" s="259"/>
      <c r="O138" s="259"/>
      <c r="P138" s="259"/>
      <c r="Q138" s="259"/>
      <c r="R138" s="259"/>
      <c r="S138" s="259"/>
      <c r="T138" s="26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1" t="s">
        <v>190</v>
      </c>
      <c r="AU138" s="261" t="s">
        <v>84</v>
      </c>
      <c r="AV138" s="14" t="s">
        <v>84</v>
      </c>
      <c r="AW138" s="14" t="s">
        <v>30</v>
      </c>
      <c r="AX138" s="14" t="s">
        <v>74</v>
      </c>
      <c r="AY138" s="261" t="s">
        <v>180</v>
      </c>
    </row>
    <row r="139" s="13" customFormat="1">
      <c r="A139" s="13"/>
      <c r="B139" s="240"/>
      <c r="C139" s="241"/>
      <c r="D139" s="242" t="s">
        <v>190</v>
      </c>
      <c r="E139" s="243" t="s">
        <v>1</v>
      </c>
      <c r="F139" s="244" t="s">
        <v>1179</v>
      </c>
      <c r="G139" s="241"/>
      <c r="H139" s="243" t="s">
        <v>1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0" t="s">
        <v>190</v>
      </c>
      <c r="AU139" s="250" t="s">
        <v>84</v>
      </c>
      <c r="AV139" s="13" t="s">
        <v>82</v>
      </c>
      <c r="AW139" s="13" t="s">
        <v>30</v>
      </c>
      <c r="AX139" s="13" t="s">
        <v>74</v>
      </c>
      <c r="AY139" s="250" t="s">
        <v>180</v>
      </c>
    </row>
    <row r="140" s="14" customFormat="1">
      <c r="A140" s="14"/>
      <c r="B140" s="251"/>
      <c r="C140" s="252"/>
      <c r="D140" s="242" t="s">
        <v>190</v>
      </c>
      <c r="E140" s="253" t="s">
        <v>1</v>
      </c>
      <c r="F140" s="254" t="s">
        <v>1180</v>
      </c>
      <c r="G140" s="252"/>
      <c r="H140" s="255">
        <v>19.32</v>
      </c>
      <c r="I140" s="256"/>
      <c r="J140" s="252"/>
      <c r="K140" s="252"/>
      <c r="L140" s="257"/>
      <c r="M140" s="258"/>
      <c r="N140" s="259"/>
      <c r="O140" s="259"/>
      <c r="P140" s="259"/>
      <c r="Q140" s="259"/>
      <c r="R140" s="259"/>
      <c r="S140" s="259"/>
      <c r="T140" s="26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1" t="s">
        <v>190</v>
      </c>
      <c r="AU140" s="261" t="s">
        <v>84</v>
      </c>
      <c r="AV140" s="14" t="s">
        <v>84</v>
      </c>
      <c r="AW140" s="14" t="s">
        <v>30</v>
      </c>
      <c r="AX140" s="14" t="s">
        <v>74</v>
      </c>
      <c r="AY140" s="261" t="s">
        <v>180</v>
      </c>
    </row>
    <row r="141" s="13" customFormat="1">
      <c r="A141" s="13"/>
      <c r="B141" s="240"/>
      <c r="C141" s="241"/>
      <c r="D141" s="242" t="s">
        <v>190</v>
      </c>
      <c r="E141" s="243" t="s">
        <v>1</v>
      </c>
      <c r="F141" s="244" t="s">
        <v>1181</v>
      </c>
      <c r="G141" s="241"/>
      <c r="H141" s="243" t="s">
        <v>1</v>
      </c>
      <c r="I141" s="245"/>
      <c r="J141" s="241"/>
      <c r="K141" s="241"/>
      <c r="L141" s="246"/>
      <c r="M141" s="247"/>
      <c r="N141" s="248"/>
      <c r="O141" s="248"/>
      <c r="P141" s="248"/>
      <c r="Q141" s="248"/>
      <c r="R141" s="248"/>
      <c r="S141" s="248"/>
      <c r="T141" s="249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0" t="s">
        <v>190</v>
      </c>
      <c r="AU141" s="250" t="s">
        <v>84</v>
      </c>
      <c r="AV141" s="13" t="s">
        <v>82</v>
      </c>
      <c r="AW141" s="13" t="s">
        <v>30</v>
      </c>
      <c r="AX141" s="13" t="s">
        <v>74</v>
      </c>
      <c r="AY141" s="250" t="s">
        <v>180</v>
      </c>
    </row>
    <row r="142" s="14" customFormat="1">
      <c r="A142" s="14"/>
      <c r="B142" s="251"/>
      <c r="C142" s="252"/>
      <c r="D142" s="242" t="s">
        <v>190</v>
      </c>
      <c r="E142" s="253" t="s">
        <v>1</v>
      </c>
      <c r="F142" s="254" t="s">
        <v>1182</v>
      </c>
      <c r="G142" s="252"/>
      <c r="H142" s="255">
        <v>34.200000000000003</v>
      </c>
      <c r="I142" s="256"/>
      <c r="J142" s="252"/>
      <c r="K142" s="252"/>
      <c r="L142" s="257"/>
      <c r="M142" s="258"/>
      <c r="N142" s="259"/>
      <c r="O142" s="259"/>
      <c r="P142" s="259"/>
      <c r="Q142" s="259"/>
      <c r="R142" s="259"/>
      <c r="S142" s="259"/>
      <c r="T142" s="260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1" t="s">
        <v>190</v>
      </c>
      <c r="AU142" s="261" t="s">
        <v>84</v>
      </c>
      <c r="AV142" s="14" t="s">
        <v>84</v>
      </c>
      <c r="AW142" s="14" t="s">
        <v>30</v>
      </c>
      <c r="AX142" s="14" t="s">
        <v>74</v>
      </c>
      <c r="AY142" s="261" t="s">
        <v>180</v>
      </c>
    </row>
    <row r="143" s="13" customFormat="1">
      <c r="A143" s="13"/>
      <c r="B143" s="240"/>
      <c r="C143" s="241"/>
      <c r="D143" s="242" t="s">
        <v>190</v>
      </c>
      <c r="E143" s="243" t="s">
        <v>1</v>
      </c>
      <c r="F143" s="244" t="s">
        <v>1183</v>
      </c>
      <c r="G143" s="241"/>
      <c r="H143" s="243" t="s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0" t="s">
        <v>190</v>
      </c>
      <c r="AU143" s="250" t="s">
        <v>84</v>
      </c>
      <c r="AV143" s="13" t="s">
        <v>82</v>
      </c>
      <c r="AW143" s="13" t="s">
        <v>30</v>
      </c>
      <c r="AX143" s="13" t="s">
        <v>74</v>
      </c>
      <c r="AY143" s="250" t="s">
        <v>180</v>
      </c>
    </row>
    <row r="144" s="14" customFormat="1">
      <c r="A144" s="14"/>
      <c r="B144" s="251"/>
      <c r="C144" s="252"/>
      <c r="D144" s="242" t="s">
        <v>190</v>
      </c>
      <c r="E144" s="253" t="s">
        <v>1</v>
      </c>
      <c r="F144" s="254" t="s">
        <v>1184</v>
      </c>
      <c r="G144" s="252"/>
      <c r="H144" s="255">
        <v>23.399999999999999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1" t="s">
        <v>190</v>
      </c>
      <c r="AU144" s="261" t="s">
        <v>84</v>
      </c>
      <c r="AV144" s="14" t="s">
        <v>84</v>
      </c>
      <c r="AW144" s="14" t="s">
        <v>30</v>
      </c>
      <c r="AX144" s="14" t="s">
        <v>74</v>
      </c>
      <c r="AY144" s="261" t="s">
        <v>180</v>
      </c>
    </row>
    <row r="145" s="13" customFormat="1">
      <c r="A145" s="13"/>
      <c r="B145" s="240"/>
      <c r="C145" s="241"/>
      <c r="D145" s="242" t="s">
        <v>190</v>
      </c>
      <c r="E145" s="243" t="s">
        <v>1</v>
      </c>
      <c r="F145" s="244" t="s">
        <v>1185</v>
      </c>
      <c r="G145" s="241"/>
      <c r="H145" s="243" t="s">
        <v>1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0" t="s">
        <v>190</v>
      </c>
      <c r="AU145" s="250" t="s">
        <v>84</v>
      </c>
      <c r="AV145" s="13" t="s">
        <v>82</v>
      </c>
      <c r="AW145" s="13" t="s">
        <v>30</v>
      </c>
      <c r="AX145" s="13" t="s">
        <v>74</v>
      </c>
      <c r="AY145" s="250" t="s">
        <v>180</v>
      </c>
    </row>
    <row r="146" s="14" customFormat="1">
      <c r="A146" s="14"/>
      <c r="B146" s="251"/>
      <c r="C146" s="252"/>
      <c r="D146" s="242" t="s">
        <v>190</v>
      </c>
      <c r="E146" s="253" t="s">
        <v>1</v>
      </c>
      <c r="F146" s="254" t="s">
        <v>1186</v>
      </c>
      <c r="G146" s="252"/>
      <c r="H146" s="255">
        <v>53.039999999999999</v>
      </c>
      <c r="I146" s="256"/>
      <c r="J146" s="252"/>
      <c r="K146" s="252"/>
      <c r="L146" s="257"/>
      <c r="M146" s="258"/>
      <c r="N146" s="259"/>
      <c r="O146" s="259"/>
      <c r="P146" s="259"/>
      <c r="Q146" s="259"/>
      <c r="R146" s="259"/>
      <c r="S146" s="259"/>
      <c r="T146" s="26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1" t="s">
        <v>190</v>
      </c>
      <c r="AU146" s="261" t="s">
        <v>84</v>
      </c>
      <c r="AV146" s="14" t="s">
        <v>84</v>
      </c>
      <c r="AW146" s="14" t="s">
        <v>30</v>
      </c>
      <c r="AX146" s="14" t="s">
        <v>74</v>
      </c>
      <c r="AY146" s="261" t="s">
        <v>180</v>
      </c>
    </row>
    <row r="147" s="13" customFormat="1">
      <c r="A147" s="13"/>
      <c r="B147" s="240"/>
      <c r="C147" s="241"/>
      <c r="D147" s="242" t="s">
        <v>190</v>
      </c>
      <c r="E147" s="243" t="s">
        <v>1</v>
      </c>
      <c r="F147" s="244" t="s">
        <v>1187</v>
      </c>
      <c r="G147" s="241"/>
      <c r="H147" s="243" t="s">
        <v>1</v>
      </c>
      <c r="I147" s="245"/>
      <c r="J147" s="241"/>
      <c r="K147" s="241"/>
      <c r="L147" s="246"/>
      <c r="M147" s="247"/>
      <c r="N147" s="248"/>
      <c r="O147" s="248"/>
      <c r="P147" s="248"/>
      <c r="Q147" s="248"/>
      <c r="R147" s="248"/>
      <c r="S147" s="248"/>
      <c r="T147" s="249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0" t="s">
        <v>190</v>
      </c>
      <c r="AU147" s="250" t="s">
        <v>84</v>
      </c>
      <c r="AV147" s="13" t="s">
        <v>82</v>
      </c>
      <c r="AW147" s="13" t="s">
        <v>30</v>
      </c>
      <c r="AX147" s="13" t="s">
        <v>74</v>
      </c>
      <c r="AY147" s="250" t="s">
        <v>180</v>
      </c>
    </row>
    <row r="148" s="14" customFormat="1">
      <c r="A148" s="14"/>
      <c r="B148" s="251"/>
      <c r="C148" s="252"/>
      <c r="D148" s="242" t="s">
        <v>190</v>
      </c>
      <c r="E148" s="253" t="s">
        <v>1</v>
      </c>
      <c r="F148" s="254" t="s">
        <v>1188</v>
      </c>
      <c r="G148" s="252"/>
      <c r="H148" s="255">
        <v>28.199999999999999</v>
      </c>
      <c r="I148" s="256"/>
      <c r="J148" s="252"/>
      <c r="K148" s="252"/>
      <c r="L148" s="257"/>
      <c r="M148" s="258"/>
      <c r="N148" s="259"/>
      <c r="O148" s="259"/>
      <c r="P148" s="259"/>
      <c r="Q148" s="259"/>
      <c r="R148" s="259"/>
      <c r="S148" s="259"/>
      <c r="T148" s="26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1" t="s">
        <v>190</v>
      </c>
      <c r="AU148" s="261" t="s">
        <v>84</v>
      </c>
      <c r="AV148" s="14" t="s">
        <v>84</v>
      </c>
      <c r="AW148" s="14" t="s">
        <v>30</v>
      </c>
      <c r="AX148" s="14" t="s">
        <v>74</v>
      </c>
      <c r="AY148" s="261" t="s">
        <v>180</v>
      </c>
    </row>
    <row r="149" s="13" customFormat="1">
      <c r="A149" s="13"/>
      <c r="B149" s="240"/>
      <c r="C149" s="241"/>
      <c r="D149" s="242" t="s">
        <v>190</v>
      </c>
      <c r="E149" s="243" t="s">
        <v>1</v>
      </c>
      <c r="F149" s="244" t="s">
        <v>1189</v>
      </c>
      <c r="G149" s="241"/>
      <c r="H149" s="243" t="s">
        <v>1</v>
      </c>
      <c r="I149" s="245"/>
      <c r="J149" s="241"/>
      <c r="K149" s="241"/>
      <c r="L149" s="246"/>
      <c r="M149" s="247"/>
      <c r="N149" s="248"/>
      <c r="O149" s="248"/>
      <c r="P149" s="248"/>
      <c r="Q149" s="248"/>
      <c r="R149" s="248"/>
      <c r="S149" s="248"/>
      <c r="T149" s="249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0" t="s">
        <v>190</v>
      </c>
      <c r="AU149" s="250" t="s">
        <v>84</v>
      </c>
      <c r="AV149" s="13" t="s">
        <v>82</v>
      </c>
      <c r="AW149" s="13" t="s">
        <v>30</v>
      </c>
      <c r="AX149" s="13" t="s">
        <v>74</v>
      </c>
      <c r="AY149" s="250" t="s">
        <v>180</v>
      </c>
    </row>
    <row r="150" s="14" customFormat="1">
      <c r="A150" s="14"/>
      <c r="B150" s="251"/>
      <c r="C150" s="252"/>
      <c r="D150" s="242" t="s">
        <v>190</v>
      </c>
      <c r="E150" s="253" t="s">
        <v>1</v>
      </c>
      <c r="F150" s="254" t="s">
        <v>1190</v>
      </c>
      <c r="G150" s="252"/>
      <c r="H150" s="255">
        <v>44.399999999999999</v>
      </c>
      <c r="I150" s="256"/>
      <c r="J150" s="252"/>
      <c r="K150" s="252"/>
      <c r="L150" s="257"/>
      <c r="M150" s="258"/>
      <c r="N150" s="259"/>
      <c r="O150" s="259"/>
      <c r="P150" s="259"/>
      <c r="Q150" s="259"/>
      <c r="R150" s="259"/>
      <c r="S150" s="259"/>
      <c r="T150" s="26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1" t="s">
        <v>190</v>
      </c>
      <c r="AU150" s="261" t="s">
        <v>84</v>
      </c>
      <c r="AV150" s="14" t="s">
        <v>84</v>
      </c>
      <c r="AW150" s="14" t="s">
        <v>30</v>
      </c>
      <c r="AX150" s="14" t="s">
        <v>74</v>
      </c>
      <c r="AY150" s="261" t="s">
        <v>180</v>
      </c>
    </row>
    <row r="151" s="13" customFormat="1">
      <c r="A151" s="13"/>
      <c r="B151" s="240"/>
      <c r="C151" s="241"/>
      <c r="D151" s="242" t="s">
        <v>190</v>
      </c>
      <c r="E151" s="243" t="s">
        <v>1</v>
      </c>
      <c r="F151" s="244" t="s">
        <v>1183</v>
      </c>
      <c r="G151" s="241"/>
      <c r="H151" s="243" t="s">
        <v>1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0" t="s">
        <v>190</v>
      </c>
      <c r="AU151" s="250" t="s">
        <v>84</v>
      </c>
      <c r="AV151" s="13" t="s">
        <v>82</v>
      </c>
      <c r="AW151" s="13" t="s">
        <v>30</v>
      </c>
      <c r="AX151" s="13" t="s">
        <v>74</v>
      </c>
      <c r="AY151" s="250" t="s">
        <v>180</v>
      </c>
    </row>
    <row r="152" s="14" customFormat="1">
      <c r="A152" s="14"/>
      <c r="B152" s="251"/>
      <c r="C152" s="252"/>
      <c r="D152" s="242" t="s">
        <v>190</v>
      </c>
      <c r="E152" s="253" t="s">
        <v>1</v>
      </c>
      <c r="F152" s="254" t="s">
        <v>1191</v>
      </c>
      <c r="G152" s="252"/>
      <c r="H152" s="255">
        <v>70.200000000000003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1" t="s">
        <v>190</v>
      </c>
      <c r="AU152" s="261" t="s">
        <v>84</v>
      </c>
      <c r="AV152" s="14" t="s">
        <v>84</v>
      </c>
      <c r="AW152" s="14" t="s">
        <v>30</v>
      </c>
      <c r="AX152" s="14" t="s">
        <v>74</v>
      </c>
      <c r="AY152" s="261" t="s">
        <v>180</v>
      </c>
    </row>
    <row r="153" s="13" customFormat="1">
      <c r="A153" s="13"/>
      <c r="B153" s="240"/>
      <c r="C153" s="241"/>
      <c r="D153" s="242" t="s">
        <v>190</v>
      </c>
      <c r="E153" s="243" t="s">
        <v>1</v>
      </c>
      <c r="F153" s="244" t="s">
        <v>1192</v>
      </c>
      <c r="G153" s="241"/>
      <c r="H153" s="243" t="s">
        <v>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0" t="s">
        <v>190</v>
      </c>
      <c r="AU153" s="250" t="s">
        <v>84</v>
      </c>
      <c r="AV153" s="13" t="s">
        <v>82</v>
      </c>
      <c r="AW153" s="13" t="s">
        <v>30</v>
      </c>
      <c r="AX153" s="13" t="s">
        <v>74</v>
      </c>
      <c r="AY153" s="250" t="s">
        <v>180</v>
      </c>
    </row>
    <row r="154" s="14" customFormat="1">
      <c r="A154" s="14"/>
      <c r="B154" s="251"/>
      <c r="C154" s="252"/>
      <c r="D154" s="242" t="s">
        <v>190</v>
      </c>
      <c r="E154" s="253" t="s">
        <v>1</v>
      </c>
      <c r="F154" s="254" t="s">
        <v>1193</v>
      </c>
      <c r="G154" s="252"/>
      <c r="H154" s="255">
        <v>75.599999999999994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1" t="s">
        <v>190</v>
      </c>
      <c r="AU154" s="261" t="s">
        <v>84</v>
      </c>
      <c r="AV154" s="14" t="s">
        <v>84</v>
      </c>
      <c r="AW154" s="14" t="s">
        <v>30</v>
      </c>
      <c r="AX154" s="14" t="s">
        <v>74</v>
      </c>
      <c r="AY154" s="261" t="s">
        <v>180</v>
      </c>
    </row>
    <row r="155" s="13" customFormat="1">
      <c r="A155" s="13"/>
      <c r="B155" s="240"/>
      <c r="C155" s="241"/>
      <c r="D155" s="242" t="s">
        <v>190</v>
      </c>
      <c r="E155" s="243" t="s">
        <v>1</v>
      </c>
      <c r="F155" s="244" t="s">
        <v>1194</v>
      </c>
      <c r="G155" s="241"/>
      <c r="H155" s="243" t="s">
        <v>1</v>
      </c>
      <c r="I155" s="245"/>
      <c r="J155" s="241"/>
      <c r="K155" s="241"/>
      <c r="L155" s="246"/>
      <c r="M155" s="247"/>
      <c r="N155" s="248"/>
      <c r="O155" s="248"/>
      <c r="P155" s="248"/>
      <c r="Q155" s="248"/>
      <c r="R155" s="248"/>
      <c r="S155" s="248"/>
      <c r="T155" s="249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0" t="s">
        <v>190</v>
      </c>
      <c r="AU155" s="250" t="s">
        <v>84</v>
      </c>
      <c r="AV155" s="13" t="s">
        <v>82</v>
      </c>
      <c r="AW155" s="13" t="s">
        <v>30</v>
      </c>
      <c r="AX155" s="13" t="s">
        <v>74</v>
      </c>
      <c r="AY155" s="250" t="s">
        <v>180</v>
      </c>
    </row>
    <row r="156" s="14" customFormat="1">
      <c r="A156" s="14"/>
      <c r="B156" s="251"/>
      <c r="C156" s="252"/>
      <c r="D156" s="242" t="s">
        <v>190</v>
      </c>
      <c r="E156" s="253" t="s">
        <v>1</v>
      </c>
      <c r="F156" s="254" t="s">
        <v>1195</v>
      </c>
      <c r="G156" s="252"/>
      <c r="H156" s="255">
        <v>23.640000000000001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190</v>
      </c>
      <c r="AU156" s="261" t="s">
        <v>84</v>
      </c>
      <c r="AV156" s="14" t="s">
        <v>84</v>
      </c>
      <c r="AW156" s="14" t="s">
        <v>30</v>
      </c>
      <c r="AX156" s="14" t="s">
        <v>74</v>
      </c>
      <c r="AY156" s="261" t="s">
        <v>180</v>
      </c>
    </row>
    <row r="157" s="13" customFormat="1">
      <c r="A157" s="13"/>
      <c r="B157" s="240"/>
      <c r="C157" s="241"/>
      <c r="D157" s="242" t="s">
        <v>190</v>
      </c>
      <c r="E157" s="243" t="s">
        <v>1</v>
      </c>
      <c r="F157" s="244" t="s">
        <v>1196</v>
      </c>
      <c r="G157" s="241"/>
      <c r="H157" s="243" t="s">
        <v>1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0" t="s">
        <v>190</v>
      </c>
      <c r="AU157" s="250" t="s">
        <v>84</v>
      </c>
      <c r="AV157" s="13" t="s">
        <v>82</v>
      </c>
      <c r="AW157" s="13" t="s">
        <v>30</v>
      </c>
      <c r="AX157" s="13" t="s">
        <v>74</v>
      </c>
      <c r="AY157" s="250" t="s">
        <v>180</v>
      </c>
    </row>
    <row r="158" s="14" customFormat="1">
      <c r="A158" s="14"/>
      <c r="B158" s="251"/>
      <c r="C158" s="252"/>
      <c r="D158" s="242" t="s">
        <v>190</v>
      </c>
      <c r="E158" s="253" t="s">
        <v>1</v>
      </c>
      <c r="F158" s="254" t="s">
        <v>1197</v>
      </c>
      <c r="G158" s="252"/>
      <c r="H158" s="255">
        <v>36.479999999999997</v>
      </c>
      <c r="I158" s="256"/>
      <c r="J158" s="252"/>
      <c r="K158" s="252"/>
      <c r="L158" s="257"/>
      <c r="M158" s="258"/>
      <c r="N158" s="259"/>
      <c r="O158" s="259"/>
      <c r="P158" s="259"/>
      <c r="Q158" s="259"/>
      <c r="R158" s="259"/>
      <c r="S158" s="259"/>
      <c r="T158" s="26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1" t="s">
        <v>190</v>
      </c>
      <c r="AU158" s="261" t="s">
        <v>84</v>
      </c>
      <c r="AV158" s="14" t="s">
        <v>84</v>
      </c>
      <c r="AW158" s="14" t="s">
        <v>30</v>
      </c>
      <c r="AX158" s="14" t="s">
        <v>74</v>
      </c>
      <c r="AY158" s="261" t="s">
        <v>180</v>
      </c>
    </row>
    <row r="159" s="13" customFormat="1">
      <c r="A159" s="13"/>
      <c r="B159" s="240"/>
      <c r="C159" s="241"/>
      <c r="D159" s="242" t="s">
        <v>190</v>
      </c>
      <c r="E159" s="243" t="s">
        <v>1</v>
      </c>
      <c r="F159" s="244" t="s">
        <v>1198</v>
      </c>
      <c r="G159" s="241"/>
      <c r="H159" s="243" t="s">
        <v>1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0" t="s">
        <v>190</v>
      </c>
      <c r="AU159" s="250" t="s">
        <v>84</v>
      </c>
      <c r="AV159" s="13" t="s">
        <v>82</v>
      </c>
      <c r="AW159" s="13" t="s">
        <v>30</v>
      </c>
      <c r="AX159" s="13" t="s">
        <v>74</v>
      </c>
      <c r="AY159" s="250" t="s">
        <v>180</v>
      </c>
    </row>
    <row r="160" s="14" customFormat="1">
      <c r="A160" s="14"/>
      <c r="B160" s="251"/>
      <c r="C160" s="252"/>
      <c r="D160" s="242" t="s">
        <v>190</v>
      </c>
      <c r="E160" s="253" t="s">
        <v>1</v>
      </c>
      <c r="F160" s="254" t="s">
        <v>1199</v>
      </c>
      <c r="G160" s="252"/>
      <c r="H160" s="255">
        <v>122.40000000000001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1" t="s">
        <v>190</v>
      </c>
      <c r="AU160" s="261" t="s">
        <v>84</v>
      </c>
      <c r="AV160" s="14" t="s">
        <v>84</v>
      </c>
      <c r="AW160" s="14" t="s">
        <v>30</v>
      </c>
      <c r="AX160" s="14" t="s">
        <v>74</v>
      </c>
      <c r="AY160" s="261" t="s">
        <v>180</v>
      </c>
    </row>
    <row r="161" s="13" customFormat="1">
      <c r="A161" s="13"/>
      <c r="B161" s="240"/>
      <c r="C161" s="241"/>
      <c r="D161" s="242" t="s">
        <v>190</v>
      </c>
      <c r="E161" s="243" t="s">
        <v>1</v>
      </c>
      <c r="F161" s="244" t="s">
        <v>1200</v>
      </c>
      <c r="G161" s="241"/>
      <c r="H161" s="243" t="s">
        <v>1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0" t="s">
        <v>190</v>
      </c>
      <c r="AU161" s="250" t="s">
        <v>84</v>
      </c>
      <c r="AV161" s="13" t="s">
        <v>82</v>
      </c>
      <c r="AW161" s="13" t="s">
        <v>30</v>
      </c>
      <c r="AX161" s="13" t="s">
        <v>74</v>
      </c>
      <c r="AY161" s="250" t="s">
        <v>180</v>
      </c>
    </row>
    <row r="162" s="14" customFormat="1">
      <c r="A162" s="14"/>
      <c r="B162" s="251"/>
      <c r="C162" s="252"/>
      <c r="D162" s="242" t="s">
        <v>190</v>
      </c>
      <c r="E162" s="253" t="s">
        <v>1</v>
      </c>
      <c r="F162" s="254" t="s">
        <v>1201</v>
      </c>
      <c r="G162" s="252"/>
      <c r="H162" s="255">
        <v>12</v>
      </c>
      <c r="I162" s="256"/>
      <c r="J162" s="252"/>
      <c r="K162" s="252"/>
      <c r="L162" s="257"/>
      <c r="M162" s="258"/>
      <c r="N162" s="259"/>
      <c r="O162" s="259"/>
      <c r="P162" s="259"/>
      <c r="Q162" s="259"/>
      <c r="R162" s="259"/>
      <c r="S162" s="259"/>
      <c r="T162" s="26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1" t="s">
        <v>190</v>
      </c>
      <c r="AU162" s="261" t="s">
        <v>84</v>
      </c>
      <c r="AV162" s="14" t="s">
        <v>84</v>
      </c>
      <c r="AW162" s="14" t="s">
        <v>30</v>
      </c>
      <c r="AX162" s="14" t="s">
        <v>74</v>
      </c>
      <c r="AY162" s="261" t="s">
        <v>180</v>
      </c>
    </row>
    <row r="163" s="13" customFormat="1">
      <c r="A163" s="13"/>
      <c r="B163" s="240"/>
      <c r="C163" s="241"/>
      <c r="D163" s="242" t="s">
        <v>190</v>
      </c>
      <c r="E163" s="243" t="s">
        <v>1</v>
      </c>
      <c r="F163" s="244" t="s">
        <v>1202</v>
      </c>
      <c r="G163" s="241"/>
      <c r="H163" s="243" t="s">
        <v>1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50" t="s">
        <v>190</v>
      </c>
      <c r="AU163" s="250" t="s">
        <v>84</v>
      </c>
      <c r="AV163" s="13" t="s">
        <v>82</v>
      </c>
      <c r="AW163" s="13" t="s">
        <v>30</v>
      </c>
      <c r="AX163" s="13" t="s">
        <v>74</v>
      </c>
      <c r="AY163" s="250" t="s">
        <v>180</v>
      </c>
    </row>
    <row r="164" s="14" customFormat="1">
      <c r="A164" s="14"/>
      <c r="B164" s="251"/>
      <c r="C164" s="252"/>
      <c r="D164" s="242" t="s">
        <v>190</v>
      </c>
      <c r="E164" s="253" t="s">
        <v>1</v>
      </c>
      <c r="F164" s="254" t="s">
        <v>1203</v>
      </c>
      <c r="G164" s="252"/>
      <c r="H164" s="255">
        <v>24.600000000000001</v>
      </c>
      <c r="I164" s="256"/>
      <c r="J164" s="252"/>
      <c r="K164" s="252"/>
      <c r="L164" s="257"/>
      <c r="M164" s="258"/>
      <c r="N164" s="259"/>
      <c r="O164" s="259"/>
      <c r="P164" s="259"/>
      <c r="Q164" s="259"/>
      <c r="R164" s="259"/>
      <c r="S164" s="259"/>
      <c r="T164" s="26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1" t="s">
        <v>190</v>
      </c>
      <c r="AU164" s="261" t="s">
        <v>84</v>
      </c>
      <c r="AV164" s="14" t="s">
        <v>84</v>
      </c>
      <c r="AW164" s="14" t="s">
        <v>30</v>
      </c>
      <c r="AX164" s="14" t="s">
        <v>74</v>
      </c>
      <c r="AY164" s="261" t="s">
        <v>180</v>
      </c>
    </row>
    <row r="165" s="13" customFormat="1">
      <c r="A165" s="13"/>
      <c r="B165" s="240"/>
      <c r="C165" s="241"/>
      <c r="D165" s="242" t="s">
        <v>190</v>
      </c>
      <c r="E165" s="243" t="s">
        <v>1</v>
      </c>
      <c r="F165" s="244" t="s">
        <v>1204</v>
      </c>
      <c r="G165" s="241"/>
      <c r="H165" s="243" t="s">
        <v>1</v>
      </c>
      <c r="I165" s="245"/>
      <c r="J165" s="241"/>
      <c r="K165" s="241"/>
      <c r="L165" s="246"/>
      <c r="M165" s="247"/>
      <c r="N165" s="248"/>
      <c r="O165" s="248"/>
      <c r="P165" s="248"/>
      <c r="Q165" s="248"/>
      <c r="R165" s="248"/>
      <c r="S165" s="248"/>
      <c r="T165" s="249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0" t="s">
        <v>190</v>
      </c>
      <c r="AU165" s="250" t="s">
        <v>84</v>
      </c>
      <c r="AV165" s="13" t="s">
        <v>82</v>
      </c>
      <c r="AW165" s="13" t="s">
        <v>30</v>
      </c>
      <c r="AX165" s="13" t="s">
        <v>74</v>
      </c>
      <c r="AY165" s="250" t="s">
        <v>180</v>
      </c>
    </row>
    <row r="166" s="14" customFormat="1">
      <c r="A166" s="14"/>
      <c r="B166" s="251"/>
      <c r="C166" s="252"/>
      <c r="D166" s="242" t="s">
        <v>190</v>
      </c>
      <c r="E166" s="253" t="s">
        <v>1</v>
      </c>
      <c r="F166" s="254" t="s">
        <v>1205</v>
      </c>
      <c r="G166" s="252"/>
      <c r="H166" s="255">
        <v>32.640000000000001</v>
      </c>
      <c r="I166" s="256"/>
      <c r="J166" s="252"/>
      <c r="K166" s="252"/>
      <c r="L166" s="257"/>
      <c r="M166" s="258"/>
      <c r="N166" s="259"/>
      <c r="O166" s="259"/>
      <c r="P166" s="259"/>
      <c r="Q166" s="259"/>
      <c r="R166" s="259"/>
      <c r="S166" s="259"/>
      <c r="T166" s="26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1" t="s">
        <v>190</v>
      </c>
      <c r="AU166" s="261" t="s">
        <v>84</v>
      </c>
      <c r="AV166" s="14" t="s">
        <v>84</v>
      </c>
      <c r="AW166" s="14" t="s">
        <v>30</v>
      </c>
      <c r="AX166" s="14" t="s">
        <v>74</v>
      </c>
      <c r="AY166" s="261" t="s">
        <v>180</v>
      </c>
    </row>
    <row r="167" s="13" customFormat="1">
      <c r="A167" s="13"/>
      <c r="B167" s="240"/>
      <c r="C167" s="241"/>
      <c r="D167" s="242" t="s">
        <v>190</v>
      </c>
      <c r="E167" s="243" t="s">
        <v>1</v>
      </c>
      <c r="F167" s="244" t="s">
        <v>1206</v>
      </c>
      <c r="G167" s="241"/>
      <c r="H167" s="243" t="s">
        <v>1</v>
      </c>
      <c r="I167" s="245"/>
      <c r="J167" s="241"/>
      <c r="K167" s="241"/>
      <c r="L167" s="246"/>
      <c r="M167" s="247"/>
      <c r="N167" s="248"/>
      <c r="O167" s="248"/>
      <c r="P167" s="248"/>
      <c r="Q167" s="248"/>
      <c r="R167" s="248"/>
      <c r="S167" s="248"/>
      <c r="T167" s="249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0" t="s">
        <v>190</v>
      </c>
      <c r="AU167" s="250" t="s">
        <v>84</v>
      </c>
      <c r="AV167" s="13" t="s">
        <v>82</v>
      </c>
      <c r="AW167" s="13" t="s">
        <v>30</v>
      </c>
      <c r="AX167" s="13" t="s">
        <v>74</v>
      </c>
      <c r="AY167" s="250" t="s">
        <v>180</v>
      </c>
    </row>
    <row r="168" s="14" customFormat="1">
      <c r="A168" s="14"/>
      <c r="B168" s="251"/>
      <c r="C168" s="252"/>
      <c r="D168" s="242" t="s">
        <v>190</v>
      </c>
      <c r="E168" s="253" t="s">
        <v>1</v>
      </c>
      <c r="F168" s="254" t="s">
        <v>1207</v>
      </c>
      <c r="G168" s="252"/>
      <c r="H168" s="255">
        <v>32.399999999999999</v>
      </c>
      <c r="I168" s="256"/>
      <c r="J168" s="252"/>
      <c r="K168" s="252"/>
      <c r="L168" s="257"/>
      <c r="M168" s="258"/>
      <c r="N168" s="259"/>
      <c r="O168" s="259"/>
      <c r="P168" s="259"/>
      <c r="Q168" s="259"/>
      <c r="R168" s="259"/>
      <c r="S168" s="259"/>
      <c r="T168" s="26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1" t="s">
        <v>190</v>
      </c>
      <c r="AU168" s="261" t="s">
        <v>84</v>
      </c>
      <c r="AV168" s="14" t="s">
        <v>84</v>
      </c>
      <c r="AW168" s="14" t="s">
        <v>30</v>
      </c>
      <c r="AX168" s="14" t="s">
        <v>74</v>
      </c>
      <c r="AY168" s="261" t="s">
        <v>180</v>
      </c>
    </row>
    <row r="169" s="15" customFormat="1">
      <c r="A169" s="15"/>
      <c r="B169" s="262"/>
      <c r="C169" s="263"/>
      <c r="D169" s="242" t="s">
        <v>190</v>
      </c>
      <c r="E169" s="264" t="s">
        <v>1</v>
      </c>
      <c r="F169" s="265" t="s">
        <v>194</v>
      </c>
      <c r="G169" s="263"/>
      <c r="H169" s="266">
        <v>662.51999999999998</v>
      </c>
      <c r="I169" s="267"/>
      <c r="J169" s="263"/>
      <c r="K169" s="263"/>
      <c r="L169" s="268"/>
      <c r="M169" s="269"/>
      <c r="N169" s="270"/>
      <c r="O169" s="270"/>
      <c r="P169" s="270"/>
      <c r="Q169" s="270"/>
      <c r="R169" s="270"/>
      <c r="S169" s="270"/>
      <c r="T169" s="271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72" t="s">
        <v>190</v>
      </c>
      <c r="AU169" s="272" t="s">
        <v>84</v>
      </c>
      <c r="AV169" s="15" t="s">
        <v>188</v>
      </c>
      <c r="AW169" s="15" t="s">
        <v>30</v>
      </c>
      <c r="AX169" s="15" t="s">
        <v>82</v>
      </c>
      <c r="AY169" s="272" t="s">
        <v>180</v>
      </c>
    </row>
    <row r="170" s="12" customFormat="1" ht="22.8" customHeight="1">
      <c r="A170" s="12"/>
      <c r="B170" s="211"/>
      <c r="C170" s="212"/>
      <c r="D170" s="213" t="s">
        <v>73</v>
      </c>
      <c r="E170" s="225" t="s">
        <v>252</v>
      </c>
      <c r="F170" s="225" t="s">
        <v>293</v>
      </c>
      <c r="G170" s="212"/>
      <c r="H170" s="212"/>
      <c r="I170" s="215"/>
      <c r="J170" s="226">
        <f>BK170</f>
        <v>0</v>
      </c>
      <c r="K170" s="212"/>
      <c r="L170" s="217"/>
      <c r="M170" s="218"/>
      <c r="N170" s="219"/>
      <c r="O170" s="219"/>
      <c r="P170" s="220">
        <f>SUM(P171:P258)</f>
        <v>0</v>
      </c>
      <c r="Q170" s="219"/>
      <c r="R170" s="220">
        <f>SUM(R171:R258)</f>
        <v>0.41769000000000001</v>
      </c>
      <c r="S170" s="219"/>
      <c r="T170" s="221">
        <f>SUM(T171:T258)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2" t="s">
        <v>82</v>
      </c>
      <c r="AT170" s="223" t="s">
        <v>73</v>
      </c>
      <c r="AU170" s="223" t="s">
        <v>82</v>
      </c>
      <c r="AY170" s="222" t="s">
        <v>180</v>
      </c>
      <c r="BK170" s="224">
        <f>SUM(BK171:BK258)</f>
        <v>0</v>
      </c>
    </row>
    <row r="171" s="2" customFormat="1" ht="21.75" customHeight="1">
      <c r="A171" s="39"/>
      <c r="B171" s="40"/>
      <c r="C171" s="227" t="s">
        <v>84</v>
      </c>
      <c r="D171" s="227" t="s">
        <v>183</v>
      </c>
      <c r="E171" s="228" t="s">
        <v>1208</v>
      </c>
      <c r="F171" s="229" t="s">
        <v>1209</v>
      </c>
      <c r="G171" s="230" t="s">
        <v>198</v>
      </c>
      <c r="H171" s="231">
        <v>10917</v>
      </c>
      <c r="I171" s="232"/>
      <c r="J171" s="233">
        <f>ROUND(I171*H171,2)</f>
        <v>0</v>
      </c>
      <c r="K171" s="229" t="s">
        <v>187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84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1210</v>
      </c>
    </row>
    <row r="172" s="13" customFormat="1">
      <c r="A172" s="13"/>
      <c r="B172" s="240"/>
      <c r="C172" s="241"/>
      <c r="D172" s="242" t="s">
        <v>190</v>
      </c>
      <c r="E172" s="243" t="s">
        <v>1</v>
      </c>
      <c r="F172" s="244" t="s">
        <v>1211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190</v>
      </c>
      <c r="AU172" s="250" t="s">
        <v>84</v>
      </c>
      <c r="AV172" s="13" t="s">
        <v>82</v>
      </c>
      <c r="AW172" s="13" t="s">
        <v>30</v>
      </c>
      <c r="AX172" s="13" t="s">
        <v>74</v>
      </c>
      <c r="AY172" s="250" t="s">
        <v>180</v>
      </c>
    </row>
    <row r="173" s="14" customFormat="1">
      <c r="A173" s="14"/>
      <c r="B173" s="251"/>
      <c r="C173" s="252"/>
      <c r="D173" s="242" t="s">
        <v>190</v>
      </c>
      <c r="E173" s="253" t="s">
        <v>1</v>
      </c>
      <c r="F173" s="254" t="s">
        <v>1212</v>
      </c>
      <c r="G173" s="252"/>
      <c r="H173" s="255">
        <v>4275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190</v>
      </c>
      <c r="AU173" s="261" t="s">
        <v>84</v>
      </c>
      <c r="AV173" s="14" t="s">
        <v>84</v>
      </c>
      <c r="AW173" s="14" t="s">
        <v>30</v>
      </c>
      <c r="AX173" s="14" t="s">
        <v>74</v>
      </c>
      <c r="AY173" s="261" t="s">
        <v>180</v>
      </c>
    </row>
    <row r="174" s="13" customFormat="1">
      <c r="A174" s="13"/>
      <c r="B174" s="240"/>
      <c r="C174" s="241"/>
      <c r="D174" s="242" t="s">
        <v>190</v>
      </c>
      <c r="E174" s="243" t="s">
        <v>1</v>
      </c>
      <c r="F174" s="244" t="s">
        <v>1213</v>
      </c>
      <c r="G174" s="241"/>
      <c r="H174" s="243" t="s">
        <v>1</v>
      </c>
      <c r="I174" s="245"/>
      <c r="J174" s="241"/>
      <c r="K174" s="241"/>
      <c r="L174" s="246"/>
      <c r="M174" s="247"/>
      <c r="N174" s="248"/>
      <c r="O174" s="248"/>
      <c r="P174" s="248"/>
      <c r="Q174" s="248"/>
      <c r="R174" s="248"/>
      <c r="S174" s="248"/>
      <c r="T174" s="249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0" t="s">
        <v>190</v>
      </c>
      <c r="AU174" s="250" t="s">
        <v>84</v>
      </c>
      <c r="AV174" s="13" t="s">
        <v>82</v>
      </c>
      <c r="AW174" s="13" t="s">
        <v>30</v>
      </c>
      <c r="AX174" s="13" t="s">
        <v>74</v>
      </c>
      <c r="AY174" s="250" t="s">
        <v>180</v>
      </c>
    </row>
    <row r="175" s="14" customFormat="1">
      <c r="A175" s="14"/>
      <c r="B175" s="251"/>
      <c r="C175" s="252"/>
      <c r="D175" s="242" t="s">
        <v>190</v>
      </c>
      <c r="E175" s="253" t="s">
        <v>1</v>
      </c>
      <c r="F175" s="254" t="s">
        <v>1214</v>
      </c>
      <c r="G175" s="252"/>
      <c r="H175" s="255">
        <v>2249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190</v>
      </c>
      <c r="AU175" s="261" t="s">
        <v>84</v>
      </c>
      <c r="AV175" s="14" t="s">
        <v>84</v>
      </c>
      <c r="AW175" s="14" t="s">
        <v>30</v>
      </c>
      <c r="AX175" s="14" t="s">
        <v>74</v>
      </c>
      <c r="AY175" s="261" t="s">
        <v>180</v>
      </c>
    </row>
    <row r="176" s="13" customFormat="1">
      <c r="A176" s="13"/>
      <c r="B176" s="240"/>
      <c r="C176" s="241"/>
      <c r="D176" s="242" t="s">
        <v>190</v>
      </c>
      <c r="E176" s="243" t="s">
        <v>1</v>
      </c>
      <c r="F176" s="244" t="s">
        <v>1215</v>
      </c>
      <c r="G176" s="241"/>
      <c r="H176" s="243" t="s">
        <v>1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0" t="s">
        <v>190</v>
      </c>
      <c r="AU176" s="250" t="s">
        <v>84</v>
      </c>
      <c r="AV176" s="13" t="s">
        <v>82</v>
      </c>
      <c r="AW176" s="13" t="s">
        <v>30</v>
      </c>
      <c r="AX176" s="13" t="s">
        <v>74</v>
      </c>
      <c r="AY176" s="250" t="s">
        <v>180</v>
      </c>
    </row>
    <row r="177" s="14" customFormat="1">
      <c r="A177" s="14"/>
      <c r="B177" s="251"/>
      <c r="C177" s="252"/>
      <c r="D177" s="242" t="s">
        <v>190</v>
      </c>
      <c r="E177" s="253" t="s">
        <v>1</v>
      </c>
      <c r="F177" s="254" t="s">
        <v>1216</v>
      </c>
      <c r="G177" s="252"/>
      <c r="H177" s="255">
        <v>4393</v>
      </c>
      <c r="I177" s="256"/>
      <c r="J177" s="252"/>
      <c r="K177" s="252"/>
      <c r="L177" s="257"/>
      <c r="M177" s="258"/>
      <c r="N177" s="259"/>
      <c r="O177" s="259"/>
      <c r="P177" s="259"/>
      <c r="Q177" s="259"/>
      <c r="R177" s="259"/>
      <c r="S177" s="259"/>
      <c r="T177" s="26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1" t="s">
        <v>190</v>
      </c>
      <c r="AU177" s="261" t="s">
        <v>84</v>
      </c>
      <c r="AV177" s="14" t="s">
        <v>84</v>
      </c>
      <c r="AW177" s="14" t="s">
        <v>30</v>
      </c>
      <c r="AX177" s="14" t="s">
        <v>74</v>
      </c>
      <c r="AY177" s="261" t="s">
        <v>180</v>
      </c>
    </row>
    <row r="178" s="15" customFormat="1">
      <c r="A178" s="15"/>
      <c r="B178" s="262"/>
      <c r="C178" s="263"/>
      <c r="D178" s="242" t="s">
        <v>190</v>
      </c>
      <c r="E178" s="264" t="s">
        <v>1</v>
      </c>
      <c r="F178" s="265" t="s">
        <v>194</v>
      </c>
      <c r="G178" s="263"/>
      <c r="H178" s="266">
        <v>10917</v>
      </c>
      <c r="I178" s="267"/>
      <c r="J178" s="263"/>
      <c r="K178" s="263"/>
      <c r="L178" s="268"/>
      <c r="M178" s="269"/>
      <c r="N178" s="270"/>
      <c r="O178" s="270"/>
      <c r="P178" s="270"/>
      <c r="Q178" s="270"/>
      <c r="R178" s="270"/>
      <c r="S178" s="270"/>
      <c r="T178" s="271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2" t="s">
        <v>190</v>
      </c>
      <c r="AU178" s="272" t="s">
        <v>84</v>
      </c>
      <c r="AV178" s="15" t="s">
        <v>188</v>
      </c>
      <c r="AW178" s="15" t="s">
        <v>30</v>
      </c>
      <c r="AX178" s="15" t="s">
        <v>82</v>
      </c>
      <c r="AY178" s="272" t="s">
        <v>180</v>
      </c>
    </row>
    <row r="179" s="2" customFormat="1" ht="21.75" customHeight="1">
      <c r="A179" s="39"/>
      <c r="B179" s="40"/>
      <c r="C179" s="227" t="s">
        <v>181</v>
      </c>
      <c r="D179" s="227" t="s">
        <v>183</v>
      </c>
      <c r="E179" s="228" t="s">
        <v>1217</v>
      </c>
      <c r="F179" s="229" t="s">
        <v>1218</v>
      </c>
      <c r="G179" s="230" t="s">
        <v>198</v>
      </c>
      <c r="H179" s="231">
        <v>1637550</v>
      </c>
      <c r="I179" s="232"/>
      <c r="J179" s="233">
        <f>ROUND(I179*H179,2)</f>
        <v>0</v>
      </c>
      <c r="K179" s="229" t="s">
        <v>187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84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1219</v>
      </c>
    </row>
    <row r="180" s="2" customFormat="1">
      <c r="A180" s="39"/>
      <c r="B180" s="40"/>
      <c r="C180" s="41"/>
      <c r="D180" s="242" t="s">
        <v>556</v>
      </c>
      <c r="E180" s="41"/>
      <c r="F180" s="295" t="s">
        <v>1220</v>
      </c>
      <c r="G180" s="41"/>
      <c r="H180" s="41"/>
      <c r="I180" s="296"/>
      <c r="J180" s="41"/>
      <c r="K180" s="41"/>
      <c r="L180" s="45"/>
      <c r="M180" s="297"/>
      <c r="N180" s="298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556</v>
      </c>
      <c r="AU180" s="18" t="s">
        <v>84</v>
      </c>
    </row>
    <row r="181" s="13" customFormat="1">
      <c r="A181" s="13"/>
      <c r="B181" s="240"/>
      <c r="C181" s="241"/>
      <c r="D181" s="242" t="s">
        <v>190</v>
      </c>
      <c r="E181" s="243" t="s">
        <v>1</v>
      </c>
      <c r="F181" s="244" t="s">
        <v>1211</v>
      </c>
      <c r="G181" s="241"/>
      <c r="H181" s="243" t="s">
        <v>1</v>
      </c>
      <c r="I181" s="245"/>
      <c r="J181" s="241"/>
      <c r="K181" s="241"/>
      <c r="L181" s="246"/>
      <c r="M181" s="247"/>
      <c r="N181" s="248"/>
      <c r="O181" s="248"/>
      <c r="P181" s="248"/>
      <c r="Q181" s="248"/>
      <c r="R181" s="248"/>
      <c r="S181" s="248"/>
      <c r="T181" s="249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0" t="s">
        <v>190</v>
      </c>
      <c r="AU181" s="250" t="s">
        <v>84</v>
      </c>
      <c r="AV181" s="13" t="s">
        <v>82</v>
      </c>
      <c r="AW181" s="13" t="s">
        <v>30</v>
      </c>
      <c r="AX181" s="13" t="s">
        <v>74</v>
      </c>
      <c r="AY181" s="250" t="s">
        <v>180</v>
      </c>
    </row>
    <row r="182" s="14" customFormat="1">
      <c r="A182" s="14"/>
      <c r="B182" s="251"/>
      <c r="C182" s="252"/>
      <c r="D182" s="242" t="s">
        <v>190</v>
      </c>
      <c r="E182" s="253" t="s">
        <v>1</v>
      </c>
      <c r="F182" s="254" t="s">
        <v>1221</v>
      </c>
      <c r="G182" s="252"/>
      <c r="H182" s="255">
        <v>641250</v>
      </c>
      <c r="I182" s="256"/>
      <c r="J182" s="252"/>
      <c r="K182" s="252"/>
      <c r="L182" s="257"/>
      <c r="M182" s="258"/>
      <c r="N182" s="259"/>
      <c r="O182" s="259"/>
      <c r="P182" s="259"/>
      <c r="Q182" s="259"/>
      <c r="R182" s="259"/>
      <c r="S182" s="259"/>
      <c r="T182" s="26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1" t="s">
        <v>190</v>
      </c>
      <c r="AU182" s="261" t="s">
        <v>84</v>
      </c>
      <c r="AV182" s="14" t="s">
        <v>84</v>
      </c>
      <c r="AW182" s="14" t="s">
        <v>30</v>
      </c>
      <c r="AX182" s="14" t="s">
        <v>74</v>
      </c>
      <c r="AY182" s="261" t="s">
        <v>180</v>
      </c>
    </row>
    <row r="183" s="13" customFormat="1">
      <c r="A183" s="13"/>
      <c r="B183" s="240"/>
      <c r="C183" s="241"/>
      <c r="D183" s="242" t="s">
        <v>190</v>
      </c>
      <c r="E183" s="243" t="s">
        <v>1</v>
      </c>
      <c r="F183" s="244" t="s">
        <v>1213</v>
      </c>
      <c r="G183" s="241"/>
      <c r="H183" s="243" t="s">
        <v>1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0" t="s">
        <v>190</v>
      </c>
      <c r="AU183" s="250" t="s">
        <v>84</v>
      </c>
      <c r="AV183" s="13" t="s">
        <v>82</v>
      </c>
      <c r="AW183" s="13" t="s">
        <v>30</v>
      </c>
      <c r="AX183" s="13" t="s">
        <v>74</v>
      </c>
      <c r="AY183" s="250" t="s">
        <v>180</v>
      </c>
    </row>
    <row r="184" s="14" customFormat="1">
      <c r="A184" s="14"/>
      <c r="B184" s="251"/>
      <c r="C184" s="252"/>
      <c r="D184" s="242" t="s">
        <v>190</v>
      </c>
      <c r="E184" s="253" t="s">
        <v>1</v>
      </c>
      <c r="F184" s="254" t="s">
        <v>1222</v>
      </c>
      <c r="G184" s="252"/>
      <c r="H184" s="255">
        <v>337350</v>
      </c>
      <c r="I184" s="256"/>
      <c r="J184" s="252"/>
      <c r="K184" s="252"/>
      <c r="L184" s="257"/>
      <c r="M184" s="258"/>
      <c r="N184" s="259"/>
      <c r="O184" s="259"/>
      <c r="P184" s="259"/>
      <c r="Q184" s="259"/>
      <c r="R184" s="259"/>
      <c r="S184" s="259"/>
      <c r="T184" s="26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1" t="s">
        <v>190</v>
      </c>
      <c r="AU184" s="261" t="s">
        <v>84</v>
      </c>
      <c r="AV184" s="14" t="s">
        <v>84</v>
      </c>
      <c r="AW184" s="14" t="s">
        <v>30</v>
      </c>
      <c r="AX184" s="14" t="s">
        <v>74</v>
      </c>
      <c r="AY184" s="261" t="s">
        <v>180</v>
      </c>
    </row>
    <row r="185" s="13" customFormat="1">
      <c r="A185" s="13"/>
      <c r="B185" s="240"/>
      <c r="C185" s="241"/>
      <c r="D185" s="242" t="s">
        <v>190</v>
      </c>
      <c r="E185" s="243" t="s">
        <v>1</v>
      </c>
      <c r="F185" s="244" t="s">
        <v>1215</v>
      </c>
      <c r="G185" s="241"/>
      <c r="H185" s="243" t="s">
        <v>1</v>
      </c>
      <c r="I185" s="245"/>
      <c r="J185" s="241"/>
      <c r="K185" s="241"/>
      <c r="L185" s="246"/>
      <c r="M185" s="247"/>
      <c r="N185" s="248"/>
      <c r="O185" s="248"/>
      <c r="P185" s="248"/>
      <c r="Q185" s="248"/>
      <c r="R185" s="248"/>
      <c r="S185" s="248"/>
      <c r="T185" s="249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0" t="s">
        <v>190</v>
      </c>
      <c r="AU185" s="250" t="s">
        <v>84</v>
      </c>
      <c r="AV185" s="13" t="s">
        <v>82</v>
      </c>
      <c r="AW185" s="13" t="s">
        <v>30</v>
      </c>
      <c r="AX185" s="13" t="s">
        <v>74</v>
      </c>
      <c r="AY185" s="250" t="s">
        <v>180</v>
      </c>
    </row>
    <row r="186" s="14" customFormat="1">
      <c r="A186" s="14"/>
      <c r="B186" s="251"/>
      <c r="C186" s="252"/>
      <c r="D186" s="242" t="s">
        <v>190</v>
      </c>
      <c r="E186" s="253" t="s">
        <v>1</v>
      </c>
      <c r="F186" s="254" t="s">
        <v>1223</v>
      </c>
      <c r="G186" s="252"/>
      <c r="H186" s="255">
        <v>658950</v>
      </c>
      <c r="I186" s="256"/>
      <c r="J186" s="252"/>
      <c r="K186" s="252"/>
      <c r="L186" s="257"/>
      <c r="M186" s="258"/>
      <c r="N186" s="259"/>
      <c r="O186" s="259"/>
      <c r="P186" s="259"/>
      <c r="Q186" s="259"/>
      <c r="R186" s="259"/>
      <c r="S186" s="259"/>
      <c r="T186" s="26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1" t="s">
        <v>190</v>
      </c>
      <c r="AU186" s="261" t="s">
        <v>84</v>
      </c>
      <c r="AV186" s="14" t="s">
        <v>84</v>
      </c>
      <c r="AW186" s="14" t="s">
        <v>30</v>
      </c>
      <c r="AX186" s="14" t="s">
        <v>74</v>
      </c>
      <c r="AY186" s="261" t="s">
        <v>180</v>
      </c>
    </row>
    <row r="187" s="15" customFormat="1">
      <c r="A187" s="15"/>
      <c r="B187" s="262"/>
      <c r="C187" s="263"/>
      <c r="D187" s="242" t="s">
        <v>190</v>
      </c>
      <c r="E187" s="264" t="s">
        <v>1</v>
      </c>
      <c r="F187" s="265" t="s">
        <v>194</v>
      </c>
      <c r="G187" s="263"/>
      <c r="H187" s="266">
        <v>1637550</v>
      </c>
      <c r="I187" s="267"/>
      <c r="J187" s="263"/>
      <c r="K187" s="263"/>
      <c r="L187" s="268"/>
      <c r="M187" s="269"/>
      <c r="N187" s="270"/>
      <c r="O187" s="270"/>
      <c r="P187" s="270"/>
      <c r="Q187" s="270"/>
      <c r="R187" s="270"/>
      <c r="S187" s="270"/>
      <c r="T187" s="271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72" t="s">
        <v>190</v>
      </c>
      <c r="AU187" s="272" t="s">
        <v>84</v>
      </c>
      <c r="AV187" s="15" t="s">
        <v>188</v>
      </c>
      <c r="AW187" s="15" t="s">
        <v>30</v>
      </c>
      <c r="AX187" s="15" t="s">
        <v>82</v>
      </c>
      <c r="AY187" s="272" t="s">
        <v>180</v>
      </c>
    </row>
    <row r="188" s="2" customFormat="1" ht="21.75" customHeight="1">
      <c r="A188" s="39"/>
      <c r="B188" s="40"/>
      <c r="C188" s="227" t="s">
        <v>188</v>
      </c>
      <c r="D188" s="227" t="s">
        <v>183</v>
      </c>
      <c r="E188" s="228" t="s">
        <v>1224</v>
      </c>
      <c r="F188" s="229" t="s">
        <v>1225</v>
      </c>
      <c r="G188" s="230" t="s">
        <v>198</v>
      </c>
      <c r="H188" s="231">
        <v>10917</v>
      </c>
      <c r="I188" s="232"/>
      <c r="J188" s="233">
        <f>ROUND(I188*H188,2)</f>
        <v>0</v>
      </c>
      <c r="K188" s="229" t="s">
        <v>187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84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1226</v>
      </c>
    </row>
    <row r="189" s="13" customFormat="1">
      <c r="A189" s="13"/>
      <c r="B189" s="240"/>
      <c r="C189" s="241"/>
      <c r="D189" s="242" t="s">
        <v>190</v>
      </c>
      <c r="E189" s="243" t="s">
        <v>1</v>
      </c>
      <c r="F189" s="244" t="s">
        <v>1211</v>
      </c>
      <c r="G189" s="241"/>
      <c r="H189" s="243" t="s">
        <v>1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0" t="s">
        <v>190</v>
      </c>
      <c r="AU189" s="250" t="s">
        <v>84</v>
      </c>
      <c r="AV189" s="13" t="s">
        <v>82</v>
      </c>
      <c r="AW189" s="13" t="s">
        <v>30</v>
      </c>
      <c r="AX189" s="13" t="s">
        <v>74</v>
      </c>
      <c r="AY189" s="250" t="s">
        <v>180</v>
      </c>
    </row>
    <row r="190" s="14" customFormat="1">
      <c r="A190" s="14"/>
      <c r="B190" s="251"/>
      <c r="C190" s="252"/>
      <c r="D190" s="242" t="s">
        <v>190</v>
      </c>
      <c r="E190" s="253" t="s">
        <v>1</v>
      </c>
      <c r="F190" s="254" t="s">
        <v>1212</v>
      </c>
      <c r="G190" s="252"/>
      <c r="H190" s="255">
        <v>4275</v>
      </c>
      <c r="I190" s="256"/>
      <c r="J190" s="252"/>
      <c r="K190" s="252"/>
      <c r="L190" s="257"/>
      <c r="M190" s="258"/>
      <c r="N190" s="259"/>
      <c r="O190" s="259"/>
      <c r="P190" s="259"/>
      <c r="Q190" s="259"/>
      <c r="R190" s="259"/>
      <c r="S190" s="259"/>
      <c r="T190" s="26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1" t="s">
        <v>190</v>
      </c>
      <c r="AU190" s="261" t="s">
        <v>84</v>
      </c>
      <c r="AV190" s="14" t="s">
        <v>84</v>
      </c>
      <c r="AW190" s="14" t="s">
        <v>30</v>
      </c>
      <c r="AX190" s="14" t="s">
        <v>74</v>
      </c>
      <c r="AY190" s="261" t="s">
        <v>180</v>
      </c>
    </row>
    <row r="191" s="13" customFormat="1">
      <c r="A191" s="13"/>
      <c r="B191" s="240"/>
      <c r="C191" s="241"/>
      <c r="D191" s="242" t="s">
        <v>190</v>
      </c>
      <c r="E191" s="243" t="s">
        <v>1</v>
      </c>
      <c r="F191" s="244" t="s">
        <v>1213</v>
      </c>
      <c r="G191" s="241"/>
      <c r="H191" s="243" t="s">
        <v>1</v>
      </c>
      <c r="I191" s="245"/>
      <c r="J191" s="241"/>
      <c r="K191" s="241"/>
      <c r="L191" s="246"/>
      <c r="M191" s="247"/>
      <c r="N191" s="248"/>
      <c r="O191" s="248"/>
      <c r="P191" s="248"/>
      <c r="Q191" s="248"/>
      <c r="R191" s="248"/>
      <c r="S191" s="248"/>
      <c r="T191" s="249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0" t="s">
        <v>190</v>
      </c>
      <c r="AU191" s="250" t="s">
        <v>84</v>
      </c>
      <c r="AV191" s="13" t="s">
        <v>82</v>
      </c>
      <c r="AW191" s="13" t="s">
        <v>30</v>
      </c>
      <c r="AX191" s="13" t="s">
        <v>74</v>
      </c>
      <c r="AY191" s="250" t="s">
        <v>180</v>
      </c>
    </row>
    <row r="192" s="14" customFormat="1">
      <c r="A192" s="14"/>
      <c r="B192" s="251"/>
      <c r="C192" s="252"/>
      <c r="D192" s="242" t="s">
        <v>190</v>
      </c>
      <c r="E192" s="253" t="s">
        <v>1</v>
      </c>
      <c r="F192" s="254" t="s">
        <v>1214</v>
      </c>
      <c r="G192" s="252"/>
      <c r="H192" s="255">
        <v>2249</v>
      </c>
      <c r="I192" s="256"/>
      <c r="J192" s="252"/>
      <c r="K192" s="252"/>
      <c r="L192" s="257"/>
      <c r="M192" s="258"/>
      <c r="N192" s="259"/>
      <c r="O192" s="259"/>
      <c r="P192" s="259"/>
      <c r="Q192" s="259"/>
      <c r="R192" s="259"/>
      <c r="S192" s="259"/>
      <c r="T192" s="26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190</v>
      </c>
      <c r="AU192" s="261" t="s">
        <v>84</v>
      </c>
      <c r="AV192" s="14" t="s">
        <v>84</v>
      </c>
      <c r="AW192" s="14" t="s">
        <v>30</v>
      </c>
      <c r="AX192" s="14" t="s">
        <v>74</v>
      </c>
      <c r="AY192" s="261" t="s">
        <v>180</v>
      </c>
    </row>
    <row r="193" s="13" customFormat="1">
      <c r="A193" s="13"/>
      <c r="B193" s="240"/>
      <c r="C193" s="241"/>
      <c r="D193" s="242" t="s">
        <v>190</v>
      </c>
      <c r="E193" s="243" t="s">
        <v>1</v>
      </c>
      <c r="F193" s="244" t="s">
        <v>1215</v>
      </c>
      <c r="G193" s="241"/>
      <c r="H193" s="243" t="s">
        <v>1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0" t="s">
        <v>190</v>
      </c>
      <c r="AU193" s="250" t="s">
        <v>84</v>
      </c>
      <c r="AV193" s="13" t="s">
        <v>82</v>
      </c>
      <c r="AW193" s="13" t="s">
        <v>30</v>
      </c>
      <c r="AX193" s="13" t="s">
        <v>74</v>
      </c>
      <c r="AY193" s="250" t="s">
        <v>180</v>
      </c>
    </row>
    <row r="194" s="14" customFormat="1">
      <c r="A194" s="14"/>
      <c r="B194" s="251"/>
      <c r="C194" s="252"/>
      <c r="D194" s="242" t="s">
        <v>190</v>
      </c>
      <c r="E194" s="253" t="s">
        <v>1</v>
      </c>
      <c r="F194" s="254" t="s">
        <v>1216</v>
      </c>
      <c r="G194" s="252"/>
      <c r="H194" s="255">
        <v>4393</v>
      </c>
      <c r="I194" s="256"/>
      <c r="J194" s="252"/>
      <c r="K194" s="252"/>
      <c r="L194" s="257"/>
      <c r="M194" s="258"/>
      <c r="N194" s="259"/>
      <c r="O194" s="259"/>
      <c r="P194" s="259"/>
      <c r="Q194" s="259"/>
      <c r="R194" s="259"/>
      <c r="S194" s="259"/>
      <c r="T194" s="26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1" t="s">
        <v>190</v>
      </c>
      <c r="AU194" s="261" t="s">
        <v>84</v>
      </c>
      <c r="AV194" s="14" t="s">
        <v>84</v>
      </c>
      <c r="AW194" s="14" t="s">
        <v>30</v>
      </c>
      <c r="AX194" s="14" t="s">
        <v>74</v>
      </c>
      <c r="AY194" s="261" t="s">
        <v>180</v>
      </c>
    </row>
    <row r="195" s="15" customFormat="1">
      <c r="A195" s="15"/>
      <c r="B195" s="262"/>
      <c r="C195" s="263"/>
      <c r="D195" s="242" t="s">
        <v>190</v>
      </c>
      <c r="E195" s="264" t="s">
        <v>1</v>
      </c>
      <c r="F195" s="265" t="s">
        <v>194</v>
      </c>
      <c r="G195" s="263"/>
      <c r="H195" s="266">
        <v>10917</v>
      </c>
      <c r="I195" s="267"/>
      <c r="J195" s="263"/>
      <c r="K195" s="263"/>
      <c r="L195" s="268"/>
      <c r="M195" s="269"/>
      <c r="N195" s="270"/>
      <c r="O195" s="270"/>
      <c r="P195" s="270"/>
      <c r="Q195" s="270"/>
      <c r="R195" s="270"/>
      <c r="S195" s="270"/>
      <c r="T195" s="271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72" t="s">
        <v>190</v>
      </c>
      <c r="AU195" s="272" t="s">
        <v>84</v>
      </c>
      <c r="AV195" s="15" t="s">
        <v>188</v>
      </c>
      <c r="AW195" s="15" t="s">
        <v>30</v>
      </c>
      <c r="AX195" s="15" t="s">
        <v>82</v>
      </c>
      <c r="AY195" s="272" t="s">
        <v>180</v>
      </c>
    </row>
    <row r="196" s="2" customFormat="1" ht="16.5" customHeight="1">
      <c r="A196" s="39"/>
      <c r="B196" s="40"/>
      <c r="C196" s="227" t="s">
        <v>221</v>
      </c>
      <c r="D196" s="227" t="s">
        <v>183</v>
      </c>
      <c r="E196" s="228" t="s">
        <v>1227</v>
      </c>
      <c r="F196" s="229" t="s">
        <v>1228</v>
      </c>
      <c r="G196" s="230" t="s">
        <v>198</v>
      </c>
      <c r="H196" s="231">
        <v>10917</v>
      </c>
      <c r="I196" s="232"/>
      <c r="J196" s="233">
        <f>ROUND(I196*H196,2)</f>
        <v>0</v>
      </c>
      <c r="K196" s="229" t="s">
        <v>187</v>
      </c>
      <c r="L196" s="45"/>
      <c r="M196" s="234" t="s">
        <v>1</v>
      </c>
      <c r="N196" s="235" t="s">
        <v>39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188</v>
      </c>
      <c r="AT196" s="238" t="s">
        <v>183</v>
      </c>
      <c r="AU196" s="238" t="s">
        <v>84</v>
      </c>
      <c r="AY196" s="18" t="s">
        <v>180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82</v>
      </c>
      <c r="BK196" s="239">
        <f>ROUND(I196*H196,2)</f>
        <v>0</v>
      </c>
      <c r="BL196" s="18" t="s">
        <v>188</v>
      </c>
      <c r="BM196" s="238" t="s">
        <v>1229</v>
      </c>
    </row>
    <row r="197" s="2" customFormat="1" ht="16.5" customHeight="1">
      <c r="A197" s="39"/>
      <c r="B197" s="40"/>
      <c r="C197" s="227" t="s">
        <v>216</v>
      </c>
      <c r="D197" s="227" t="s">
        <v>183</v>
      </c>
      <c r="E197" s="228" t="s">
        <v>1230</v>
      </c>
      <c r="F197" s="229" t="s">
        <v>1231</v>
      </c>
      <c r="G197" s="230" t="s">
        <v>198</v>
      </c>
      <c r="H197" s="231">
        <v>1637550</v>
      </c>
      <c r="I197" s="232"/>
      <c r="J197" s="233">
        <f>ROUND(I197*H197,2)</f>
        <v>0</v>
      </c>
      <c r="K197" s="229" t="s">
        <v>187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1232</v>
      </c>
    </row>
    <row r="198" s="2" customFormat="1">
      <c r="A198" s="39"/>
      <c r="B198" s="40"/>
      <c r="C198" s="41"/>
      <c r="D198" s="242" t="s">
        <v>556</v>
      </c>
      <c r="E198" s="41"/>
      <c r="F198" s="295" t="s">
        <v>1220</v>
      </c>
      <c r="G198" s="41"/>
      <c r="H198" s="41"/>
      <c r="I198" s="296"/>
      <c r="J198" s="41"/>
      <c r="K198" s="41"/>
      <c r="L198" s="45"/>
      <c r="M198" s="297"/>
      <c r="N198" s="298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556</v>
      </c>
      <c r="AU198" s="18" t="s">
        <v>84</v>
      </c>
    </row>
    <row r="199" s="2" customFormat="1" ht="16.5" customHeight="1">
      <c r="A199" s="39"/>
      <c r="B199" s="40"/>
      <c r="C199" s="227" t="s">
        <v>232</v>
      </c>
      <c r="D199" s="227" t="s">
        <v>183</v>
      </c>
      <c r="E199" s="228" t="s">
        <v>1233</v>
      </c>
      <c r="F199" s="229" t="s">
        <v>1234</v>
      </c>
      <c r="G199" s="230" t="s">
        <v>198</v>
      </c>
      <c r="H199" s="231">
        <v>10917</v>
      </c>
      <c r="I199" s="232"/>
      <c r="J199" s="233">
        <f>ROUND(I199*H199,2)</f>
        <v>0</v>
      </c>
      <c r="K199" s="229" t="s">
        <v>187</v>
      </c>
      <c r="L199" s="45"/>
      <c r="M199" s="234" t="s">
        <v>1</v>
      </c>
      <c r="N199" s="235" t="s">
        <v>39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84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1235</v>
      </c>
    </row>
    <row r="200" s="2" customFormat="1" ht="21.75" customHeight="1">
      <c r="A200" s="39"/>
      <c r="B200" s="40"/>
      <c r="C200" s="227" t="s">
        <v>242</v>
      </c>
      <c r="D200" s="227" t="s">
        <v>183</v>
      </c>
      <c r="E200" s="228" t="s">
        <v>1236</v>
      </c>
      <c r="F200" s="229" t="s">
        <v>1237</v>
      </c>
      <c r="G200" s="230" t="s">
        <v>198</v>
      </c>
      <c r="H200" s="231">
        <v>1154</v>
      </c>
      <c r="I200" s="232"/>
      <c r="J200" s="233">
        <f>ROUND(I200*H200,2)</f>
        <v>0</v>
      </c>
      <c r="K200" s="229" t="s">
        <v>187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0.00021000000000000001</v>
      </c>
      <c r="R200" s="236">
        <f>Q200*H200</f>
        <v>0.24234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84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1238</v>
      </c>
    </row>
    <row r="201" s="13" customFormat="1">
      <c r="A201" s="13"/>
      <c r="B201" s="240"/>
      <c r="C201" s="241"/>
      <c r="D201" s="242" t="s">
        <v>190</v>
      </c>
      <c r="E201" s="243" t="s">
        <v>1</v>
      </c>
      <c r="F201" s="244" t="s">
        <v>1239</v>
      </c>
      <c r="G201" s="241"/>
      <c r="H201" s="243" t="s">
        <v>1</v>
      </c>
      <c r="I201" s="245"/>
      <c r="J201" s="241"/>
      <c r="K201" s="241"/>
      <c r="L201" s="246"/>
      <c r="M201" s="247"/>
      <c r="N201" s="248"/>
      <c r="O201" s="248"/>
      <c r="P201" s="248"/>
      <c r="Q201" s="248"/>
      <c r="R201" s="248"/>
      <c r="S201" s="248"/>
      <c r="T201" s="249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0" t="s">
        <v>190</v>
      </c>
      <c r="AU201" s="250" t="s">
        <v>84</v>
      </c>
      <c r="AV201" s="13" t="s">
        <v>82</v>
      </c>
      <c r="AW201" s="13" t="s">
        <v>30</v>
      </c>
      <c r="AX201" s="13" t="s">
        <v>74</v>
      </c>
      <c r="AY201" s="250" t="s">
        <v>180</v>
      </c>
    </row>
    <row r="202" s="13" customFormat="1">
      <c r="A202" s="13"/>
      <c r="B202" s="240"/>
      <c r="C202" s="241"/>
      <c r="D202" s="242" t="s">
        <v>190</v>
      </c>
      <c r="E202" s="243" t="s">
        <v>1</v>
      </c>
      <c r="F202" s="244" t="s">
        <v>1240</v>
      </c>
      <c r="G202" s="241"/>
      <c r="H202" s="243" t="s">
        <v>1</v>
      </c>
      <c r="I202" s="245"/>
      <c r="J202" s="241"/>
      <c r="K202" s="241"/>
      <c r="L202" s="246"/>
      <c r="M202" s="247"/>
      <c r="N202" s="248"/>
      <c r="O202" s="248"/>
      <c r="P202" s="248"/>
      <c r="Q202" s="248"/>
      <c r="R202" s="248"/>
      <c r="S202" s="248"/>
      <c r="T202" s="249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0" t="s">
        <v>190</v>
      </c>
      <c r="AU202" s="250" t="s">
        <v>84</v>
      </c>
      <c r="AV202" s="13" t="s">
        <v>82</v>
      </c>
      <c r="AW202" s="13" t="s">
        <v>30</v>
      </c>
      <c r="AX202" s="13" t="s">
        <v>74</v>
      </c>
      <c r="AY202" s="250" t="s">
        <v>180</v>
      </c>
    </row>
    <row r="203" s="14" customFormat="1">
      <c r="A203" s="14"/>
      <c r="B203" s="251"/>
      <c r="C203" s="252"/>
      <c r="D203" s="242" t="s">
        <v>190</v>
      </c>
      <c r="E203" s="253" t="s">
        <v>1</v>
      </c>
      <c r="F203" s="254" t="s">
        <v>1241</v>
      </c>
      <c r="G203" s="252"/>
      <c r="H203" s="255">
        <v>234</v>
      </c>
      <c r="I203" s="256"/>
      <c r="J203" s="252"/>
      <c r="K203" s="252"/>
      <c r="L203" s="257"/>
      <c r="M203" s="258"/>
      <c r="N203" s="259"/>
      <c r="O203" s="259"/>
      <c r="P203" s="259"/>
      <c r="Q203" s="259"/>
      <c r="R203" s="259"/>
      <c r="S203" s="259"/>
      <c r="T203" s="26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1" t="s">
        <v>190</v>
      </c>
      <c r="AU203" s="261" t="s">
        <v>84</v>
      </c>
      <c r="AV203" s="14" t="s">
        <v>84</v>
      </c>
      <c r="AW203" s="14" t="s">
        <v>30</v>
      </c>
      <c r="AX203" s="14" t="s">
        <v>74</v>
      </c>
      <c r="AY203" s="261" t="s">
        <v>180</v>
      </c>
    </row>
    <row r="204" s="13" customFormat="1">
      <c r="A204" s="13"/>
      <c r="B204" s="240"/>
      <c r="C204" s="241"/>
      <c r="D204" s="242" t="s">
        <v>190</v>
      </c>
      <c r="E204" s="243" t="s">
        <v>1</v>
      </c>
      <c r="F204" s="244" t="s">
        <v>1242</v>
      </c>
      <c r="G204" s="241"/>
      <c r="H204" s="243" t="s">
        <v>1</v>
      </c>
      <c r="I204" s="245"/>
      <c r="J204" s="241"/>
      <c r="K204" s="241"/>
      <c r="L204" s="246"/>
      <c r="M204" s="247"/>
      <c r="N204" s="248"/>
      <c r="O204" s="248"/>
      <c r="P204" s="248"/>
      <c r="Q204" s="248"/>
      <c r="R204" s="248"/>
      <c r="S204" s="248"/>
      <c r="T204" s="249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0" t="s">
        <v>190</v>
      </c>
      <c r="AU204" s="250" t="s">
        <v>84</v>
      </c>
      <c r="AV204" s="13" t="s">
        <v>82</v>
      </c>
      <c r="AW204" s="13" t="s">
        <v>30</v>
      </c>
      <c r="AX204" s="13" t="s">
        <v>74</v>
      </c>
      <c r="AY204" s="250" t="s">
        <v>180</v>
      </c>
    </row>
    <row r="205" s="14" customFormat="1">
      <c r="A205" s="14"/>
      <c r="B205" s="251"/>
      <c r="C205" s="252"/>
      <c r="D205" s="242" t="s">
        <v>190</v>
      </c>
      <c r="E205" s="253" t="s">
        <v>1</v>
      </c>
      <c r="F205" s="254" t="s">
        <v>1243</v>
      </c>
      <c r="G205" s="252"/>
      <c r="H205" s="255">
        <v>920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190</v>
      </c>
      <c r="AU205" s="261" t="s">
        <v>84</v>
      </c>
      <c r="AV205" s="14" t="s">
        <v>84</v>
      </c>
      <c r="AW205" s="14" t="s">
        <v>30</v>
      </c>
      <c r="AX205" s="14" t="s">
        <v>74</v>
      </c>
      <c r="AY205" s="261" t="s">
        <v>180</v>
      </c>
    </row>
    <row r="206" s="15" customFormat="1">
      <c r="A206" s="15"/>
      <c r="B206" s="262"/>
      <c r="C206" s="263"/>
      <c r="D206" s="242" t="s">
        <v>190</v>
      </c>
      <c r="E206" s="264" t="s">
        <v>1</v>
      </c>
      <c r="F206" s="265" t="s">
        <v>194</v>
      </c>
      <c r="G206" s="263"/>
      <c r="H206" s="266">
        <v>1154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2" t="s">
        <v>190</v>
      </c>
      <c r="AU206" s="272" t="s">
        <v>84</v>
      </c>
      <c r="AV206" s="15" t="s">
        <v>188</v>
      </c>
      <c r="AW206" s="15" t="s">
        <v>30</v>
      </c>
      <c r="AX206" s="15" t="s">
        <v>82</v>
      </c>
      <c r="AY206" s="272" t="s">
        <v>180</v>
      </c>
    </row>
    <row r="207" s="2" customFormat="1" ht="24.15" customHeight="1">
      <c r="A207" s="39"/>
      <c r="B207" s="40"/>
      <c r="C207" s="227" t="s">
        <v>252</v>
      </c>
      <c r="D207" s="227" t="s">
        <v>183</v>
      </c>
      <c r="E207" s="228" t="s">
        <v>1244</v>
      </c>
      <c r="F207" s="229" t="s">
        <v>1245</v>
      </c>
      <c r="G207" s="230" t="s">
        <v>198</v>
      </c>
      <c r="H207" s="231">
        <v>835</v>
      </c>
      <c r="I207" s="232"/>
      <c r="J207" s="233">
        <f>ROUND(I207*H207,2)</f>
        <v>0</v>
      </c>
      <c r="K207" s="229" t="s">
        <v>199</v>
      </c>
      <c r="L207" s="45"/>
      <c r="M207" s="234" t="s">
        <v>1</v>
      </c>
      <c r="N207" s="235" t="s">
        <v>39</v>
      </c>
      <c r="O207" s="92"/>
      <c r="P207" s="236">
        <f>O207*H207</f>
        <v>0</v>
      </c>
      <c r="Q207" s="236">
        <v>0.00021000000000000001</v>
      </c>
      <c r="R207" s="236">
        <f>Q207*H207</f>
        <v>0.17535000000000001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188</v>
      </c>
      <c r="BM207" s="238" t="s">
        <v>1246</v>
      </c>
    </row>
    <row r="208" s="13" customFormat="1">
      <c r="A208" s="13"/>
      <c r="B208" s="240"/>
      <c r="C208" s="241"/>
      <c r="D208" s="242" t="s">
        <v>190</v>
      </c>
      <c r="E208" s="243" t="s">
        <v>1</v>
      </c>
      <c r="F208" s="244" t="s">
        <v>1247</v>
      </c>
      <c r="G208" s="241"/>
      <c r="H208" s="243" t="s">
        <v>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0" t="s">
        <v>190</v>
      </c>
      <c r="AU208" s="250" t="s">
        <v>84</v>
      </c>
      <c r="AV208" s="13" t="s">
        <v>82</v>
      </c>
      <c r="AW208" s="13" t="s">
        <v>30</v>
      </c>
      <c r="AX208" s="13" t="s">
        <v>74</v>
      </c>
      <c r="AY208" s="250" t="s">
        <v>180</v>
      </c>
    </row>
    <row r="209" s="13" customFormat="1">
      <c r="A209" s="13"/>
      <c r="B209" s="240"/>
      <c r="C209" s="241"/>
      <c r="D209" s="242" t="s">
        <v>190</v>
      </c>
      <c r="E209" s="243" t="s">
        <v>1</v>
      </c>
      <c r="F209" s="244" t="s">
        <v>1248</v>
      </c>
      <c r="G209" s="241"/>
      <c r="H209" s="243" t="s">
        <v>1</v>
      </c>
      <c r="I209" s="245"/>
      <c r="J209" s="241"/>
      <c r="K209" s="241"/>
      <c r="L209" s="246"/>
      <c r="M209" s="247"/>
      <c r="N209" s="248"/>
      <c r="O209" s="248"/>
      <c r="P209" s="248"/>
      <c r="Q209" s="248"/>
      <c r="R209" s="248"/>
      <c r="S209" s="248"/>
      <c r="T209" s="249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0" t="s">
        <v>190</v>
      </c>
      <c r="AU209" s="250" t="s">
        <v>84</v>
      </c>
      <c r="AV209" s="13" t="s">
        <v>82</v>
      </c>
      <c r="AW209" s="13" t="s">
        <v>30</v>
      </c>
      <c r="AX209" s="13" t="s">
        <v>74</v>
      </c>
      <c r="AY209" s="250" t="s">
        <v>180</v>
      </c>
    </row>
    <row r="210" s="14" customFormat="1">
      <c r="A210" s="14"/>
      <c r="B210" s="251"/>
      <c r="C210" s="252"/>
      <c r="D210" s="242" t="s">
        <v>190</v>
      </c>
      <c r="E210" s="253" t="s">
        <v>1</v>
      </c>
      <c r="F210" s="254" t="s">
        <v>1249</v>
      </c>
      <c r="G210" s="252"/>
      <c r="H210" s="255">
        <v>835</v>
      </c>
      <c r="I210" s="256"/>
      <c r="J210" s="252"/>
      <c r="K210" s="252"/>
      <c r="L210" s="257"/>
      <c r="M210" s="258"/>
      <c r="N210" s="259"/>
      <c r="O210" s="259"/>
      <c r="P210" s="259"/>
      <c r="Q210" s="259"/>
      <c r="R210" s="259"/>
      <c r="S210" s="259"/>
      <c r="T210" s="26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1" t="s">
        <v>190</v>
      </c>
      <c r="AU210" s="261" t="s">
        <v>84</v>
      </c>
      <c r="AV210" s="14" t="s">
        <v>84</v>
      </c>
      <c r="AW210" s="14" t="s">
        <v>30</v>
      </c>
      <c r="AX210" s="14" t="s">
        <v>74</v>
      </c>
      <c r="AY210" s="261" t="s">
        <v>180</v>
      </c>
    </row>
    <row r="211" s="15" customFormat="1">
      <c r="A211" s="15"/>
      <c r="B211" s="262"/>
      <c r="C211" s="263"/>
      <c r="D211" s="242" t="s">
        <v>190</v>
      </c>
      <c r="E211" s="264" t="s">
        <v>1</v>
      </c>
      <c r="F211" s="265" t="s">
        <v>194</v>
      </c>
      <c r="G211" s="263"/>
      <c r="H211" s="266">
        <v>835</v>
      </c>
      <c r="I211" s="267"/>
      <c r="J211" s="263"/>
      <c r="K211" s="263"/>
      <c r="L211" s="268"/>
      <c r="M211" s="269"/>
      <c r="N211" s="270"/>
      <c r="O211" s="270"/>
      <c r="P211" s="270"/>
      <c r="Q211" s="270"/>
      <c r="R211" s="270"/>
      <c r="S211" s="270"/>
      <c r="T211" s="271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72" t="s">
        <v>190</v>
      </c>
      <c r="AU211" s="272" t="s">
        <v>84</v>
      </c>
      <c r="AV211" s="15" t="s">
        <v>188</v>
      </c>
      <c r="AW211" s="15" t="s">
        <v>30</v>
      </c>
      <c r="AX211" s="15" t="s">
        <v>82</v>
      </c>
      <c r="AY211" s="272" t="s">
        <v>180</v>
      </c>
    </row>
    <row r="212" s="2" customFormat="1" ht="16.5" customHeight="1">
      <c r="A212" s="39"/>
      <c r="B212" s="40"/>
      <c r="C212" s="227" t="s">
        <v>256</v>
      </c>
      <c r="D212" s="227" t="s">
        <v>183</v>
      </c>
      <c r="E212" s="228" t="s">
        <v>1250</v>
      </c>
      <c r="F212" s="229" t="s">
        <v>1251</v>
      </c>
      <c r="G212" s="230" t="s">
        <v>198</v>
      </c>
      <c r="H212" s="231">
        <v>10917</v>
      </c>
      <c r="I212" s="232"/>
      <c r="J212" s="233">
        <f>ROUND(I212*H212,2)</f>
        <v>0</v>
      </c>
      <c r="K212" s="229" t="s">
        <v>199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1252</v>
      </c>
    </row>
    <row r="213" s="2" customFormat="1" ht="16.5" customHeight="1">
      <c r="A213" s="39"/>
      <c r="B213" s="40"/>
      <c r="C213" s="227" t="s">
        <v>264</v>
      </c>
      <c r="D213" s="227" t="s">
        <v>183</v>
      </c>
      <c r="E213" s="228" t="s">
        <v>1253</v>
      </c>
      <c r="F213" s="229" t="s">
        <v>1254</v>
      </c>
      <c r="G213" s="230" t="s">
        <v>198</v>
      </c>
      <c r="H213" s="231">
        <v>6642</v>
      </c>
      <c r="I213" s="232"/>
      <c r="J213" s="233">
        <f>ROUND(I213*H213,2)</f>
        <v>0</v>
      </c>
      <c r="K213" s="229" t="s">
        <v>199</v>
      </c>
      <c r="L213" s="45"/>
      <c r="M213" s="234" t="s">
        <v>1</v>
      </c>
      <c r="N213" s="235" t="s">
        <v>39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183</v>
      </c>
      <c r="AU213" s="238" t="s">
        <v>84</v>
      </c>
      <c r="AY213" s="18" t="s">
        <v>180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82</v>
      </c>
      <c r="BK213" s="239">
        <f>ROUND(I213*H213,2)</f>
        <v>0</v>
      </c>
      <c r="BL213" s="18" t="s">
        <v>188</v>
      </c>
      <c r="BM213" s="238" t="s">
        <v>1255</v>
      </c>
    </row>
    <row r="214" s="2" customFormat="1">
      <c r="A214" s="39"/>
      <c r="B214" s="40"/>
      <c r="C214" s="41"/>
      <c r="D214" s="242" t="s">
        <v>556</v>
      </c>
      <c r="E214" s="41"/>
      <c r="F214" s="295" t="s">
        <v>1256</v>
      </c>
      <c r="G214" s="41"/>
      <c r="H214" s="41"/>
      <c r="I214" s="296"/>
      <c r="J214" s="41"/>
      <c r="K214" s="41"/>
      <c r="L214" s="45"/>
      <c r="M214" s="297"/>
      <c r="N214" s="298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556</v>
      </c>
      <c r="AU214" s="18" t="s">
        <v>84</v>
      </c>
    </row>
    <row r="215" s="14" customFormat="1">
      <c r="A215" s="14"/>
      <c r="B215" s="251"/>
      <c r="C215" s="252"/>
      <c r="D215" s="242" t="s">
        <v>190</v>
      </c>
      <c r="E215" s="253" t="s">
        <v>1</v>
      </c>
      <c r="F215" s="254" t="s">
        <v>1257</v>
      </c>
      <c r="G215" s="252"/>
      <c r="H215" s="255">
        <v>6642</v>
      </c>
      <c r="I215" s="256"/>
      <c r="J215" s="252"/>
      <c r="K215" s="252"/>
      <c r="L215" s="257"/>
      <c r="M215" s="258"/>
      <c r="N215" s="259"/>
      <c r="O215" s="259"/>
      <c r="P215" s="259"/>
      <c r="Q215" s="259"/>
      <c r="R215" s="259"/>
      <c r="S215" s="259"/>
      <c r="T215" s="26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1" t="s">
        <v>190</v>
      </c>
      <c r="AU215" s="261" t="s">
        <v>84</v>
      </c>
      <c r="AV215" s="14" t="s">
        <v>84</v>
      </c>
      <c r="AW215" s="14" t="s">
        <v>30</v>
      </c>
      <c r="AX215" s="14" t="s">
        <v>74</v>
      </c>
      <c r="AY215" s="261" t="s">
        <v>180</v>
      </c>
    </row>
    <row r="216" s="15" customFormat="1">
      <c r="A216" s="15"/>
      <c r="B216" s="262"/>
      <c r="C216" s="263"/>
      <c r="D216" s="242" t="s">
        <v>190</v>
      </c>
      <c r="E216" s="264" t="s">
        <v>1</v>
      </c>
      <c r="F216" s="265" t="s">
        <v>194</v>
      </c>
      <c r="G216" s="263"/>
      <c r="H216" s="266">
        <v>6642</v>
      </c>
      <c r="I216" s="267"/>
      <c r="J216" s="263"/>
      <c r="K216" s="263"/>
      <c r="L216" s="268"/>
      <c r="M216" s="269"/>
      <c r="N216" s="270"/>
      <c r="O216" s="270"/>
      <c r="P216" s="270"/>
      <c r="Q216" s="270"/>
      <c r="R216" s="270"/>
      <c r="S216" s="270"/>
      <c r="T216" s="271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2" t="s">
        <v>190</v>
      </c>
      <c r="AU216" s="272" t="s">
        <v>84</v>
      </c>
      <c r="AV216" s="15" t="s">
        <v>188</v>
      </c>
      <c r="AW216" s="15" t="s">
        <v>30</v>
      </c>
      <c r="AX216" s="15" t="s">
        <v>82</v>
      </c>
      <c r="AY216" s="272" t="s">
        <v>180</v>
      </c>
    </row>
    <row r="217" s="2" customFormat="1" ht="16.5" customHeight="1">
      <c r="A217" s="39"/>
      <c r="B217" s="40"/>
      <c r="C217" s="227" t="s">
        <v>270</v>
      </c>
      <c r="D217" s="227" t="s">
        <v>183</v>
      </c>
      <c r="E217" s="228" t="s">
        <v>1258</v>
      </c>
      <c r="F217" s="229" t="s">
        <v>1259</v>
      </c>
      <c r="G217" s="230" t="s">
        <v>198</v>
      </c>
      <c r="H217" s="231">
        <v>29.015999999999998</v>
      </c>
      <c r="I217" s="232"/>
      <c r="J217" s="233">
        <f>ROUND(I217*H217,2)</f>
        <v>0</v>
      </c>
      <c r="K217" s="229" t="s">
        <v>199</v>
      </c>
      <c r="L217" s="45"/>
      <c r="M217" s="234" t="s">
        <v>1</v>
      </c>
      <c r="N217" s="235" t="s">
        <v>39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183</v>
      </c>
      <c r="AU217" s="238" t="s">
        <v>84</v>
      </c>
      <c r="AY217" s="18" t="s">
        <v>180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82</v>
      </c>
      <c r="BK217" s="239">
        <f>ROUND(I217*H217,2)</f>
        <v>0</v>
      </c>
      <c r="BL217" s="18" t="s">
        <v>188</v>
      </c>
      <c r="BM217" s="238" t="s">
        <v>1260</v>
      </c>
    </row>
    <row r="218" s="2" customFormat="1">
      <c r="A218" s="39"/>
      <c r="B218" s="40"/>
      <c r="C218" s="41"/>
      <c r="D218" s="242" t="s">
        <v>556</v>
      </c>
      <c r="E218" s="41"/>
      <c r="F218" s="295" t="s">
        <v>1261</v>
      </c>
      <c r="G218" s="41"/>
      <c r="H218" s="41"/>
      <c r="I218" s="296"/>
      <c r="J218" s="41"/>
      <c r="K218" s="41"/>
      <c r="L218" s="45"/>
      <c r="M218" s="297"/>
      <c r="N218" s="298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556</v>
      </c>
      <c r="AU218" s="18" t="s">
        <v>84</v>
      </c>
    </row>
    <row r="219" s="13" customFormat="1">
      <c r="A219" s="13"/>
      <c r="B219" s="240"/>
      <c r="C219" s="241"/>
      <c r="D219" s="242" t="s">
        <v>190</v>
      </c>
      <c r="E219" s="243" t="s">
        <v>1</v>
      </c>
      <c r="F219" s="244" t="s">
        <v>1262</v>
      </c>
      <c r="G219" s="241"/>
      <c r="H219" s="243" t="s">
        <v>1</v>
      </c>
      <c r="I219" s="245"/>
      <c r="J219" s="241"/>
      <c r="K219" s="241"/>
      <c r="L219" s="246"/>
      <c r="M219" s="247"/>
      <c r="N219" s="248"/>
      <c r="O219" s="248"/>
      <c r="P219" s="248"/>
      <c r="Q219" s="248"/>
      <c r="R219" s="248"/>
      <c r="S219" s="248"/>
      <c r="T219" s="249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0" t="s">
        <v>190</v>
      </c>
      <c r="AU219" s="250" t="s">
        <v>84</v>
      </c>
      <c r="AV219" s="13" t="s">
        <v>82</v>
      </c>
      <c r="AW219" s="13" t="s">
        <v>30</v>
      </c>
      <c r="AX219" s="13" t="s">
        <v>74</v>
      </c>
      <c r="AY219" s="250" t="s">
        <v>180</v>
      </c>
    </row>
    <row r="220" s="14" customFormat="1">
      <c r="A220" s="14"/>
      <c r="B220" s="251"/>
      <c r="C220" s="252"/>
      <c r="D220" s="242" t="s">
        <v>190</v>
      </c>
      <c r="E220" s="253" t="s">
        <v>1</v>
      </c>
      <c r="F220" s="254" t="s">
        <v>1263</v>
      </c>
      <c r="G220" s="252"/>
      <c r="H220" s="255">
        <v>1.44</v>
      </c>
      <c r="I220" s="256"/>
      <c r="J220" s="252"/>
      <c r="K220" s="252"/>
      <c r="L220" s="257"/>
      <c r="M220" s="258"/>
      <c r="N220" s="259"/>
      <c r="O220" s="259"/>
      <c r="P220" s="259"/>
      <c r="Q220" s="259"/>
      <c r="R220" s="259"/>
      <c r="S220" s="259"/>
      <c r="T220" s="26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1" t="s">
        <v>190</v>
      </c>
      <c r="AU220" s="261" t="s">
        <v>84</v>
      </c>
      <c r="AV220" s="14" t="s">
        <v>84</v>
      </c>
      <c r="AW220" s="14" t="s">
        <v>30</v>
      </c>
      <c r="AX220" s="14" t="s">
        <v>74</v>
      </c>
      <c r="AY220" s="261" t="s">
        <v>180</v>
      </c>
    </row>
    <row r="221" s="13" customFormat="1">
      <c r="A221" s="13"/>
      <c r="B221" s="240"/>
      <c r="C221" s="241"/>
      <c r="D221" s="242" t="s">
        <v>190</v>
      </c>
      <c r="E221" s="243" t="s">
        <v>1</v>
      </c>
      <c r="F221" s="244" t="s">
        <v>1264</v>
      </c>
      <c r="G221" s="241"/>
      <c r="H221" s="243" t="s">
        <v>1</v>
      </c>
      <c r="I221" s="245"/>
      <c r="J221" s="241"/>
      <c r="K221" s="241"/>
      <c r="L221" s="246"/>
      <c r="M221" s="247"/>
      <c r="N221" s="248"/>
      <c r="O221" s="248"/>
      <c r="P221" s="248"/>
      <c r="Q221" s="248"/>
      <c r="R221" s="248"/>
      <c r="S221" s="248"/>
      <c r="T221" s="249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0" t="s">
        <v>190</v>
      </c>
      <c r="AU221" s="250" t="s">
        <v>84</v>
      </c>
      <c r="AV221" s="13" t="s">
        <v>82</v>
      </c>
      <c r="AW221" s="13" t="s">
        <v>30</v>
      </c>
      <c r="AX221" s="13" t="s">
        <v>74</v>
      </c>
      <c r="AY221" s="250" t="s">
        <v>180</v>
      </c>
    </row>
    <row r="222" s="14" customFormat="1">
      <c r="A222" s="14"/>
      <c r="B222" s="251"/>
      <c r="C222" s="252"/>
      <c r="D222" s="242" t="s">
        <v>190</v>
      </c>
      <c r="E222" s="253" t="s">
        <v>1</v>
      </c>
      <c r="F222" s="254" t="s">
        <v>1265</v>
      </c>
      <c r="G222" s="252"/>
      <c r="H222" s="255">
        <v>0.627</v>
      </c>
      <c r="I222" s="256"/>
      <c r="J222" s="252"/>
      <c r="K222" s="252"/>
      <c r="L222" s="257"/>
      <c r="M222" s="258"/>
      <c r="N222" s="259"/>
      <c r="O222" s="259"/>
      <c r="P222" s="259"/>
      <c r="Q222" s="259"/>
      <c r="R222" s="259"/>
      <c r="S222" s="259"/>
      <c r="T222" s="26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1" t="s">
        <v>190</v>
      </c>
      <c r="AU222" s="261" t="s">
        <v>84</v>
      </c>
      <c r="AV222" s="14" t="s">
        <v>84</v>
      </c>
      <c r="AW222" s="14" t="s">
        <v>30</v>
      </c>
      <c r="AX222" s="14" t="s">
        <v>74</v>
      </c>
      <c r="AY222" s="261" t="s">
        <v>180</v>
      </c>
    </row>
    <row r="223" s="13" customFormat="1">
      <c r="A223" s="13"/>
      <c r="B223" s="240"/>
      <c r="C223" s="241"/>
      <c r="D223" s="242" t="s">
        <v>190</v>
      </c>
      <c r="E223" s="243" t="s">
        <v>1</v>
      </c>
      <c r="F223" s="244" t="s">
        <v>1266</v>
      </c>
      <c r="G223" s="241"/>
      <c r="H223" s="243" t="s">
        <v>1</v>
      </c>
      <c r="I223" s="245"/>
      <c r="J223" s="241"/>
      <c r="K223" s="241"/>
      <c r="L223" s="246"/>
      <c r="M223" s="247"/>
      <c r="N223" s="248"/>
      <c r="O223" s="248"/>
      <c r="P223" s="248"/>
      <c r="Q223" s="248"/>
      <c r="R223" s="248"/>
      <c r="S223" s="248"/>
      <c r="T223" s="249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50" t="s">
        <v>190</v>
      </c>
      <c r="AU223" s="250" t="s">
        <v>84</v>
      </c>
      <c r="AV223" s="13" t="s">
        <v>82</v>
      </c>
      <c r="AW223" s="13" t="s">
        <v>30</v>
      </c>
      <c r="AX223" s="13" t="s">
        <v>74</v>
      </c>
      <c r="AY223" s="250" t="s">
        <v>180</v>
      </c>
    </row>
    <row r="224" s="14" customFormat="1">
      <c r="A224" s="14"/>
      <c r="B224" s="251"/>
      <c r="C224" s="252"/>
      <c r="D224" s="242" t="s">
        <v>190</v>
      </c>
      <c r="E224" s="253" t="s">
        <v>1</v>
      </c>
      <c r="F224" s="254" t="s">
        <v>1267</v>
      </c>
      <c r="G224" s="252"/>
      <c r="H224" s="255">
        <v>1.7549999999999999</v>
      </c>
      <c r="I224" s="256"/>
      <c r="J224" s="252"/>
      <c r="K224" s="252"/>
      <c r="L224" s="257"/>
      <c r="M224" s="258"/>
      <c r="N224" s="259"/>
      <c r="O224" s="259"/>
      <c r="P224" s="259"/>
      <c r="Q224" s="259"/>
      <c r="R224" s="259"/>
      <c r="S224" s="259"/>
      <c r="T224" s="260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1" t="s">
        <v>190</v>
      </c>
      <c r="AU224" s="261" t="s">
        <v>84</v>
      </c>
      <c r="AV224" s="14" t="s">
        <v>84</v>
      </c>
      <c r="AW224" s="14" t="s">
        <v>30</v>
      </c>
      <c r="AX224" s="14" t="s">
        <v>74</v>
      </c>
      <c r="AY224" s="261" t="s">
        <v>180</v>
      </c>
    </row>
    <row r="225" s="13" customFormat="1">
      <c r="A225" s="13"/>
      <c r="B225" s="240"/>
      <c r="C225" s="241"/>
      <c r="D225" s="242" t="s">
        <v>190</v>
      </c>
      <c r="E225" s="243" t="s">
        <v>1</v>
      </c>
      <c r="F225" s="244" t="s">
        <v>1268</v>
      </c>
      <c r="G225" s="241"/>
      <c r="H225" s="243" t="s">
        <v>1</v>
      </c>
      <c r="I225" s="245"/>
      <c r="J225" s="241"/>
      <c r="K225" s="241"/>
      <c r="L225" s="246"/>
      <c r="M225" s="247"/>
      <c r="N225" s="248"/>
      <c r="O225" s="248"/>
      <c r="P225" s="248"/>
      <c r="Q225" s="248"/>
      <c r="R225" s="248"/>
      <c r="S225" s="248"/>
      <c r="T225" s="249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0" t="s">
        <v>190</v>
      </c>
      <c r="AU225" s="250" t="s">
        <v>84</v>
      </c>
      <c r="AV225" s="13" t="s">
        <v>82</v>
      </c>
      <c r="AW225" s="13" t="s">
        <v>30</v>
      </c>
      <c r="AX225" s="13" t="s">
        <v>74</v>
      </c>
      <c r="AY225" s="250" t="s">
        <v>180</v>
      </c>
    </row>
    <row r="226" s="14" customFormat="1">
      <c r="A226" s="14"/>
      <c r="B226" s="251"/>
      <c r="C226" s="252"/>
      <c r="D226" s="242" t="s">
        <v>190</v>
      </c>
      <c r="E226" s="253" t="s">
        <v>1</v>
      </c>
      <c r="F226" s="254" t="s">
        <v>1269</v>
      </c>
      <c r="G226" s="252"/>
      <c r="H226" s="255">
        <v>0.84499999999999997</v>
      </c>
      <c r="I226" s="256"/>
      <c r="J226" s="252"/>
      <c r="K226" s="252"/>
      <c r="L226" s="257"/>
      <c r="M226" s="258"/>
      <c r="N226" s="259"/>
      <c r="O226" s="259"/>
      <c r="P226" s="259"/>
      <c r="Q226" s="259"/>
      <c r="R226" s="259"/>
      <c r="S226" s="259"/>
      <c r="T226" s="26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1" t="s">
        <v>190</v>
      </c>
      <c r="AU226" s="261" t="s">
        <v>84</v>
      </c>
      <c r="AV226" s="14" t="s">
        <v>84</v>
      </c>
      <c r="AW226" s="14" t="s">
        <v>30</v>
      </c>
      <c r="AX226" s="14" t="s">
        <v>74</v>
      </c>
      <c r="AY226" s="261" t="s">
        <v>180</v>
      </c>
    </row>
    <row r="227" s="13" customFormat="1">
      <c r="A227" s="13"/>
      <c r="B227" s="240"/>
      <c r="C227" s="241"/>
      <c r="D227" s="242" t="s">
        <v>190</v>
      </c>
      <c r="E227" s="243" t="s">
        <v>1</v>
      </c>
      <c r="F227" s="244" t="s">
        <v>1270</v>
      </c>
      <c r="G227" s="241"/>
      <c r="H227" s="243" t="s">
        <v>1</v>
      </c>
      <c r="I227" s="245"/>
      <c r="J227" s="241"/>
      <c r="K227" s="241"/>
      <c r="L227" s="246"/>
      <c r="M227" s="247"/>
      <c r="N227" s="248"/>
      <c r="O227" s="248"/>
      <c r="P227" s="248"/>
      <c r="Q227" s="248"/>
      <c r="R227" s="248"/>
      <c r="S227" s="248"/>
      <c r="T227" s="249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0" t="s">
        <v>190</v>
      </c>
      <c r="AU227" s="250" t="s">
        <v>84</v>
      </c>
      <c r="AV227" s="13" t="s">
        <v>82</v>
      </c>
      <c r="AW227" s="13" t="s">
        <v>30</v>
      </c>
      <c r="AX227" s="13" t="s">
        <v>74</v>
      </c>
      <c r="AY227" s="250" t="s">
        <v>180</v>
      </c>
    </row>
    <row r="228" s="14" customFormat="1">
      <c r="A228" s="14"/>
      <c r="B228" s="251"/>
      <c r="C228" s="252"/>
      <c r="D228" s="242" t="s">
        <v>190</v>
      </c>
      <c r="E228" s="253" t="s">
        <v>1</v>
      </c>
      <c r="F228" s="254" t="s">
        <v>1271</v>
      </c>
      <c r="G228" s="252"/>
      <c r="H228" s="255">
        <v>4.8819999999999997</v>
      </c>
      <c r="I228" s="256"/>
      <c r="J228" s="252"/>
      <c r="K228" s="252"/>
      <c r="L228" s="257"/>
      <c r="M228" s="258"/>
      <c r="N228" s="259"/>
      <c r="O228" s="259"/>
      <c r="P228" s="259"/>
      <c r="Q228" s="259"/>
      <c r="R228" s="259"/>
      <c r="S228" s="259"/>
      <c r="T228" s="26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1" t="s">
        <v>190</v>
      </c>
      <c r="AU228" s="261" t="s">
        <v>84</v>
      </c>
      <c r="AV228" s="14" t="s">
        <v>84</v>
      </c>
      <c r="AW228" s="14" t="s">
        <v>30</v>
      </c>
      <c r="AX228" s="14" t="s">
        <v>74</v>
      </c>
      <c r="AY228" s="261" t="s">
        <v>180</v>
      </c>
    </row>
    <row r="229" s="13" customFormat="1">
      <c r="A229" s="13"/>
      <c r="B229" s="240"/>
      <c r="C229" s="241"/>
      <c r="D229" s="242" t="s">
        <v>190</v>
      </c>
      <c r="E229" s="243" t="s">
        <v>1</v>
      </c>
      <c r="F229" s="244" t="s">
        <v>1272</v>
      </c>
      <c r="G229" s="241"/>
      <c r="H229" s="243" t="s">
        <v>1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0" t="s">
        <v>190</v>
      </c>
      <c r="AU229" s="250" t="s">
        <v>84</v>
      </c>
      <c r="AV229" s="13" t="s">
        <v>82</v>
      </c>
      <c r="AW229" s="13" t="s">
        <v>30</v>
      </c>
      <c r="AX229" s="13" t="s">
        <v>74</v>
      </c>
      <c r="AY229" s="250" t="s">
        <v>180</v>
      </c>
    </row>
    <row r="230" s="14" customFormat="1">
      <c r="A230" s="14"/>
      <c r="B230" s="251"/>
      <c r="C230" s="252"/>
      <c r="D230" s="242" t="s">
        <v>190</v>
      </c>
      <c r="E230" s="253" t="s">
        <v>1</v>
      </c>
      <c r="F230" s="254" t="s">
        <v>1273</v>
      </c>
      <c r="G230" s="252"/>
      <c r="H230" s="255">
        <v>1.105</v>
      </c>
      <c r="I230" s="256"/>
      <c r="J230" s="252"/>
      <c r="K230" s="252"/>
      <c r="L230" s="257"/>
      <c r="M230" s="258"/>
      <c r="N230" s="259"/>
      <c r="O230" s="259"/>
      <c r="P230" s="259"/>
      <c r="Q230" s="259"/>
      <c r="R230" s="259"/>
      <c r="S230" s="259"/>
      <c r="T230" s="260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1" t="s">
        <v>190</v>
      </c>
      <c r="AU230" s="261" t="s">
        <v>84</v>
      </c>
      <c r="AV230" s="14" t="s">
        <v>84</v>
      </c>
      <c r="AW230" s="14" t="s">
        <v>30</v>
      </c>
      <c r="AX230" s="14" t="s">
        <v>74</v>
      </c>
      <c r="AY230" s="261" t="s">
        <v>180</v>
      </c>
    </row>
    <row r="231" s="13" customFormat="1">
      <c r="A231" s="13"/>
      <c r="B231" s="240"/>
      <c r="C231" s="241"/>
      <c r="D231" s="242" t="s">
        <v>190</v>
      </c>
      <c r="E231" s="243" t="s">
        <v>1</v>
      </c>
      <c r="F231" s="244" t="s">
        <v>1274</v>
      </c>
      <c r="G231" s="241"/>
      <c r="H231" s="243" t="s">
        <v>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0" t="s">
        <v>190</v>
      </c>
      <c r="AU231" s="250" t="s">
        <v>84</v>
      </c>
      <c r="AV231" s="13" t="s">
        <v>82</v>
      </c>
      <c r="AW231" s="13" t="s">
        <v>30</v>
      </c>
      <c r="AX231" s="13" t="s">
        <v>74</v>
      </c>
      <c r="AY231" s="250" t="s">
        <v>180</v>
      </c>
    </row>
    <row r="232" s="14" customFormat="1">
      <c r="A232" s="14"/>
      <c r="B232" s="251"/>
      <c r="C232" s="252"/>
      <c r="D232" s="242" t="s">
        <v>190</v>
      </c>
      <c r="E232" s="253" t="s">
        <v>1</v>
      </c>
      <c r="F232" s="254" t="s">
        <v>1275</v>
      </c>
      <c r="G232" s="252"/>
      <c r="H232" s="255">
        <v>1.71</v>
      </c>
      <c r="I232" s="256"/>
      <c r="J232" s="252"/>
      <c r="K232" s="252"/>
      <c r="L232" s="257"/>
      <c r="M232" s="258"/>
      <c r="N232" s="259"/>
      <c r="O232" s="259"/>
      <c r="P232" s="259"/>
      <c r="Q232" s="259"/>
      <c r="R232" s="259"/>
      <c r="S232" s="259"/>
      <c r="T232" s="26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1" t="s">
        <v>190</v>
      </c>
      <c r="AU232" s="261" t="s">
        <v>84</v>
      </c>
      <c r="AV232" s="14" t="s">
        <v>84</v>
      </c>
      <c r="AW232" s="14" t="s">
        <v>30</v>
      </c>
      <c r="AX232" s="14" t="s">
        <v>74</v>
      </c>
      <c r="AY232" s="261" t="s">
        <v>180</v>
      </c>
    </row>
    <row r="233" s="13" customFormat="1">
      <c r="A233" s="13"/>
      <c r="B233" s="240"/>
      <c r="C233" s="241"/>
      <c r="D233" s="242" t="s">
        <v>190</v>
      </c>
      <c r="E233" s="243" t="s">
        <v>1</v>
      </c>
      <c r="F233" s="244" t="s">
        <v>1268</v>
      </c>
      <c r="G233" s="241"/>
      <c r="H233" s="243" t="s">
        <v>1</v>
      </c>
      <c r="I233" s="245"/>
      <c r="J233" s="241"/>
      <c r="K233" s="241"/>
      <c r="L233" s="246"/>
      <c r="M233" s="247"/>
      <c r="N233" s="248"/>
      <c r="O233" s="248"/>
      <c r="P233" s="248"/>
      <c r="Q233" s="248"/>
      <c r="R233" s="248"/>
      <c r="S233" s="248"/>
      <c r="T233" s="249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0" t="s">
        <v>190</v>
      </c>
      <c r="AU233" s="250" t="s">
        <v>84</v>
      </c>
      <c r="AV233" s="13" t="s">
        <v>82</v>
      </c>
      <c r="AW233" s="13" t="s">
        <v>30</v>
      </c>
      <c r="AX233" s="13" t="s">
        <v>74</v>
      </c>
      <c r="AY233" s="250" t="s">
        <v>180</v>
      </c>
    </row>
    <row r="234" s="14" customFormat="1">
      <c r="A234" s="14"/>
      <c r="B234" s="251"/>
      <c r="C234" s="252"/>
      <c r="D234" s="242" t="s">
        <v>190</v>
      </c>
      <c r="E234" s="253" t="s">
        <v>1</v>
      </c>
      <c r="F234" s="254" t="s">
        <v>1276</v>
      </c>
      <c r="G234" s="252"/>
      <c r="H234" s="255">
        <v>2.5350000000000001</v>
      </c>
      <c r="I234" s="256"/>
      <c r="J234" s="252"/>
      <c r="K234" s="252"/>
      <c r="L234" s="257"/>
      <c r="M234" s="258"/>
      <c r="N234" s="259"/>
      <c r="O234" s="259"/>
      <c r="P234" s="259"/>
      <c r="Q234" s="259"/>
      <c r="R234" s="259"/>
      <c r="S234" s="259"/>
      <c r="T234" s="26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1" t="s">
        <v>190</v>
      </c>
      <c r="AU234" s="261" t="s">
        <v>84</v>
      </c>
      <c r="AV234" s="14" t="s">
        <v>84</v>
      </c>
      <c r="AW234" s="14" t="s">
        <v>30</v>
      </c>
      <c r="AX234" s="14" t="s">
        <v>74</v>
      </c>
      <c r="AY234" s="261" t="s">
        <v>180</v>
      </c>
    </row>
    <row r="235" s="13" customFormat="1">
      <c r="A235" s="13"/>
      <c r="B235" s="240"/>
      <c r="C235" s="241"/>
      <c r="D235" s="242" t="s">
        <v>190</v>
      </c>
      <c r="E235" s="243" t="s">
        <v>1</v>
      </c>
      <c r="F235" s="244" t="s">
        <v>1277</v>
      </c>
      <c r="G235" s="241"/>
      <c r="H235" s="243" t="s">
        <v>1</v>
      </c>
      <c r="I235" s="245"/>
      <c r="J235" s="241"/>
      <c r="K235" s="241"/>
      <c r="L235" s="246"/>
      <c r="M235" s="247"/>
      <c r="N235" s="248"/>
      <c r="O235" s="248"/>
      <c r="P235" s="248"/>
      <c r="Q235" s="248"/>
      <c r="R235" s="248"/>
      <c r="S235" s="248"/>
      <c r="T235" s="249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0" t="s">
        <v>190</v>
      </c>
      <c r="AU235" s="250" t="s">
        <v>84</v>
      </c>
      <c r="AV235" s="13" t="s">
        <v>82</v>
      </c>
      <c r="AW235" s="13" t="s">
        <v>30</v>
      </c>
      <c r="AX235" s="13" t="s">
        <v>74</v>
      </c>
      <c r="AY235" s="250" t="s">
        <v>180</v>
      </c>
    </row>
    <row r="236" s="14" customFormat="1">
      <c r="A236" s="14"/>
      <c r="B236" s="251"/>
      <c r="C236" s="252"/>
      <c r="D236" s="242" t="s">
        <v>190</v>
      </c>
      <c r="E236" s="253" t="s">
        <v>1</v>
      </c>
      <c r="F236" s="254" t="s">
        <v>1278</v>
      </c>
      <c r="G236" s="252"/>
      <c r="H236" s="255">
        <v>4.0499999999999998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1" t="s">
        <v>190</v>
      </c>
      <c r="AU236" s="261" t="s">
        <v>84</v>
      </c>
      <c r="AV236" s="14" t="s">
        <v>84</v>
      </c>
      <c r="AW236" s="14" t="s">
        <v>30</v>
      </c>
      <c r="AX236" s="14" t="s">
        <v>74</v>
      </c>
      <c r="AY236" s="261" t="s">
        <v>180</v>
      </c>
    </row>
    <row r="237" s="13" customFormat="1">
      <c r="A237" s="13"/>
      <c r="B237" s="240"/>
      <c r="C237" s="241"/>
      <c r="D237" s="242" t="s">
        <v>190</v>
      </c>
      <c r="E237" s="243" t="s">
        <v>1</v>
      </c>
      <c r="F237" s="244" t="s">
        <v>1279</v>
      </c>
      <c r="G237" s="241"/>
      <c r="H237" s="243" t="s">
        <v>1</v>
      </c>
      <c r="I237" s="245"/>
      <c r="J237" s="241"/>
      <c r="K237" s="241"/>
      <c r="L237" s="246"/>
      <c r="M237" s="247"/>
      <c r="N237" s="248"/>
      <c r="O237" s="248"/>
      <c r="P237" s="248"/>
      <c r="Q237" s="248"/>
      <c r="R237" s="248"/>
      <c r="S237" s="248"/>
      <c r="T237" s="249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0" t="s">
        <v>190</v>
      </c>
      <c r="AU237" s="250" t="s">
        <v>84</v>
      </c>
      <c r="AV237" s="13" t="s">
        <v>82</v>
      </c>
      <c r="AW237" s="13" t="s">
        <v>30</v>
      </c>
      <c r="AX237" s="13" t="s">
        <v>74</v>
      </c>
      <c r="AY237" s="250" t="s">
        <v>180</v>
      </c>
    </row>
    <row r="238" s="14" customFormat="1">
      <c r="A238" s="14"/>
      <c r="B238" s="251"/>
      <c r="C238" s="252"/>
      <c r="D238" s="242" t="s">
        <v>190</v>
      </c>
      <c r="E238" s="253" t="s">
        <v>1</v>
      </c>
      <c r="F238" s="254" t="s">
        <v>1280</v>
      </c>
      <c r="G238" s="252"/>
      <c r="H238" s="255">
        <v>0.871</v>
      </c>
      <c r="I238" s="256"/>
      <c r="J238" s="252"/>
      <c r="K238" s="252"/>
      <c r="L238" s="257"/>
      <c r="M238" s="258"/>
      <c r="N238" s="259"/>
      <c r="O238" s="259"/>
      <c r="P238" s="259"/>
      <c r="Q238" s="259"/>
      <c r="R238" s="259"/>
      <c r="S238" s="259"/>
      <c r="T238" s="260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1" t="s">
        <v>190</v>
      </c>
      <c r="AU238" s="261" t="s">
        <v>84</v>
      </c>
      <c r="AV238" s="14" t="s">
        <v>84</v>
      </c>
      <c r="AW238" s="14" t="s">
        <v>30</v>
      </c>
      <c r="AX238" s="14" t="s">
        <v>74</v>
      </c>
      <c r="AY238" s="261" t="s">
        <v>180</v>
      </c>
    </row>
    <row r="239" s="13" customFormat="1">
      <c r="A239" s="13"/>
      <c r="B239" s="240"/>
      <c r="C239" s="241"/>
      <c r="D239" s="242" t="s">
        <v>190</v>
      </c>
      <c r="E239" s="243" t="s">
        <v>1</v>
      </c>
      <c r="F239" s="244" t="s">
        <v>1281</v>
      </c>
      <c r="G239" s="241"/>
      <c r="H239" s="243" t="s">
        <v>1</v>
      </c>
      <c r="I239" s="245"/>
      <c r="J239" s="241"/>
      <c r="K239" s="241"/>
      <c r="L239" s="246"/>
      <c r="M239" s="247"/>
      <c r="N239" s="248"/>
      <c r="O239" s="248"/>
      <c r="P239" s="248"/>
      <c r="Q239" s="248"/>
      <c r="R239" s="248"/>
      <c r="S239" s="248"/>
      <c r="T239" s="249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0" t="s">
        <v>190</v>
      </c>
      <c r="AU239" s="250" t="s">
        <v>84</v>
      </c>
      <c r="AV239" s="13" t="s">
        <v>82</v>
      </c>
      <c r="AW239" s="13" t="s">
        <v>30</v>
      </c>
      <c r="AX239" s="13" t="s">
        <v>74</v>
      </c>
      <c r="AY239" s="250" t="s">
        <v>180</v>
      </c>
    </row>
    <row r="240" s="14" customFormat="1">
      <c r="A240" s="14"/>
      <c r="B240" s="251"/>
      <c r="C240" s="252"/>
      <c r="D240" s="242" t="s">
        <v>190</v>
      </c>
      <c r="E240" s="253" t="s">
        <v>1</v>
      </c>
      <c r="F240" s="254" t="s">
        <v>1282</v>
      </c>
      <c r="G240" s="252"/>
      <c r="H240" s="255">
        <v>1.8879999999999999</v>
      </c>
      <c r="I240" s="256"/>
      <c r="J240" s="252"/>
      <c r="K240" s="252"/>
      <c r="L240" s="257"/>
      <c r="M240" s="258"/>
      <c r="N240" s="259"/>
      <c r="O240" s="259"/>
      <c r="P240" s="259"/>
      <c r="Q240" s="259"/>
      <c r="R240" s="259"/>
      <c r="S240" s="259"/>
      <c r="T240" s="26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1" t="s">
        <v>190</v>
      </c>
      <c r="AU240" s="261" t="s">
        <v>84</v>
      </c>
      <c r="AV240" s="14" t="s">
        <v>84</v>
      </c>
      <c r="AW240" s="14" t="s">
        <v>30</v>
      </c>
      <c r="AX240" s="14" t="s">
        <v>74</v>
      </c>
      <c r="AY240" s="261" t="s">
        <v>180</v>
      </c>
    </row>
    <row r="241" s="13" customFormat="1">
      <c r="A241" s="13"/>
      <c r="B241" s="240"/>
      <c r="C241" s="241"/>
      <c r="D241" s="242" t="s">
        <v>190</v>
      </c>
      <c r="E241" s="243" t="s">
        <v>1</v>
      </c>
      <c r="F241" s="244" t="s">
        <v>1283</v>
      </c>
      <c r="G241" s="241"/>
      <c r="H241" s="243" t="s">
        <v>1</v>
      </c>
      <c r="I241" s="245"/>
      <c r="J241" s="241"/>
      <c r="K241" s="241"/>
      <c r="L241" s="246"/>
      <c r="M241" s="247"/>
      <c r="N241" s="248"/>
      <c r="O241" s="248"/>
      <c r="P241" s="248"/>
      <c r="Q241" s="248"/>
      <c r="R241" s="248"/>
      <c r="S241" s="248"/>
      <c r="T241" s="249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0" t="s">
        <v>190</v>
      </c>
      <c r="AU241" s="250" t="s">
        <v>84</v>
      </c>
      <c r="AV241" s="13" t="s">
        <v>82</v>
      </c>
      <c r="AW241" s="13" t="s">
        <v>30</v>
      </c>
      <c r="AX241" s="13" t="s">
        <v>74</v>
      </c>
      <c r="AY241" s="250" t="s">
        <v>180</v>
      </c>
    </row>
    <row r="242" s="14" customFormat="1">
      <c r="A242" s="14"/>
      <c r="B242" s="251"/>
      <c r="C242" s="252"/>
      <c r="D242" s="242" t="s">
        <v>190</v>
      </c>
      <c r="E242" s="253" t="s">
        <v>1</v>
      </c>
      <c r="F242" s="254" t="s">
        <v>1284</v>
      </c>
      <c r="G242" s="252"/>
      <c r="H242" s="255">
        <v>3.6000000000000001</v>
      </c>
      <c r="I242" s="256"/>
      <c r="J242" s="252"/>
      <c r="K242" s="252"/>
      <c r="L242" s="257"/>
      <c r="M242" s="258"/>
      <c r="N242" s="259"/>
      <c r="O242" s="259"/>
      <c r="P242" s="259"/>
      <c r="Q242" s="259"/>
      <c r="R242" s="259"/>
      <c r="S242" s="259"/>
      <c r="T242" s="260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1" t="s">
        <v>190</v>
      </c>
      <c r="AU242" s="261" t="s">
        <v>84</v>
      </c>
      <c r="AV242" s="14" t="s">
        <v>84</v>
      </c>
      <c r="AW242" s="14" t="s">
        <v>30</v>
      </c>
      <c r="AX242" s="14" t="s">
        <v>74</v>
      </c>
      <c r="AY242" s="261" t="s">
        <v>180</v>
      </c>
    </row>
    <row r="243" s="13" customFormat="1">
      <c r="A243" s="13"/>
      <c r="B243" s="240"/>
      <c r="C243" s="241"/>
      <c r="D243" s="242" t="s">
        <v>190</v>
      </c>
      <c r="E243" s="243" t="s">
        <v>1</v>
      </c>
      <c r="F243" s="244" t="s">
        <v>1285</v>
      </c>
      <c r="G243" s="241"/>
      <c r="H243" s="243" t="s">
        <v>1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0" t="s">
        <v>190</v>
      </c>
      <c r="AU243" s="250" t="s">
        <v>84</v>
      </c>
      <c r="AV243" s="13" t="s">
        <v>82</v>
      </c>
      <c r="AW243" s="13" t="s">
        <v>30</v>
      </c>
      <c r="AX243" s="13" t="s">
        <v>74</v>
      </c>
      <c r="AY243" s="250" t="s">
        <v>180</v>
      </c>
    </row>
    <row r="244" s="14" customFormat="1">
      <c r="A244" s="14"/>
      <c r="B244" s="251"/>
      <c r="C244" s="252"/>
      <c r="D244" s="242" t="s">
        <v>190</v>
      </c>
      <c r="E244" s="253" t="s">
        <v>1</v>
      </c>
      <c r="F244" s="254" t="s">
        <v>1286</v>
      </c>
      <c r="G244" s="252"/>
      <c r="H244" s="255">
        <v>0.25</v>
      </c>
      <c r="I244" s="256"/>
      <c r="J244" s="252"/>
      <c r="K244" s="252"/>
      <c r="L244" s="257"/>
      <c r="M244" s="258"/>
      <c r="N244" s="259"/>
      <c r="O244" s="259"/>
      <c r="P244" s="259"/>
      <c r="Q244" s="259"/>
      <c r="R244" s="259"/>
      <c r="S244" s="259"/>
      <c r="T244" s="26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1" t="s">
        <v>190</v>
      </c>
      <c r="AU244" s="261" t="s">
        <v>84</v>
      </c>
      <c r="AV244" s="14" t="s">
        <v>84</v>
      </c>
      <c r="AW244" s="14" t="s">
        <v>30</v>
      </c>
      <c r="AX244" s="14" t="s">
        <v>74</v>
      </c>
      <c r="AY244" s="261" t="s">
        <v>180</v>
      </c>
    </row>
    <row r="245" s="13" customFormat="1">
      <c r="A245" s="13"/>
      <c r="B245" s="240"/>
      <c r="C245" s="241"/>
      <c r="D245" s="242" t="s">
        <v>190</v>
      </c>
      <c r="E245" s="243" t="s">
        <v>1</v>
      </c>
      <c r="F245" s="244" t="s">
        <v>1287</v>
      </c>
      <c r="G245" s="241"/>
      <c r="H245" s="243" t="s">
        <v>1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0" t="s">
        <v>190</v>
      </c>
      <c r="AU245" s="250" t="s">
        <v>84</v>
      </c>
      <c r="AV245" s="13" t="s">
        <v>82</v>
      </c>
      <c r="AW245" s="13" t="s">
        <v>30</v>
      </c>
      <c r="AX245" s="13" t="s">
        <v>74</v>
      </c>
      <c r="AY245" s="250" t="s">
        <v>180</v>
      </c>
    </row>
    <row r="246" s="14" customFormat="1">
      <c r="A246" s="14"/>
      <c r="B246" s="251"/>
      <c r="C246" s="252"/>
      <c r="D246" s="242" t="s">
        <v>190</v>
      </c>
      <c r="E246" s="253" t="s">
        <v>1</v>
      </c>
      <c r="F246" s="254" t="s">
        <v>1288</v>
      </c>
      <c r="G246" s="252"/>
      <c r="H246" s="255">
        <v>0.77500000000000002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1" t="s">
        <v>190</v>
      </c>
      <c r="AU246" s="261" t="s">
        <v>84</v>
      </c>
      <c r="AV246" s="14" t="s">
        <v>84</v>
      </c>
      <c r="AW246" s="14" t="s">
        <v>30</v>
      </c>
      <c r="AX246" s="14" t="s">
        <v>74</v>
      </c>
      <c r="AY246" s="261" t="s">
        <v>180</v>
      </c>
    </row>
    <row r="247" s="13" customFormat="1">
      <c r="A247" s="13"/>
      <c r="B247" s="240"/>
      <c r="C247" s="241"/>
      <c r="D247" s="242" t="s">
        <v>190</v>
      </c>
      <c r="E247" s="243" t="s">
        <v>1</v>
      </c>
      <c r="F247" s="244" t="s">
        <v>1289</v>
      </c>
      <c r="G247" s="241"/>
      <c r="H247" s="243" t="s">
        <v>1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0" t="s">
        <v>190</v>
      </c>
      <c r="AU247" s="250" t="s">
        <v>84</v>
      </c>
      <c r="AV247" s="13" t="s">
        <v>82</v>
      </c>
      <c r="AW247" s="13" t="s">
        <v>30</v>
      </c>
      <c r="AX247" s="13" t="s">
        <v>74</v>
      </c>
      <c r="AY247" s="250" t="s">
        <v>180</v>
      </c>
    </row>
    <row r="248" s="14" customFormat="1">
      <c r="A248" s="14"/>
      <c r="B248" s="251"/>
      <c r="C248" s="252"/>
      <c r="D248" s="242" t="s">
        <v>190</v>
      </c>
      <c r="E248" s="253" t="s">
        <v>1</v>
      </c>
      <c r="F248" s="254" t="s">
        <v>1290</v>
      </c>
      <c r="G248" s="252"/>
      <c r="H248" s="255">
        <v>0.85999999999999999</v>
      </c>
      <c r="I248" s="256"/>
      <c r="J248" s="252"/>
      <c r="K248" s="252"/>
      <c r="L248" s="257"/>
      <c r="M248" s="258"/>
      <c r="N248" s="259"/>
      <c r="O248" s="259"/>
      <c r="P248" s="259"/>
      <c r="Q248" s="259"/>
      <c r="R248" s="259"/>
      <c r="S248" s="259"/>
      <c r="T248" s="26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1" t="s">
        <v>190</v>
      </c>
      <c r="AU248" s="261" t="s">
        <v>84</v>
      </c>
      <c r="AV248" s="14" t="s">
        <v>84</v>
      </c>
      <c r="AW248" s="14" t="s">
        <v>30</v>
      </c>
      <c r="AX248" s="14" t="s">
        <v>74</v>
      </c>
      <c r="AY248" s="261" t="s">
        <v>180</v>
      </c>
    </row>
    <row r="249" s="13" customFormat="1">
      <c r="A249" s="13"/>
      <c r="B249" s="240"/>
      <c r="C249" s="241"/>
      <c r="D249" s="242" t="s">
        <v>190</v>
      </c>
      <c r="E249" s="243" t="s">
        <v>1</v>
      </c>
      <c r="F249" s="244" t="s">
        <v>1291</v>
      </c>
      <c r="G249" s="241"/>
      <c r="H249" s="243" t="s">
        <v>1</v>
      </c>
      <c r="I249" s="245"/>
      <c r="J249" s="241"/>
      <c r="K249" s="241"/>
      <c r="L249" s="246"/>
      <c r="M249" s="247"/>
      <c r="N249" s="248"/>
      <c r="O249" s="248"/>
      <c r="P249" s="248"/>
      <c r="Q249" s="248"/>
      <c r="R249" s="248"/>
      <c r="S249" s="248"/>
      <c r="T249" s="249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0" t="s">
        <v>190</v>
      </c>
      <c r="AU249" s="250" t="s">
        <v>84</v>
      </c>
      <c r="AV249" s="13" t="s">
        <v>82</v>
      </c>
      <c r="AW249" s="13" t="s">
        <v>30</v>
      </c>
      <c r="AX249" s="13" t="s">
        <v>74</v>
      </c>
      <c r="AY249" s="250" t="s">
        <v>180</v>
      </c>
    </row>
    <row r="250" s="14" customFormat="1">
      <c r="A250" s="14"/>
      <c r="B250" s="251"/>
      <c r="C250" s="252"/>
      <c r="D250" s="242" t="s">
        <v>190</v>
      </c>
      <c r="E250" s="253" t="s">
        <v>1</v>
      </c>
      <c r="F250" s="254" t="s">
        <v>1292</v>
      </c>
      <c r="G250" s="252"/>
      <c r="H250" s="255">
        <v>1.823</v>
      </c>
      <c r="I250" s="256"/>
      <c r="J250" s="252"/>
      <c r="K250" s="252"/>
      <c r="L250" s="257"/>
      <c r="M250" s="258"/>
      <c r="N250" s="259"/>
      <c r="O250" s="259"/>
      <c r="P250" s="259"/>
      <c r="Q250" s="259"/>
      <c r="R250" s="259"/>
      <c r="S250" s="259"/>
      <c r="T250" s="26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1" t="s">
        <v>190</v>
      </c>
      <c r="AU250" s="261" t="s">
        <v>84</v>
      </c>
      <c r="AV250" s="14" t="s">
        <v>84</v>
      </c>
      <c r="AW250" s="14" t="s">
        <v>30</v>
      </c>
      <c r="AX250" s="14" t="s">
        <v>74</v>
      </c>
      <c r="AY250" s="261" t="s">
        <v>180</v>
      </c>
    </row>
    <row r="251" s="15" customFormat="1">
      <c r="A251" s="15"/>
      <c r="B251" s="262"/>
      <c r="C251" s="263"/>
      <c r="D251" s="242" t="s">
        <v>190</v>
      </c>
      <c r="E251" s="264" t="s">
        <v>1</v>
      </c>
      <c r="F251" s="265" t="s">
        <v>194</v>
      </c>
      <c r="G251" s="263"/>
      <c r="H251" s="266">
        <v>29.015999999999998</v>
      </c>
      <c r="I251" s="267"/>
      <c r="J251" s="263"/>
      <c r="K251" s="263"/>
      <c r="L251" s="268"/>
      <c r="M251" s="269"/>
      <c r="N251" s="270"/>
      <c r="O251" s="270"/>
      <c r="P251" s="270"/>
      <c r="Q251" s="270"/>
      <c r="R251" s="270"/>
      <c r="S251" s="270"/>
      <c r="T251" s="271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72" t="s">
        <v>190</v>
      </c>
      <c r="AU251" s="272" t="s">
        <v>84</v>
      </c>
      <c r="AV251" s="15" t="s">
        <v>188</v>
      </c>
      <c r="AW251" s="15" t="s">
        <v>30</v>
      </c>
      <c r="AX251" s="15" t="s">
        <v>82</v>
      </c>
      <c r="AY251" s="272" t="s">
        <v>180</v>
      </c>
    </row>
    <row r="252" s="2" customFormat="1" ht="24.15" customHeight="1">
      <c r="A252" s="39"/>
      <c r="B252" s="40"/>
      <c r="C252" s="227" t="s">
        <v>276</v>
      </c>
      <c r="D252" s="227" t="s">
        <v>183</v>
      </c>
      <c r="E252" s="228" t="s">
        <v>306</v>
      </c>
      <c r="F252" s="229" t="s">
        <v>1293</v>
      </c>
      <c r="G252" s="230" t="s">
        <v>198</v>
      </c>
      <c r="H252" s="231">
        <v>90</v>
      </c>
      <c r="I252" s="232"/>
      <c r="J252" s="233">
        <f>ROUND(I252*H252,2)</f>
        <v>0</v>
      </c>
      <c r="K252" s="229" t="s">
        <v>199</v>
      </c>
      <c r="L252" s="45"/>
      <c r="M252" s="234" t="s">
        <v>1</v>
      </c>
      <c r="N252" s="235" t="s">
        <v>39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188</v>
      </c>
      <c r="AT252" s="238" t="s">
        <v>183</v>
      </c>
      <c r="AU252" s="238" t="s">
        <v>84</v>
      </c>
      <c r="AY252" s="18" t="s">
        <v>180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82</v>
      </c>
      <c r="BK252" s="239">
        <f>ROUND(I252*H252,2)</f>
        <v>0</v>
      </c>
      <c r="BL252" s="18" t="s">
        <v>188</v>
      </c>
      <c r="BM252" s="238" t="s">
        <v>1294</v>
      </c>
    </row>
    <row r="253" s="14" customFormat="1">
      <c r="A253" s="14"/>
      <c r="B253" s="251"/>
      <c r="C253" s="252"/>
      <c r="D253" s="242" t="s">
        <v>190</v>
      </c>
      <c r="E253" s="253" t="s">
        <v>1</v>
      </c>
      <c r="F253" s="254" t="s">
        <v>810</v>
      </c>
      <c r="G253" s="252"/>
      <c r="H253" s="255">
        <v>90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1" t="s">
        <v>190</v>
      </c>
      <c r="AU253" s="261" t="s">
        <v>84</v>
      </c>
      <c r="AV253" s="14" t="s">
        <v>84</v>
      </c>
      <c r="AW253" s="14" t="s">
        <v>30</v>
      </c>
      <c r="AX253" s="14" t="s">
        <v>74</v>
      </c>
      <c r="AY253" s="261" t="s">
        <v>180</v>
      </c>
    </row>
    <row r="254" s="15" customFormat="1">
      <c r="A254" s="15"/>
      <c r="B254" s="262"/>
      <c r="C254" s="263"/>
      <c r="D254" s="242" t="s">
        <v>190</v>
      </c>
      <c r="E254" s="264" t="s">
        <v>1</v>
      </c>
      <c r="F254" s="265" t="s">
        <v>194</v>
      </c>
      <c r="G254" s="263"/>
      <c r="H254" s="266">
        <v>90</v>
      </c>
      <c r="I254" s="267"/>
      <c r="J254" s="263"/>
      <c r="K254" s="263"/>
      <c r="L254" s="268"/>
      <c r="M254" s="269"/>
      <c r="N254" s="270"/>
      <c r="O254" s="270"/>
      <c r="P254" s="270"/>
      <c r="Q254" s="270"/>
      <c r="R254" s="270"/>
      <c r="S254" s="270"/>
      <c r="T254" s="271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2" t="s">
        <v>190</v>
      </c>
      <c r="AU254" s="272" t="s">
        <v>84</v>
      </c>
      <c r="AV254" s="15" t="s">
        <v>188</v>
      </c>
      <c r="AW254" s="15" t="s">
        <v>30</v>
      </c>
      <c r="AX254" s="15" t="s">
        <v>82</v>
      </c>
      <c r="AY254" s="272" t="s">
        <v>180</v>
      </c>
    </row>
    <row r="255" s="2" customFormat="1" ht="16.5" customHeight="1">
      <c r="A255" s="39"/>
      <c r="B255" s="40"/>
      <c r="C255" s="227" t="s">
        <v>925</v>
      </c>
      <c r="D255" s="227" t="s">
        <v>183</v>
      </c>
      <c r="E255" s="228" t="s">
        <v>1295</v>
      </c>
      <c r="F255" s="229" t="s">
        <v>1296</v>
      </c>
      <c r="G255" s="230" t="s">
        <v>646</v>
      </c>
      <c r="H255" s="231">
        <v>1</v>
      </c>
      <c r="I255" s="232"/>
      <c r="J255" s="233">
        <f>ROUND(I255*H255,2)</f>
        <v>0</v>
      </c>
      <c r="K255" s="229" t="s">
        <v>199</v>
      </c>
      <c r="L255" s="45"/>
      <c r="M255" s="234" t="s">
        <v>1</v>
      </c>
      <c r="N255" s="235" t="s">
        <v>39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188</v>
      </c>
      <c r="AT255" s="238" t="s">
        <v>183</v>
      </c>
      <c r="AU255" s="238" t="s">
        <v>84</v>
      </c>
      <c r="AY255" s="18" t="s">
        <v>180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82</v>
      </c>
      <c r="BK255" s="239">
        <f>ROUND(I255*H255,2)</f>
        <v>0</v>
      </c>
      <c r="BL255" s="18" t="s">
        <v>188</v>
      </c>
      <c r="BM255" s="238" t="s">
        <v>1297</v>
      </c>
    </row>
    <row r="256" s="2" customFormat="1" ht="16.5" customHeight="1">
      <c r="A256" s="39"/>
      <c r="B256" s="40"/>
      <c r="C256" s="227" t="s">
        <v>931</v>
      </c>
      <c r="D256" s="227" t="s">
        <v>183</v>
      </c>
      <c r="E256" s="228" t="s">
        <v>1298</v>
      </c>
      <c r="F256" s="229" t="s">
        <v>1299</v>
      </c>
      <c r="G256" s="230" t="s">
        <v>646</v>
      </c>
      <c r="H256" s="231">
        <v>1</v>
      </c>
      <c r="I256" s="232"/>
      <c r="J256" s="233">
        <f>ROUND(I256*H256,2)</f>
        <v>0</v>
      </c>
      <c r="K256" s="229" t="s">
        <v>199</v>
      </c>
      <c r="L256" s="45"/>
      <c r="M256" s="234" t="s">
        <v>1</v>
      </c>
      <c r="N256" s="235" t="s">
        <v>39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188</v>
      </c>
      <c r="AT256" s="238" t="s">
        <v>183</v>
      </c>
      <c r="AU256" s="238" t="s">
        <v>84</v>
      </c>
      <c r="AY256" s="18" t="s">
        <v>180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82</v>
      </c>
      <c r="BK256" s="239">
        <f>ROUND(I256*H256,2)</f>
        <v>0</v>
      </c>
      <c r="BL256" s="18" t="s">
        <v>188</v>
      </c>
      <c r="BM256" s="238" t="s">
        <v>1300</v>
      </c>
    </row>
    <row r="257" s="2" customFormat="1" ht="16.5" customHeight="1">
      <c r="A257" s="39"/>
      <c r="B257" s="40"/>
      <c r="C257" s="227" t="s">
        <v>939</v>
      </c>
      <c r="D257" s="227" t="s">
        <v>183</v>
      </c>
      <c r="E257" s="228" t="s">
        <v>1301</v>
      </c>
      <c r="F257" s="229" t="s">
        <v>1302</v>
      </c>
      <c r="G257" s="230" t="s">
        <v>1303</v>
      </c>
      <c r="H257" s="231">
        <v>250</v>
      </c>
      <c r="I257" s="232"/>
      <c r="J257" s="233">
        <f>ROUND(I257*H257,2)</f>
        <v>0</v>
      </c>
      <c r="K257" s="229" t="s">
        <v>1</v>
      </c>
      <c r="L257" s="45"/>
      <c r="M257" s="234" t="s">
        <v>1</v>
      </c>
      <c r="N257" s="235" t="s">
        <v>39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188</v>
      </c>
      <c r="AT257" s="238" t="s">
        <v>183</v>
      </c>
      <c r="AU257" s="238" t="s">
        <v>84</v>
      </c>
      <c r="AY257" s="18" t="s">
        <v>180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82</v>
      </c>
      <c r="BK257" s="239">
        <f>ROUND(I257*H257,2)</f>
        <v>0</v>
      </c>
      <c r="BL257" s="18" t="s">
        <v>188</v>
      </c>
      <c r="BM257" s="238" t="s">
        <v>1304</v>
      </c>
    </row>
    <row r="258" s="2" customFormat="1">
      <c r="A258" s="39"/>
      <c r="B258" s="40"/>
      <c r="C258" s="41"/>
      <c r="D258" s="242" t="s">
        <v>556</v>
      </c>
      <c r="E258" s="41"/>
      <c r="F258" s="295" t="s">
        <v>1305</v>
      </c>
      <c r="G258" s="41"/>
      <c r="H258" s="41"/>
      <c r="I258" s="296"/>
      <c r="J258" s="41"/>
      <c r="K258" s="41"/>
      <c r="L258" s="45"/>
      <c r="M258" s="297"/>
      <c r="N258" s="298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556</v>
      </c>
      <c r="AU258" s="18" t="s">
        <v>84</v>
      </c>
    </row>
    <row r="259" s="12" customFormat="1" ht="22.8" customHeight="1">
      <c r="A259" s="12"/>
      <c r="B259" s="211"/>
      <c r="C259" s="212"/>
      <c r="D259" s="213" t="s">
        <v>73</v>
      </c>
      <c r="E259" s="225" t="s">
        <v>310</v>
      </c>
      <c r="F259" s="225" t="s">
        <v>311</v>
      </c>
      <c r="G259" s="212"/>
      <c r="H259" s="212"/>
      <c r="I259" s="215"/>
      <c r="J259" s="226">
        <f>BK259</f>
        <v>0</v>
      </c>
      <c r="K259" s="212"/>
      <c r="L259" s="217"/>
      <c r="M259" s="218"/>
      <c r="N259" s="219"/>
      <c r="O259" s="219"/>
      <c r="P259" s="220">
        <f>P260</f>
        <v>0</v>
      </c>
      <c r="Q259" s="219"/>
      <c r="R259" s="220">
        <f>R260</f>
        <v>0</v>
      </c>
      <c r="S259" s="219"/>
      <c r="T259" s="221">
        <f>T260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22" t="s">
        <v>82</v>
      </c>
      <c r="AT259" s="223" t="s">
        <v>73</v>
      </c>
      <c r="AU259" s="223" t="s">
        <v>82</v>
      </c>
      <c r="AY259" s="222" t="s">
        <v>180</v>
      </c>
      <c r="BK259" s="224">
        <f>BK260</f>
        <v>0</v>
      </c>
    </row>
    <row r="260" s="2" customFormat="1" ht="16.5" customHeight="1">
      <c r="A260" s="39"/>
      <c r="B260" s="40"/>
      <c r="C260" s="227" t="s">
        <v>283</v>
      </c>
      <c r="D260" s="227" t="s">
        <v>183</v>
      </c>
      <c r="E260" s="228" t="s">
        <v>313</v>
      </c>
      <c r="F260" s="229" t="s">
        <v>314</v>
      </c>
      <c r="G260" s="230" t="s">
        <v>208</v>
      </c>
      <c r="H260" s="231">
        <v>231.24000000000001</v>
      </c>
      <c r="I260" s="232"/>
      <c r="J260" s="233">
        <f>ROUND(I260*H260,2)</f>
        <v>0</v>
      </c>
      <c r="K260" s="229" t="s">
        <v>187</v>
      </c>
      <c r="L260" s="45"/>
      <c r="M260" s="234" t="s">
        <v>1</v>
      </c>
      <c r="N260" s="235" t="s">
        <v>39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188</v>
      </c>
      <c r="AT260" s="238" t="s">
        <v>183</v>
      </c>
      <c r="AU260" s="238" t="s">
        <v>84</v>
      </c>
      <c r="AY260" s="18" t="s">
        <v>180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82</v>
      </c>
      <c r="BK260" s="239">
        <f>ROUND(I260*H260,2)</f>
        <v>0</v>
      </c>
      <c r="BL260" s="18" t="s">
        <v>188</v>
      </c>
      <c r="BM260" s="238" t="s">
        <v>1306</v>
      </c>
    </row>
    <row r="261" s="12" customFormat="1" ht="25.92" customHeight="1">
      <c r="A261" s="12"/>
      <c r="B261" s="211"/>
      <c r="C261" s="212"/>
      <c r="D261" s="213" t="s">
        <v>73</v>
      </c>
      <c r="E261" s="214" t="s">
        <v>316</v>
      </c>
      <c r="F261" s="214" t="s">
        <v>317</v>
      </c>
      <c r="G261" s="212"/>
      <c r="H261" s="212"/>
      <c r="I261" s="215"/>
      <c r="J261" s="216">
        <f>BK261</f>
        <v>0</v>
      </c>
      <c r="K261" s="212"/>
      <c r="L261" s="217"/>
      <c r="M261" s="218"/>
      <c r="N261" s="219"/>
      <c r="O261" s="219"/>
      <c r="P261" s="220">
        <f>P262+P284+P491+P610+P674+P698+P747</f>
        <v>0</v>
      </c>
      <c r="Q261" s="219"/>
      <c r="R261" s="220">
        <f>R262+R284+R491+R610+R674+R698+R747</f>
        <v>183.74865095999999</v>
      </c>
      <c r="S261" s="219"/>
      <c r="T261" s="221">
        <f>T262+T284+T491+T610+T674+T698+T747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22" t="s">
        <v>84</v>
      </c>
      <c r="AT261" s="223" t="s">
        <v>73</v>
      </c>
      <c r="AU261" s="223" t="s">
        <v>74</v>
      </c>
      <c r="AY261" s="222" t="s">
        <v>180</v>
      </c>
      <c r="BK261" s="224">
        <f>BK262+BK284+BK491+BK610+BK674+BK698+BK747</f>
        <v>0</v>
      </c>
    </row>
    <row r="262" s="12" customFormat="1" ht="22.8" customHeight="1">
      <c r="A262" s="12"/>
      <c r="B262" s="211"/>
      <c r="C262" s="212"/>
      <c r="D262" s="213" t="s">
        <v>73</v>
      </c>
      <c r="E262" s="225" t="s">
        <v>318</v>
      </c>
      <c r="F262" s="225" t="s">
        <v>319</v>
      </c>
      <c r="G262" s="212"/>
      <c r="H262" s="212"/>
      <c r="I262" s="215"/>
      <c r="J262" s="226">
        <f>BK262</f>
        <v>0</v>
      </c>
      <c r="K262" s="212"/>
      <c r="L262" s="217"/>
      <c r="M262" s="218"/>
      <c r="N262" s="219"/>
      <c r="O262" s="219"/>
      <c r="P262" s="220">
        <f>SUM(P263:P283)</f>
        <v>0</v>
      </c>
      <c r="Q262" s="219"/>
      <c r="R262" s="220">
        <f>SUM(R263:R283)</f>
        <v>13.254192</v>
      </c>
      <c r="S262" s="219"/>
      <c r="T262" s="221">
        <f>SUM(T263:T283)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2" t="s">
        <v>84</v>
      </c>
      <c r="AT262" s="223" t="s">
        <v>73</v>
      </c>
      <c r="AU262" s="223" t="s">
        <v>82</v>
      </c>
      <c r="AY262" s="222" t="s">
        <v>180</v>
      </c>
      <c r="BK262" s="224">
        <f>SUM(BK263:BK283)</f>
        <v>0</v>
      </c>
    </row>
    <row r="263" s="2" customFormat="1" ht="16.5" customHeight="1">
      <c r="A263" s="39"/>
      <c r="B263" s="40"/>
      <c r="C263" s="227" t="s">
        <v>8</v>
      </c>
      <c r="D263" s="227" t="s">
        <v>183</v>
      </c>
      <c r="E263" s="228" t="s">
        <v>1307</v>
      </c>
      <c r="F263" s="229" t="s">
        <v>1308</v>
      </c>
      <c r="G263" s="230" t="s">
        <v>198</v>
      </c>
      <c r="H263" s="231">
        <v>2677.6129999999998</v>
      </c>
      <c r="I263" s="232"/>
      <c r="J263" s="233">
        <f>ROUND(I263*H263,2)</f>
        <v>0</v>
      </c>
      <c r="K263" s="229" t="s">
        <v>187</v>
      </c>
      <c r="L263" s="45"/>
      <c r="M263" s="234" t="s">
        <v>1</v>
      </c>
      <c r="N263" s="235" t="s">
        <v>39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294</v>
      </c>
      <c r="AT263" s="238" t="s">
        <v>183</v>
      </c>
      <c r="AU263" s="238" t="s">
        <v>84</v>
      </c>
      <c r="AY263" s="18" t="s">
        <v>180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82</v>
      </c>
      <c r="BK263" s="239">
        <f>ROUND(I263*H263,2)</f>
        <v>0</v>
      </c>
      <c r="BL263" s="18" t="s">
        <v>294</v>
      </c>
      <c r="BM263" s="238" t="s">
        <v>1309</v>
      </c>
    </row>
    <row r="264" s="13" customFormat="1">
      <c r="A264" s="13"/>
      <c r="B264" s="240"/>
      <c r="C264" s="241"/>
      <c r="D264" s="242" t="s">
        <v>190</v>
      </c>
      <c r="E264" s="243" t="s">
        <v>1</v>
      </c>
      <c r="F264" s="244" t="s">
        <v>1310</v>
      </c>
      <c r="G264" s="241"/>
      <c r="H264" s="243" t="s">
        <v>1</v>
      </c>
      <c r="I264" s="245"/>
      <c r="J264" s="241"/>
      <c r="K264" s="241"/>
      <c r="L264" s="246"/>
      <c r="M264" s="247"/>
      <c r="N264" s="248"/>
      <c r="O264" s="248"/>
      <c r="P264" s="248"/>
      <c r="Q264" s="248"/>
      <c r="R264" s="248"/>
      <c r="S264" s="248"/>
      <c r="T264" s="249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50" t="s">
        <v>190</v>
      </c>
      <c r="AU264" s="250" t="s">
        <v>84</v>
      </c>
      <c r="AV264" s="13" t="s">
        <v>82</v>
      </c>
      <c r="AW264" s="13" t="s">
        <v>30</v>
      </c>
      <c r="AX264" s="13" t="s">
        <v>74</v>
      </c>
      <c r="AY264" s="250" t="s">
        <v>180</v>
      </c>
    </row>
    <row r="265" s="13" customFormat="1">
      <c r="A265" s="13"/>
      <c r="B265" s="240"/>
      <c r="C265" s="241"/>
      <c r="D265" s="242" t="s">
        <v>190</v>
      </c>
      <c r="E265" s="243" t="s">
        <v>1</v>
      </c>
      <c r="F265" s="244" t="s">
        <v>393</v>
      </c>
      <c r="G265" s="241"/>
      <c r="H265" s="243" t="s">
        <v>1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0" t="s">
        <v>190</v>
      </c>
      <c r="AU265" s="250" t="s">
        <v>84</v>
      </c>
      <c r="AV265" s="13" t="s">
        <v>82</v>
      </c>
      <c r="AW265" s="13" t="s">
        <v>30</v>
      </c>
      <c r="AX265" s="13" t="s">
        <v>74</v>
      </c>
      <c r="AY265" s="250" t="s">
        <v>180</v>
      </c>
    </row>
    <row r="266" s="14" customFormat="1">
      <c r="A266" s="14"/>
      <c r="B266" s="251"/>
      <c r="C266" s="252"/>
      <c r="D266" s="242" t="s">
        <v>190</v>
      </c>
      <c r="E266" s="253" t="s">
        <v>1</v>
      </c>
      <c r="F266" s="254" t="s">
        <v>1311</v>
      </c>
      <c r="G266" s="252"/>
      <c r="H266" s="255">
        <v>2452.3420000000001</v>
      </c>
      <c r="I266" s="256"/>
      <c r="J266" s="252"/>
      <c r="K266" s="252"/>
      <c r="L266" s="257"/>
      <c r="M266" s="258"/>
      <c r="N266" s="259"/>
      <c r="O266" s="259"/>
      <c r="P266" s="259"/>
      <c r="Q266" s="259"/>
      <c r="R266" s="259"/>
      <c r="S266" s="259"/>
      <c r="T266" s="26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1" t="s">
        <v>190</v>
      </c>
      <c r="AU266" s="261" t="s">
        <v>84</v>
      </c>
      <c r="AV266" s="14" t="s">
        <v>84</v>
      </c>
      <c r="AW266" s="14" t="s">
        <v>30</v>
      </c>
      <c r="AX266" s="14" t="s">
        <v>74</v>
      </c>
      <c r="AY266" s="261" t="s">
        <v>180</v>
      </c>
    </row>
    <row r="267" s="14" customFormat="1">
      <c r="A267" s="14"/>
      <c r="B267" s="251"/>
      <c r="C267" s="252"/>
      <c r="D267" s="242" t="s">
        <v>190</v>
      </c>
      <c r="E267" s="253" t="s">
        <v>1</v>
      </c>
      <c r="F267" s="254" t="s">
        <v>1312</v>
      </c>
      <c r="G267" s="252"/>
      <c r="H267" s="255">
        <v>225.27099999999999</v>
      </c>
      <c r="I267" s="256"/>
      <c r="J267" s="252"/>
      <c r="K267" s="252"/>
      <c r="L267" s="257"/>
      <c r="M267" s="258"/>
      <c r="N267" s="259"/>
      <c r="O267" s="259"/>
      <c r="P267" s="259"/>
      <c r="Q267" s="259"/>
      <c r="R267" s="259"/>
      <c r="S267" s="259"/>
      <c r="T267" s="26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1" t="s">
        <v>190</v>
      </c>
      <c r="AU267" s="261" t="s">
        <v>84</v>
      </c>
      <c r="AV267" s="14" t="s">
        <v>84</v>
      </c>
      <c r="AW267" s="14" t="s">
        <v>30</v>
      </c>
      <c r="AX267" s="14" t="s">
        <v>74</v>
      </c>
      <c r="AY267" s="261" t="s">
        <v>180</v>
      </c>
    </row>
    <row r="268" s="15" customFormat="1">
      <c r="A268" s="15"/>
      <c r="B268" s="262"/>
      <c r="C268" s="263"/>
      <c r="D268" s="242" t="s">
        <v>190</v>
      </c>
      <c r="E268" s="264" t="s">
        <v>1</v>
      </c>
      <c r="F268" s="265" t="s">
        <v>194</v>
      </c>
      <c r="G268" s="263"/>
      <c r="H268" s="266">
        <v>2677.6129999999998</v>
      </c>
      <c r="I268" s="267"/>
      <c r="J268" s="263"/>
      <c r="K268" s="263"/>
      <c r="L268" s="268"/>
      <c r="M268" s="269"/>
      <c r="N268" s="270"/>
      <c r="O268" s="270"/>
      <c r="P268" s="270"/>
      <c r="Q268" s="270"/>
      <c r="R268" s="270"/>
      <c r="S268" s="270"/>
      <c r="T268" s="271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2" t="s">
        <v>190</v>
      </c>
      <c r="AU268" s="272" t="s">
        <v>84</v>
      </c>
      <c r="AV268" s="15" t="s">
        <v>188</v>
      </c>
      <c r="AW268" s="15" t="s">
        <v>30</v>
      </c>
      <c r="AX268" s="15" t="s">
        <v>82</v>
      </c>
      <c r="AY268" s="272" t="s">
        <v>180</v>
      </c>
    </row>
    <row r="269" s="2" customFormat="1" ht="16.5" customHeight="1">
      <c r="A269" s="39"/>
      <c r="B269" s="40"/>
      <c r="C269" s="284" t="s">
        <v>294</v>
      </c>
      <c r="D269" s="284" t="s">
        <v>328</v>
      </c>
      <c r="E269" s="285" t="s">
        <v>1313</v>
      </c>
      <c r="F269" s="286" t="s">
        <v>1314</v>
      </c>
      <c r="G269" s="287" t="s">
        <v>198</v>
      </c>
      <c r="H269" s="288">
        <v>1472.6880000000001</v>
      </c>
      <c r="I269" s="289"/>
      <c r="J269" s="290">
        <f>ROUND(I269*H269,2)</f>
        <v>0</v>
      </c>
      <c r="K269" s="286" t="s">
        <v>187</v>
      </c>
      <c r="L269" s="291"/>
      <c r="M269" s="292" t="s">
        <v>1</v>
      </c>
      <c r="N269" s="293" t="s">
        <v>39</v>
      </c>
      <c r="O269" s="92"/>
      <c r="P269" s="236">
        <f>O269*H269</f>
        <v>0</v>
      </c>
      <c r="Q269" s="236">
        <v>0.0054000000000000003</v>
      </c>
      <c r="R269" s="236">
        <f>Q269*H269</f>
        <v>7.9525152000000006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331</v>
      </c>
      <c r="AT269" s="238" t="s">
        <v>328</v>
      </c>
      <c r="AU269" s="238" t="s">
        <v>84</v>
      </c>
      <c r="AY269" s="18" t="s">
        <v>180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82</v>
      </c>
      <c r="BK269" s="239">
        <f>ROUND(I269*H269,2)</f>
        <v>0</v>
      </c>
      <c r="BL269" s="18" t="s">
        <v>294</v>
      </c>
      <c r="BM269" s="238" t="s">
        <v>1315</v>
      </c>
    </row>
    <row r="270" s="13" customFormat="1">
      <c r="A270" s="13"/>
      <c r="B270" s="240"/>
      <c r="C270" s="241"/>
      <c r="D270" s="242" t="s">
        <v>190</v>
      </c>
      <c r="E270" s="243" t="s">
        <v>1</v>
      </c>
      <c r="F270" s="244" t="s">
        <v>1310</v>
      </c>
      <c r="G270" s="241"/>
      <c r="H270" s="243" t="s">
        <v>1</v>
      </c>
      <c r="I270" s="245"/>
      <c r="J270" s="241"/>
      <c r="K270" s="241"/>
      <c r="L270" s="246"/>
      <c r="M270" s="247"/>
      <c r="N270" s="248"/>
      <c r="O270" s="248"/>
      <c r="P270" s="248"/>
      <c r="Q270" s="248"/>
      <c r="R270" s="248"/>
      <c r="S270" s="248"/>
      <c r="T270" s="249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0" t="s">
        <v>190</v>
      </c>
      <c r="AU270" s="250" t="s">
        <v>84</v>
      </c>
      <c r="AV270" s="13" t="s">
        <v>82</v>
      </c>
      <c r="AW270" s="13" t="s">
        <v>30</v>
      </c>
      <c r="AX270" s="13" t="s">
        <v>74</v>
      </c>
      <c r="AY270" s="250" t="s">
        <v>180</v>
      </c>
    </row>
    <row r="271" s="13" customFormat="1">
      <c r="A271" s="13"/>
      <c r="B271" s="240"/>
      <c r="C271" s="241"/>
      <c r="D271" s="242" t="s">
        <v>190</v>
      </c>
      <c r="E271" s="243" t="s">
        <v>1</v>
      </c>
      <c r="F271" s="244" t="s">
        <v>393</v>
      </c>
      <c r="G271" s="241"/>
      <c r="H271" s="243" t="s">
        <v>1</v>
      </c>
      <c r="I271" s="245"/>
      <c r="J271" s="241"/>
      <c r="K271" s="241"/>
      <c r="L271" s="246"/>
      <c r="M271" s="247"/>
      <c r="N271" s="248"/>
      <c r="O271" s="248"/>
      <c r="P271" s="248"/>
      <c r="Q271" s="248"/>
      <c r="R271" s="248"/>
      <c r="S271" s="248"/>
      <c r="T271" s="249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0" t="s">
        <v>190</v>
      </c>
      <c r="AU271" s="250" t="s">
        <v>84</v>
      </c>
      <c r="AV271" s="13" t="s">
        <v>82</v>
      </c>
      <c r="AW271" s="13" t="s">
        <v>30</v>
      </c>
      <c r="AX271" s="13" t="s">
        <v>74</v>
      </c>
      <c r="AY271" s="250" t="s">
        <v>180</v>
      </c>
    </row>
    <row r="272" s="14" customFormat="1">
      <c r="A272" s="14"/>
      <c r="B272" s="251"/>
      <c r="C272" s="252"/>
      <c r="D272" s="242" t="s">
        <v>190</v>
      </c>
      <c r="E272" s="253" t="s">
        <v>1</v>
      </c>
      <c r="F272" s="254" t="s">
        <v>1316</v>
      </c>
      <c r="G272" s="252"/>
      <c r="H272" s="255">
        <v>1226.1710000000001</v>
      </c>
      <c r="I272" s="256"/>
      <c r="J272" s="252"/>
      <c r="K272" s="252"/>
      <c r="L272" s="257"/>
      <c r="M272" s="258"/>
      <c r="N272" s="259"/>
      <c r="O272" s="259"/>
      <c r="P272" s="259"/>
      <c r="Q272" s="259"/>
      <c r="R272" s="259"/>
      <c r="S272" s="259"/>
      <c r="T272" s="26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1" t="s">
        <v>190</v>
      </c>
      <c r="AU272" s="261" t="s">
        <v>84</v>
      </c>
      <c r="AV272" s="14" t="s">
        <v>84</v>
      </c>
      <c r="AW272" s="14" t="s">
        <v>30</v>
      </c>
      <c r="AX272" s="14" t="s">
        <v>74</v>
      </c>
      <c r="AY272" s="261" t="s">
        <v>180</v>
      </c>
    </row>
    <row r="273" s="14" customFormat="1">
      <c r="A273" s="14"/>
      <c r="B273" s="251"/>
      <c r="C273" s="252"/>
      <c r="D273" s="242" t="s">
        <v>190</v>
      </c>
      <c r="E273" s="253" t="s">
        <v>1</v>
      </c>
      <c r="F273" s="254" t="s">
        <v>1317</v>
      </c>
      <c r="G273" s="252"/>
      <c r="H273" s="255">
        <v>112.636</v>
      </c>
      <c r="I273" s="256"/>
      <c r="J273" s="252"/>
      <c r="K273" s="252"/>
      <c r="L273" s="257"/>
      <c r="M273" s="258"/>
      <c r="N273" s="259"/>
      <c r="O273" s="259"/>
      <c r="P273" s="259"/>
      <c r="Q273" s="259"/>
      <c r="R273" s="259"/>
      <c r="S273" s="259"/>
      <c r="T273" s="26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1" t="s">
        <v>190</v>
      </c>
      <c r="AU273" s="261" t="s">
        <v>84</v>
      </c>
      <c r="AV273" s="14" t="s">
        <v>84</v>
      </c>
      <c r="AW273" s="14" t="s">
        <v>30</v>
      </c>
      <c r="AX273" s="14" t="s">
        <v>74</v>
      </c>
      <c r="AY273" s="261" t="s">
        <v>180</v>
      </c>
    </row>
    <row r="274" s="15" customFormat="1">
      <c r="A274" s="15"/>
      <c r="B274" s="262"/>
      <c r="C274" s="263"/>
      <c r="D274" s="242" t="s">
        <v>190</v>
      </c>
      <c r="E274" s="264" t="s">
        <v>1</v>
      </c>
      <c r="F274" s="265" t="s">
        <v>194</v>
      </c>
      <c r="G274" s="263"/>
      <c r="H274" s="266">
        <v>1338.807</v>
      </c>
      <c r="I274" s="267"/>
      <c r="J274" s="263"/>
      <c r="K274" s="263"/>
      <c r="L274" s="268"/>
      <c r="M274" s="269"/>
      <c r="N274" s="270"/>
      <c r="O274" s="270"/>
      <c r="P274" s="270"/>
      <c r="Q274" s="270"/>
      <c r="R274" s="270"/>
      <c r="S274" s="270"/>
      <c r="T274" s="271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72" t="s">
        <v>190</v>
      </c>
      <c r="AU274" s="272" t="s">
        <v>84</v>
      </c>
      <c r="AV274" s="15" t="s">
        <v>188</v>
      </c>
      <c r="AW274" s="15" t="s">
        <v>30</v>
      </c>
      <c r="AX274" s="15" t="s">
        <v>82</v>
      </c>
      <c r="AY274" s="272" t="s">
        <v>180</v>
      </c>
    </row>
    <row r="275" s="14" customFormat="1">
      <c r="A275" s="14"/>
      <c r="B275" s="251"/>
      <c r="C275" s="252"/>
      <c r="D275" s="242" t="s">
        <v>190</v>
      </c>
      <c r="E275" s="252"/>
      <c r="F275" s="254" t="s">
        <v>1318</v>
      </c>
      <c r="G275" s="252"/>
      <c r="H275" s="255">
        <v>1472.6880000000001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1" t="s">
        <v>190</v>
      </c>
      <c r="AU275" s="261" t="s">
        <v>84</v>
      </c>
      <c r="AV275" s="14" t="s">
        <v>84</v>
      </c>
      <c r="AW275" s="14" t="s">
        <v>4</v>
      </c>
      <c r="AX275" s="14" t="s">
        <v>82</v>
      </c>
      <c r="AY275" s="261" t="s">
        <v>180</v>
      </c>
    </row>
    <row r="276" s="2" customFormat="1" ht="16.5" customHeight="1">
      <c r="A276" s="39"/>
      <c r="B276" s="40"/>
      <c r="C276" s="284" t="s">
        <v>301</v>
      </c>
      <c r="D276" s="284" t="s">
        <v>328</v>
      </c>
      <c r="E276" s="285" t="s">
        <v>1319</v>
      </c>
      <c r="F276" s="286" t="s">
        <v>1320</v>
      </c>
      <c r="G276" s="287" t="s">
        <v>198</v>
      </c>
      <c r="H276" s="288">
        <v>1472.6880000000001</v>
      </c>
      <c r="I276" s="289"/>
      <c r="J276" s="290">
        <f>ROUND(I276*H276,2)</f>
        <v>0</v>
      </c>
      <c r="K276" s="286" t="s">
        <v>187</v>
      </c>
      <c r="L276" s="291"/>
      <c r="M276" s="292" t="s">
        <v>1</v>
      </c>
      <c r="N276" s="293" t="s">
        <v>39</v>
      </c>
      <c r="O276" s="92"/>
      <c r="P276" s="236">
        <f>O276*H276</f>
        <v>0</v>
      </c>
      <c r="Q276" s="236">
        <v>0.0035999999999999999</v>
      </c>
      <c r="R276" s="236">
        <f>Q276*H276</f>
        <v>5.3016768000000001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331</v>
      </c>
      <c r="AT276" s="238" t="s">
        <v>328</v>
      </c>
      <c r="AU276" s="238" t="s">
        <v>84</v>
      </c>
      <c r="AY276" s="18" t="s">
        <v>180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82</v>
      </c>
      <c r="BK276" s="239">
        <f>ROUND(I276*H276,2)</f>
        <v>0</v>
      </c>
      <c r="BL276" s="18" t="s">
        <v>294</v>
      </c>
      <c r="BM276" s="238" t="s">
        <v>1321</v>
      </c>
    </row>
    <row r="277" s="13" customFormat="1">
      <c r="A277" s="13"/>
      <c r="B277" s="240"/>
      <c r="C277" s="241"/>
      <c r="D277" s="242" t="s">
        <v>190</v>
      </c>
      <c r="E277" s="243" t="s">
        <v>1</v>
      </c>
      <c r="F277" s="244" t="s">
        <v>1310</v>
      </c>
      <c r="G277" s="241"/>
      <c r="H277" s="243" t="s">
        <v>1</v>
      </c>
      <c r="I277" s="245"/>
      <c r="J277" s="241"/>
      <c r="K277" s="241"/>
      <c r="L277" s="246"/>
      <c r="M277" s="247"/>
      <c r="N277" s="248"/>
      <c r="O277" s="248"/>
      <c r="P277" s="248"/>
      <c r="Q277" s="248"/>
      <c r="R277" s="248"/>
      <c r="S277" s="248"/>
      <c r="T277" s="249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0" t="s">
        <v>190</v>
      </c>
      <c r="AU277" s="250" t="s">
        <v>84</v>
      </c>
      <c r="AV277" s="13" t="s">
        <v>82</v>
      </c>
      <c r="AW277" s="13" t="s">
        <v>30</v>
      </c>
      <c r="AX277" s="13" t="s">
        <v>74</v>
      </c>
      <c r="AY277" s="250" t="s">
        <v>180</v>
      </c>
    </row>
    <row r="278" s="13" customFormat="1">
      <c r="A278" s="13"/>
      <c r="B278" s="240"/>
      <c r="C278" s="241"/>
      <c r="D278" s="242" t="s">
        <v>190</v>
      </c>
      <c r="E278" s="243" t="s">
        <v>1</v>
      </c>
      <c r="F278" s="244" t="s">
        <v>393</v>
      </c>
      <c r="G278" s="241"/>
      <c r="H278" s="243" t="s">
        <v>1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0" t="s">
        <v>190</v>
      </c>
      <c r="AU278" s="250" t="s">
        <v>84</v>
      </c>
      <c r="AV278" s="13" t="s">
        <v>82</v>
      </c>
      <c r="AW278" s="13" t="s">
        <v>30</v>
      </c>
      <c r="AX278" s="13" t="s">
        <v>74</v>
      </c>
      <c r="AY278" s="250" t="s">
        <v>180</v>
      </c>
    </row>
    <row r="279" s="14" customFormat="1">
      <c r="A279" s="14"/>
      <c r="B279" s="251"/>
      <c r="C279" s="252"/>
      <c r="D279" s="242" t="s">
        <v>190</v>
      </c>
      <c r="E279" s="253" t="s">
        <v>1</v>
      </c>
      <c r="F279" s="254" t="s">
        <v>1316</v>
      </c>
      <c r="G279" s="252"/>
      <c r="H279" s="255">
        <v>1226.1710000000001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1" t="s">
        <v>190</v>
      </c>
      <c r="AU279" s="261" t="s">
        <v>84</v>
      </c>
      <c r="AV279" s="14" t="s">
        <v>84</v>
      </c>
      <c r="AW279" s="14" t="s">
        <v>30</v>
      </c>
      <c r="AX279" s="14" t="s">
        <v>74</v>
      </c>
      <c r="AY279" s="261" t="s">
        <v>180</v>
      </c>
    </row>
    <row r="280" s="14" customFormat="1">
      <c r="A280" s="14"/>
      <c r="B280" s="251"/>
      <c r="C280" s="252"/>
      <c r="D280" s="242" t="s">
        <v>190</v>
      </c>
      <c r="E280" s="253" t="s">
        <v>1</v>
      </c>
      <c r="F280" s="254" t="s">
        <v>1317</v>
      </c>
      <c r="G280" s="252"/>
      <c r="H280" s="255">
        <v>112.636</v>
      </c>
      <c r="I280" s="256"/>
      <c r="J280" s="252"/>
      <c r="K280" s="252"/>
      <c r="L280" s="257"/>
      <c r="M280" s="258"/>
      <c r="N280" s="259"/>
      <c r="O280" s="259"/>
      <c r="P280" s="259"/>
      <c r="Q280" s="259"/>
      <c r="R280" s="259"/>
      <c r="S280" s="259"/>
      <c r="T280" s="26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1" t="s">
        <v>190</v>
      </c>
      <c r="AU280" s="261" t="s">
        <v>84</v>
      </c>
      <c r="AV280" s="14" t="s">
        <v>84</v>
      </c>
      <c r="AW280" s="14" t="s">
        <v>30</v>
      </c>
      <c r="AX280" s="14" t="s">
        <v>74</v>
      </c>
      <c r="AY280" s="261" t="s">
        <v>180</v>
      </c>
    </row>
    <row r="281" s="15" customFormat="1">
      <c r="A281" s="15"/>
      <c r="B281" s="262"/>
      <c r="C281" s="263"/>
      <c r="D281" s="242" t="s">
        <v>190</v>
      </c>
      <c r="E281" s="264" t="s">
        <v>1</v>
      </c>
      <c r="F281" s="265" t="s">
        <v>194</v>
      </c>
      <c r="G281" s="263"/>
      <c r="H281" s="266">
        <v>1338.807</v>
      </c>
      <c r="I281" s="267"/>
      <c r="J281" s="263"/>
      <c r="K281" s="263"/>
      <c r="L281" s="268"/>
      <c r="M281" s="269"/>
      <c r="N281" s="270"/>
      <c r="O281" s="270"/>
      <c r="P281" s="270"/>
      <c r="Q281" s="270"/>
      <c r="R281" s="270"/>
      <c r="S281" s="270"/>
      <c r="T281" s="271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72" t="s">
        <v>190</v>
      </c>
      <c r="AU281" s="272" t="s">
        <v>84</v>
      </c>
      <c r="AV281" s="15" t="s">
        <v>188</v>
      </c>
      <c r="AW281" s="15" t="s">
        <v>30</v>
      </c>
      <c r="AX281" s="15" t="s">
        <v>82</v>
      </c>
      <c r="AY281" s="272" t="s">
        <v>180</v>
      </c>
    </row>
    <row r="282" s="14" customFormat="1">
      <c r="A282" s="14"/>
      <c r="B282" s="251"/>
      <c r="C282" s="252"/>
      <c r="D282" s="242" t="s">
        <v>190</v>
      </c>
      <c r="E282" s="252"/>
      <c r="F282" s="254" t="s">
        <v>1318</v>
      </c>
      <c r="G282" s="252"/>
      <c r="H282" s="255">
        <v>1472.6880000000001</v>
      </c>
      <c r="I282" s="256"/>
      <c r="J282" s="252"/>
      <c r="K282" s="252"/>
      <c r="L282" s="257"/>
      <c r="M282" s="258"/>
      <c r="N282" s="259"/>
      <c r="O282" s="259"/>
      <c r="P282" s="259"/>
      <c r="Q282" s="259"/>
      <c r="R282" s="259"/>
      <c r="S282" s="259"/>
      <c r="T282" s="26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1" t="s">
        <v>190</v>
      </c>
      <c r="AU282" s="261" t="s">
        <v>84</v>
      </c>
      <c r="AV282" s="14" t="s">
        <v>84</v>
      </c>
      <c r="AW282" s="14" t="s">
        <v>4</v>
      </c>
      <c r="AX282" s="14" t="s">
        <v>82</v>
      </c>
      <c r="AY282" s="261" t="s">
        <v>180</v>
      </c>
    </row>
    <row r="283" s="2" customFormat="1" ht="16.5" customHeight="1">
      <c r="A283" s="39"/>
      <c r="B283" s="40"/>
      <c r="C283" s="227" t="s">
        <v>305</v>
      </c>
      <c r="D283" s="227" t="s">
        <v>183</v>
      </c>
      <c r="E283" s="228" t="s">
        <v>341</v>
      </c>
      <c r="F283" s="229" t="s">
        <v>342</v>
      </c>
      <c r="G283" s="230" t="s">
        <v>343</v>
      </c>
      <c r="H283" s="294"/>
      <c r="I283" s="232"/>
      <c r="J283" s="233">
        <f>ROUND(I283*H283,2)</f>
        <v>0</v>
      </c>
      <c r="K283" s="229" t="s">
        <v>187</v>
      </c>
      <c r="L283" s="45"/>
      <c r="M283" s="234" t="s">
        <v>1</v>
      </c>
      <c r="N283" s="235" t="s">
        <v>39</v>
      </c>
      <c r="O283" s="92"/>
      <c r="P283" s="236">
        <f>O283*H283</f>
        <v>0</v>
      </c>
      <c r="Q283" s="236">
        <v>0</v>
      </c>
      <c r="R283" s="236">
        <f>Q283*H283</f>
        <v>0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294</v>
      </c>
      <c r="AT283" s="238" t="s">
        <v>183</v>
      </c>
      <c r="AU283" s="238" t="s">
        <v>84</v>
      </c>
      <c r="AY283" s="18" t="s">
        <v>180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82</v>
      </c>
      <c r="BK283" s="239">
        <f>ROUND(I283*H283,2)</f>
        <v>0</v>
      </c>
      <c r="BL283" s="18" t="s">
        <v>294</v>
      </c>
      <c r="BM283" s="238" t="s">
        <v>1322</v>
      </c>
    </row>
    <row r="284" s="12" customFormat="1" ht="22.8" customHeight="1">
      <c r="A284" s="12"/>
      <c r="B284" s="211"/>
      <c r="C284" s="212"/>
      <c r="D284" s="213" t="s">
        <v>73</v>
      </c>
      <c r="E284" s="225" t="s">
        <v>345</v>
      </c>
      <c r="F284" s="225" t="s">
        <v>346</v>
      </c>
      <c r="G284" s="212"/>
      <c r="H284" s="212"/>
      <c r="I284" s="215"/>
      <c r="J284" s="226">
        <f>BK284</f>
        <v>0</v>
      </c>
      <c r="K284" s="212"/>
      <c r="L284" s="217"/>
      <c r="M284" s="218"/>
      <c r="N284" s="219"/>
      <c r="O284" s="219"/>
      <c r="P284" s="220">
        <f>SUM(P285:P490)</f>
        <v>0</v>
      </c>
      <c r="Q284" s="219"/>
      <c r="R284" s="220">
        <f>SUM(R285:R490)</f>
        <v>118.99151120000002</v>
      </c>
      <c r="S284" s="219"/>
      <c r="T284" s="221">
        <f>SUM(T285:T490)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2" t="s">
        <v>84</v>
      </c>
      <c r="AT284" s="223" t="s">
        <v>73</v>
      </c>
      <c r="AU284" s="223" t="s">
        <v>82</v>
      </c>
      <c r="AY284" s="222" t="s">
        <v>180</v>
      </c>
      <c r="BK284" s="224">
        <f>SUM(BK285:BK490)</f>
        <v>0</v>
      </c>
    </row>
    <row r="285" s="2" customFormat="1" ht="16.5" customHeight="1">
      <c r="A285" s="39"/>
      <c r="B285" s="40"/>
      <c r="C285" s="227" t="s">
        <v>312</v>
      </c>
      <c r="D285" s="227" t="s">
        <v>183</v>
      </c>
      <c r="E285" s="228" t="s">
        <v>1323</v>
      </c>
      <c r="F285" s="229" t="s">
        <v>1324</v>
      </c>
      <c r="G285" s="230" t="s">
        <v>279</v>
      </c>
      <c r="H285" s="231">
        <v>881.74000000000001</v>
      </c>
      <c r="I285" s="232"/>
      <c r="J285" s="233">
        <f>ROUND(I285*H285,2)</f>
        <v>0</v>
      </c>
      <c r="K285" s="229" t="s">
        <v>187</v>
      </c>
      <c r="L285" s="45"/>
      <c r="M285" s="234" t="s">
        <v>1</v>
      </c>
      <c r="N285" s="235" t="s">
        <v>39</v>
      </c>
      <c r="O285" s="92"/>
      <c r="P285" s="236">
        <f>O285*H285</f>
        <v>0</v>
      </c>
      <c r="Q285" s="236">
        <v>6.0000000000000002E-05</v>
      </c>
      <c r="R285" s="236">
        <f>Q285*H285</f>
        <v>0.052904400000000004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294</v>
      </c>
      <c r="AT285" s="238" t="s">
        <v>183</v>
      </c>
      <c r="AU285" s="238" t="s">
        <v>84</v>
      </c>
      <c r="AY285" s="18" t="s">
        <v>180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82</v>
      </c>
      <c r="BK285" s="239">
        <f>ROUND(I285*H285,2)</f>
        <v>0</v>
      </c>
      <c r="BL285" s="18" t="s">
        <v>294</v>
      </c>
      <c r="BM285" s="238" t="s">
        <v>1325</v>
      </c>
    </row>
    <row r="286" s="2" customFormat="1">
      <c r="A286" s="39"/>
      <c r="B286" s="40"/>
      <c r="C286" s="41"/>
      <c r="D286" s="242" t="s">
        <v>556</v>
      </c>
      <c r="E286" s="41"/>
      <c r="F286" s="295" t="s">
        <v>1326</v>
      </c>
      <c r="G286" s="41"/>
      <c r="H286" s="41"/>
      <c r="I286" s="296"/>
      <c r="J286" s="41"/>
      <c r="K286" s="41"/>
      <c r="L286" s="45"/>
      <c r="M286" s="297"/>
      <c r="N286" s="298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556</v>
      </c>
      <c r="AU286" s="18" t="s">
        <v>84</v>
      </c>
    </row>
    <row r="287" s="13" customFormat="1">
      <c r="A287" s="13"/>
      <c r="B287" s="240"/>
      <c r="C287" s="241"/>
      <c r="D287" s="242" t="s">
        <v>190</v>
      </c>
      <c r="E287" s="243" t="s">
        <v>1</v>
      </c>
      <c r="F287" s="244" t="s">
        <v>1327</v>
      </c>
      <c r="G287" s="241"/>
      <c r="H287" s="243" t="s">
        <v>1</v>
      </c>
      <c r="I287" s="245"/>
      <c r="J287" s="241"/>
      <c r="K287" s="241"/>
      <c r="L287" s="246"/>
      <c r="M287" s="247"/>
      <c r="N287" s="248"/>
      <c r="O287" s="248"/>
      <c r="P287" s="248"/>
      <c r="Q287" s="248"/>
      <c r="R287" s="248"/>
      <c r="S287" s="248"/>
      <c r="T287" s="249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0" t="s">
        <v>190</v>
      </c>
      <c r="AU287" s="250" t="s">
        <v>84</v>
      </c>
      <c r="AV287" s="13" t="s">
        <v>82</v>
      </c>
      <c r="AW287" s="13" t="s">
        <v>30</v>
      </c>
      <c r="AX287" s="13" t="s">
        <v>74</v>
      </c>
      <c r="AY287" s="250" t="s">
        <v>180</v>
      </c>
    </row>
    <row r="288" s="13" customFormat="1">
      <c r="A288" s="13"/>
      <c r="B288" s="240"/>
      <c r="C288" s="241"/>
      <c r="D288" s="242" t="s">
        <v>190</v>
      </c>
      <c r="E288" s="243" t="s">
        <v>1</v>
      </c>
      <c r="F288" s="244" t="s">
        <v>1328</v>
      </c>
      <c r="G288" s="241"/>
      <c r="H288" s="243" t="s">
        <v>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0" t="s">
        <v>190</v>
      </c>
      <c r="AU288" s="250" t="s">
        <v>84</v>
      </c>
      <c r="AV288" s="13" t="s">
        <v>82</v>
      </c>
      <c r="AW288" s="13" t="s">
        <v>30</v>
      </c>
      <c r="AX288" s="13" t="s">
        <v>74</v>
      </c>
      <c r="AY288" s="250" t="s">
        <v>180</v>
      </c>
    </row>
    <row r="289" s="14" customFormat="1">
      <c r="A289" s="14"/>
      <c r="B289" s="251"/>
      <c r="C289" s="252"/>
      <c r="D289" s="242" t="s">
        <v>190</v>
      </c>
      <c r="E289" s="253" t="s">
        <v>1</v>
      </c>
      <c r="F289" s="254" t="s">
        <v>1329</v>
      </c>
      <c r="G289" s="252"/>
      <c r="H289" s="255">
        <v>255.19999999999999</v>
      </c>
      <c r="I289" s="256"/>
      <c r="J289" s="252"/>
      <c r="K289" s="252"/>
      <c r="L289" s="257"/>
      <c r="M289" s="258"/>
      <c r="N289" s="259"/>
      <c r="O289" s="259"/>
      <c r="P289" s="259"/>
      <c r="Q289" s="259"/>
      <c r="R289" s="259"/>
      <c r="S289" s="259"/>
      <c r="T289" s="26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1" t="s">
        <v>190</v>
      </c>
      <c r="AU289" s="261" t="s">
        <v>84</v>
      </c>
      <c r="AV289" s="14" t="s">
        <v>84</v>
      </c>
      <c r="AW289" s="14" t="s">
        <v>30</v>
      </c>
      <c r="AX289" s="14" t="s">
        <v>74</v>
      </c>
      <c r="AY289" s="261" t="s">
        <v>180</v>
      </c>
    </row>
    <row r="290" s="13" customFormat="1">
      <c r="A290" s="13"/>
      <c r="B290" s="240"/>
      <c r="C290" s="241"/>
      <c r="D290" s="242" t="s">
        <v>190</v>
      </c>
      <c r="E290" s="243" t="s">
        <v>1</v>
      </c>
      <c r="F290" s="244" t="s">
        <v>1330</v>
      </c>
      <c r="G290" s="241"/>
      <c r="H290" s="243" t="s">
        <v>1</v>
      </c>
      <c r="I290" s="245"/>
      <c r="J290" s="241"/>
      <c r="K290" s="241"/>
      <c r="L290" s="246"/>
      <c r="M290" s="247"/>
      <c r="N290" s="248"/>
      <c r="O290" s="248"/>
      <c r="P290" s="248"/>
      <c r="Q290" s="248"/>
      <c r="R290" s="248"/>
      <c r="S290" s="248"/>
      <c r="T290" s="249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0" t="s">
        <v>190</v>
      </c>
      <c r="AU290" s="250" t="s">
        <v>84</v>
      </c>
      <c r="AV290" s="13" t="s">
        <v>82</v>
      </c>
      <c r="AW290" s="13" t="s">
        <v>30</v>
      </c>
      <c r="AX290" s="13" t="s">
        <v>74</v>
      </c>
      <c r="AY290" s="250" t="s">
        <v>180</v>
      </c>
    </row>
    <row r="291" s="14" customFormat="1">
      <c r="A291" s="14"/>
      <c r="B291" s="251"/>
      <c r="C291" s="252"/>
      <c r="D291" s="242" t="s">
        <v>190</v>
      </c>
      <c r="E291" s="253" t="s">
        <v>1</v>
      </c>
      <c r="F291" s="254" t="s">
        <v>1331</v>
      </c>
      <c r="G291" s="252"/>
      <c r="H291" s="255">
        <v>611</v>
      </c>
      <c r="I291" s="256"/>
      <c r="J291" s="252"/>
      <c r="K291" s="252"/>
      <c r="L291" s="257"/>
      <c r="M291" s="258"/>
      <c r="N291" s="259"/>
      <c r="O291" s="259"/>
      <c r="P291" s="259"/>
      <c r="Q291" s="259"/>
      <c r="R291" s="259"/>
      <c r="S291" s="259"/>
      <c r="T291" s="26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1" t="s">
        <v>190</v>
      </c>
      <c r="AU291" s="261" t="s">
        <v>84</v>
      </c>
      <c r="AV291" s="14" t="s">
        <v>84</v>
      </c>
      <c r="AW291" s="14" t="s">
        <v>30</v>
      </c>
      <c r="AX291" s="14" t="s">
        <v>74</v>
      </c>
      <c r="AY291" s="261" t="s">
        <v>180</v>
      </c>
    </row>
    <row r="292" s="13" customFormat="1">
      <c r="A292" s="13"/>
      <c r="B292" s="240"/>
      <c r="C292" s="241"/>
      <c r="D292" s="242" t="s">
        <v>190</v>
      </c>
      <c r="E292" s="243" t="s">
        <v>1</v>
      </c>
      <c r="F292" s="244" t="s">
        <v>1332</v>
      </c>
      <c r="G292" s="241"/>
      <c r="H292" s="243" t="s">
        <v>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0" t="s">
        <v>190</v>
      </c>
      <c r="AU292" s="250" t="s">
        <v>84</v>
      </c>
      <c r="AV292" s="13" t="s">
        <v>82</v>
      </c>
      <c r="AW292" s="13" t="s">
        <v>30</v>
      </c>
      <c r="AX292" s="13" t="s">
        <v>74</v>
      </c>
      <c r="AY292" s="250" t="s">
        <v>180</v>
      </c>
    </row>
    <row r="293" s="14" customFormat="1">
      <c r="A293" s="14"/>
      <c r="B293" s="251"/>
      <c r="C293" s="252"/>
      <c r="D293" s="242" t="s">
        <v>190</v>
      </c>
      <c r="E293" s="253" t="s">
        <v>1</v>
      </c>
      <c r="F293" s="254" t="s">
        <v>1333</v>
      </c>
      <c r="G293" s="252"/>
      <c r="H293" s="255">
        <v>0.80000000000000004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1" t="s">
        <v>190</v>
      </c>
      <c r="AU293" s="261" t="s">
        <v>84</v>
      </c>
      <c r="AV293" s="14" t="s">
        <v>84</v>
      </c>
      <c r="AW293" s="14" t="s">
        <v>30</v>
      </c>
      <c r="AX293" s="14" t="s">
        <v>74</v>
      </c>
      <c r="AY293" s="261" t="s">
        <v>180</v>
      </c>
    </row>
    <row r="294" s="13" customFormat="1">
      <c r="A294" s="13"/>
      <c r="B294" s="240"/>
      <c r="C294" s="241"/>
      <c r="D294" s="242" t="s">
        <v>190</v>
      </c>
      <c r="E294" s="243" t="s">
        <v>1</v>
      </c>
      <c r="F294" s="244" t="s">
        <v>1334</v>
      </c>
      <c r="G294" s="241"/>
      <c r="H294" s="243" t="s">
        <v>1</v>
      </c>
      <c r="I294" s="245"/>
      <c r="J294" s="241"/>
      <c r="K294" s="241"/>
      <c r="L294" s="246"/>
      <c r="M294" s="247"/>
      <c r="N294" s="248"/>
      <c r="O294" s="248"/>
      <c r="P294" s="248"/>
      <c r="Q294" s="248"/>
      <c r="R294" s="248"/>
      <c r="S294" s="248"/>
      <c r="T294" s="249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0" t="s">
        <v>190</v>
      </c>
      <c r="AU294" s="250" t="s">
        <v>84</v>
      </c>
      <c r="AV294" s="13" t="s">
        <v>82</v>
      </c>
      <c r="AW294" s="13" t="s">
        <v>30</v>
      </c>
      <c r="AX294" s="13" t="s">
        <v>74</v>
      </c>
      <c r="AY294" s="250" t="s">
        <v>180</v>
      </c>
    </row>
    <row r="295" s="14" customFormat="1">
      <c r="A295" s="14"/>
      <c r="B295" s="251"/>
      <c r="C295" s="252"/>
      <c r="D295" s="242" t="s">
        <v>190</v>
      </c>
      <c r="E295" s="253" t="s">
        <v>1</v>
      </c>
      <c r="F295" s="254" t="s">
        <v>1335</v>
      </c>
      <c r="G295" s="252"/>
      <c r="H295" s="255">
        <v>4.4000000000000004</v>
      </c>
      <c r="I295" s="256"/>
      <c r="J295" s="252"/>
      <c r="K295" s="252"/>
      <c r="L295" s="257"/>
      <c r="M295" s="258"/>
      <c r="N295" s="259"/>
      <c r="O295" s="259"/>
      <c r="P295" s="259"/>
      <c r="Q295" s="259"/>
      <c r="R295" s="259"/>
      <c r="S295" s="259"/>
      <c r="T295" s="26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1" t="s">
        <v>190</v>
      </c>
      <c r="AU295" s="261" t="s">
        <v>84</v>
      </c>
      <c r="AV295" s="14" t="s">
        <v>84</v>
      </c>
      <c r="AW295" s="14" t="s">
        <v>30</v>
      </c>
      <c r="AX295" s="14" t="s">
        <v>74</v>
      </c>
      <c r="AY295" s="261" t="s">
        <v>180</v>
      </c>
    </row>
    <row r="296" s="13" customFormat="1">
      <c r="A296" s="13"/>
      <c r="B296" s="240"/>
      <c r="C296" s="241"/>
      <c r="D296" s="242" t="s">
        <v>190</v>
      </c>
      <c r="E296" s="243" t="s">
        <v>1</v>
      </c>
      <c r="F296" s="244" t="s">
        <v>1336</v>
      </c>
      <c r="G296" s="241"/>
      <c r="H296" s="243" t="s">
        <v>1</v>
      </c>
      <c r="I296" s="245"/>
      <c r="J296" s="241"/>
      <c r="K296" s="241"/>
      <c r="L296" s="246"/>
      <c r="M296" s="247"/>
      <c r="N296" s="248"/>
      <c r="O296" s="248"/>
      <c r="P296" s="248"/>
      <c r="Q296" s="248"/>
      <c r="R296" s="248"/>
      <c r="S296" s="248"/>
      <c r="T296" s="249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50" t="s">
        <v>190</v>
      </c>
      <c r="AU296" s="250" t="s">
        <v>84</v>
      </c>
      <c r="AV296" s="13" t="s">
        <v>82</v>
      </c>
      <c r="AW296" s="13" t="s">
        <v>30</v>
      </c>
      <c r="AX296" s="13" t="s">
        <v>74</v>
      </c>
      <c r="AY296" s="250" t="s">
        <v>180</v>
      </c>
    </row>
    <row r="297" s="14" customFormat="1">
      <c r="A297" s="14"/>
      <c r="B297" s="251"/>
      <c r="C297" s="252"/>
      <c r="D297" s="242" t="s">
        <v>190</v>
      </c>
      <c r="E297" s="253" t="s">
        <v>1</v>
      </c>
      <c r="F297" s="254" t="s">
        <v>1337</v>
      </c>
      <c r="G297" s="252"/>
      <c r="H297" s="255">
        <v>6.9400000000000004</v>
      </c>
      <c r="I297" s="256"/>
      <c r="J297" s="252"/>
      <c r="K297" s="252"/>
      <c r="L297" s="257"/>
      <c r="M297" s="258"/>
      <c r="N297" s="259"/>
      <c r="O297" s="259"/>
      <c r="P297" s="259"/>
      <c r="Q297" s="259"/>
      <c r="R297" s="259"/>
      <c r="S297" s="259"/>
      <c r="T297" s="26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1" t="s">
        <v>190</v>
      </c>
      <c r="AU297" s="261" t="s">
        <v>84</v>
      </c>
      <c r="AV297" s="14" t="s">
        <v>84</v>
      </c>
      <c r="AW297" s="14" t="s">
        <v>30</v>
      </c>
      <c r="AX297" s="14" t="s">
        <v>74</v>
      </c>
      <c r="AY297" s="261" t="s">
        <v>180</v>
      </c>
    </row>
    <row r="298" s="13" customFormat="1">
      <c r="A298" s="13"/>
      <c r="B298" s="240"/>
      <c r="C298" s="241"/>
      <c r="D298" s="242" t="s">
        <v>190</v>
      </c>
      <c r="E298" s="243" t="s">
        <v>1</v>
      </c>
      <c r="F298" s="244" t="s">
        <v>1338</v>
      </c>
      <c r="G298" s="241"/>
      <c r="H298" s="243" t="s">
        <v>1</v>
      </c>
      <c r="I298" s="245"/>
      <c r="J298" s="241"/>
      <c r="K298" s="241"/>
      <c r="L298" s="246"/>
      <c r="M298" s="247"/>
      <c r="N298" s="248"/>
      <c r="O298" s="248"/>
      <c r="P298" s="248"/>
      <c r="Q298" s="248"/>
      <c r="R298" s="248"/>
      <c r="S298" s="248"/>
      <c r="T298" s="249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0" t="s">
        <v>190</v>
      </c>
      <c r="AU298" s="250" t="s">
        <v>84</v>
      </c>
      <c r="AV298" s="13" t="s">
        <v>82</v>
      </c>
      <c r="AW298" s="13" t="s">
        <v>30</v>
      </c>
      <c r="AX298" s="13" t="s">
        <v>74</v>
      </c>
      <c r="AY298" s="250" t="s">
        <v>180</v>
      </c>
    </row>
    <row r="299" s="14" customFormat="1">
      <c r="A299" s="14"/>
      <c r="B299" s="251"/>
      <c r="C299" s="252"/>
      <c r="D299" s="242" t="s">
        <v>190</v>
      </c>
      <c r="E299" s="253" t="s">
        <v>1</v>
      </c>
      <c r="F299" s="254" t="s">
        <v>1339</v>
      </c>
      <c r="G299" s="252"/>
      <c r="H299" s="255">
        <v>3.3999999999999999</v>
      </c>
      <c r="I299" s="256"/>
      <c r="J299" s="252"/>
      <c r="K299" s="252"/>
      <c r="L299" s="257"/>
      <c r="M299" s="258"/>
      <c r="N299" s="259"/>
      <c r="O299" s="259"/>
      <c r="P299" s="259"/>
      <c r="Q299" s="259"/>
      <c r="R299" s="259"/>
      <c r="S299" s="259"/>
      <c r="T299" s="26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1" t="s">
        <v>190</v>
      </c>
      <c r="AU299" s="261" t="s">
        <v>84</v>
      </c>
      <c r="AV299" s="14" t="s">
        <v>84</v>
      </c>
      <c r="AW299" s="14" t="s">
        <v>30</v>
      </c>
      <c r="AX299" s="14" t="s">
        <v>74</v>
      </c>
      <c r="AY299" s="261" t="s">
        <v>180</v>
      </c>
    </row>
    <row r="300" s="15" customFormat="1">
      <c r="A300" s="15"/>
      <c r="B300" s="262"/>
      <c r="C300" s="263"/>
      <c r="D300" s="242" t="s">
        <v>190</v>
      </c>
      <c r="E300" s="264" t="s">
        <v>1</v>
      </c>
      <c r="F300" s="265" t="s">
        <v>194</v>
      </c>
      <c r="G300" s="263"/>
      <c r="H300" s="266">
        <v>881.74000000000001</v>
      </c>
      <c r="I300" s="267"/>
      <c r="J300" s="263"/>
      <c r="K300" s="263"/>
      <c r="L300" s="268"/>
      <c r="M300" s="269"/>
      <c r="N300" s="270"/>
      <c r="O300" s="270"/>
      <c r="P300" s="270"/>
      <c r="Q300" s="270"/>
      <c r="R300" s="270"/>
      <c r="S300" s="270"/>
      <c r="T300" s="271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72" t="s">
        <v>190</v>
      </c>
      <c r="AU300" s="272" t="s">
        <v>84</v>
      </c>
      <c r="AV300" s="15" t="s">
        <v>188</v>
      </c>
      <c r="AW300" s="15" t="s">
        <v>30</v>
      </c>
      <c r="AX300" s="15" t="s">
        <v>82</v>
      </c>
      <c r="AY300" s="272" t="s">
        <v>180</v>
      </c>
    </row>
    <row r="301" s="2" customFormat="1" ht="16.5" customHeight="1">
      <c r="A301" s="39"/>
      <c r="B301" s="40"/>
      <c r="C301" s="284" t="s">
        <v>320</v>
      </c>
      <c r="D301" s="284" t="s">
        <v>328</v>
      </c>
      <c r="E301" s="285" t="s">
        <v>1340</v>
      </c>
      <c r="F301" s="286" t="s">
        <v>1341</v>
      </c>
      <c r="G301" s="287" t="s">
        <v>186</v>
      </c>
      <c r="H301" s="288">
        <v>8.7989999999999995</v>
      </c>
      <c r="I301" s="289"/>
      <c r="J301" s="290">
        <f>ROUND(I301*H301,2)</f>
        <v>0</v>
      </c>
      <c r="K301" s="286" t="s">
        <v>199</v>
      </c>
      <c r="L301" s="291"/>
      <c r="M301" s="292" t="s">
        <v>1</v>
      </c>
      <c r="N301" s="293" t="s">
        <v>39</v>
      </c>
      <c r="O301" s="92"/>
      <c r="P301" s="236">
        <f>O301*H301</f>
        <v>0</v>
      </c>
      <c r="Q301" s="236">
        <v>0.55000000000000004</v>
      </c>
      <c r="R301" s="236">
        <f>Q301*H301</f>
        <v>4.8394500000000003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331</v>
      </c>
      <c r="AT301" s="238" t="s">
        <v>328</v>
      </c>
      <c r="AU301" s="238" t="s">
        <v>84</v>
      </c>
      <c r="AY301" s="18" t="s">
        <v>180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82</v>
      </c>
      <c r="BK301" s="239">
        <f>ROUND(I301*H301,2)</f>
        <v>0</v>
      </c>
      <c r="BL301" s="18" t="s">
        <v>294</v>
      </c>
      <c r="BM301" s="238" t="s">
        <v>1342</v>
      </c>
    </row>
    <row r="302" s="13" customFormat="1">
      <c r="A302" s="13"/>
      <c r="B302" s="240"/>
      <c r="C302" s="241"/>
      <c r="D302" s="242" t="s">
        <v>190</v>
      </c>
      <c r="E302" s="243" t="s">
        <v>1</v>
      </c>
      <c r="F302" s="244" t="s">
        <v>1327</v>
      </c>
      <c r="G302" s="241"/>
      <c r="H302" s="243" t="s">
        <v>1</v>
      </c>
      <c r="I302" s="245"/>
      <c r="J302" s="241"/>
      <c r="K302" s="241"/>
      <c r="L302" s="246"/>
      <c r="M302" s="247"/>
      <c r="N302" s="248"/>
      <c r="O302" s="248"/>
      <c r="P302" s="248"/>
      <c r="Q302" s="248"/>
      <c r="R302" s="248"/>
      <c r="S302" s="248"/>
      <c r="T302" s="249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0" t="s">
        <v>190</v>
      </c>
      <c r="AU302" s="250" t="s">
        <v>84</v>
      </c>
      <c r="AV302" s="13" t="s">
        <v>82</v>
      </c>
      <c r="AW302" s="13" t="s">
        <v>30</v>
      </c>
      <c r="AX302" s="13" t="s">
        <v>74</v>
      </c>
      <c r="AY302" s="250" t="s">
        <v>180</v>
      </c>
    </row>
    <row r="303" s="13" customFormat="1">
      <c r="A303" s="13"/>
      <c r="B303" s="240"/>
      <c r="C303" s="241"/>
      <c r="D303" s="242" t="s">
        <v>190</v>
      </c>
      <c r="E303" s="243" t="s">
        <v>1</v>
      </c>
      <c r="F303" s="244" t="s">
        <v>1343</v>
      </c>
      <c r="G303" s="241"/>
      <c r="H303" s="243" t="s">
        <v>1</v>
      </c>
      <c r="I303" s="245"/>
      <c r="J303" s="241"/>
      <c r="K303" s="241"/>
      <c r="L303" s="246"/>
      <c r="M303" s="247"/>
      <c r="N303" s="248"/>
      <c r="O303" s="248"/>
      <c r="P303" s="248"/>
      <c r="Q303" s="248"/>
      <c r="R303" s="248"/>
      <c r="S303" s="248"/>
      <c r="T303" s="249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0" t="s">
        <v>190</v>
      </c>
      <c r="AU303" s="250" t="s">
        <v>84</v>
      </c>
      <c r="AV303" s="13" t="s">
        <v>82</v>
      </c>
      <c r="AW303" s="13" t="s">
        <v>30</v>
      </c>
      <c r="AX303" s="13" t="s">
        <v>74</v>
      </c>
      <c r="AY303" s="250" t="s">
        <v>180</v>
      </c>
    </row>
    <row r="304" s="14" customFormat="1">
      <c r="A304" s="14"/>
      <c r="B304" s="251"/>
      <c r="C304" s="252"/>
      <c r="D304" s="242" t="s">
        <v>190</v>
      </c>
      <c r="E304" s="253" t="s">
        <v>1</v>
      </c>
      <c r="F304" s="254" t="s">
        <v>1344</v>
      </c>
      <c r="G304" s="252"/>
      <c r="H304" s="255">
        <v>2.2029999999999998</v>
      </c>
      <c r="I304" s="256"/>
      <c r="J304" s="252"/>
      <c r="K304" s="252"/>
      <c r="L304" s="257"/>
      <c r="M304" s="258"/>
      <c r="N304" s="259"/>
      <c r="O304" s="259"/>
      <c r="P304" s="259"/>
      <c r="Q304" s="259"/>
      <c r="R304" s="259"/>
      <c r="S304" s="259"/>
      <c r="T304" s="26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1" t="s">
        <v>190</v>
      </c>
      <c r="AU304" s="261" t="s">
        <v>84</v>
      </c>
      <c r="AV304" s="14" t="s">
        <v>84</v>
      </c>
      <c r="AW304" s="14" t="s">
        <v>30</v>
      </c>
      <c r="AX304" s="14" t="s">
        <v>74</v>
      </c>
      <c r="AY304" s="261" t="s">
        <v>180</v>
      </c>
    </row>
    <row r="305" s="13" customFormat="1">
      <c r="A305" s="13"/>
      <c r="B305" s="240"/>
      <c r="C305" s="241"/>
      <c r="D305" s="242" t="s">
        <v>190</v>
      </c>
      <c r="E305" s="243" t="s">
        <v>1</v>
      </c>
      <c r="F305" s="244" t="s">
        <v>1345</v>
      </c>
      <c r="G305" s="241"/>
      <c r="H305" s="243" t="s">
        <v>1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0" t="s">
        <v>190</v>
      </c>
      <c r="AU305" s="250" t="s">
        <v>84</v>
      </c>
      <c r="AV305" s="13" t="s">
        <v>82</v>
      </c>
      <c r="AW305" s="13" t="s">
        <v>30</v>
      </c>
      <c r="AX305" s="13" t="s">
        <v>74</v>
      </c>
      <c r="AY305" s="250" t="s">
        <v>180</v>
      </c>
    </row>
    <row r="306" s="14" customFormat="1">
      <c r="A306" s="14"/>
      <c r="B306" s="251"/>
      <c r="C306" s="252"/>
      <c r="D306" s="242" t="s">
        <v>190</v>
      </c>
      <c r="E306" s="253" t="s">
        <v>1</v>
      </c>
      <c r="F306" s="254" t="s">
        <v>1346</v>
      </c>
      <c r="G306" s="252"/>
      <c r="H306" s="255">
        <v>5.2809999999999997</v>
      </c>
      <c r="I306" s="256"/>
      <c r="J306" s="252"/>
      <c r="K306" s="252"/>
      <c r="L306" s="257"/>
      <c r="M306" s="258"/>
      <c r="N306" s="259"/>
      <c r="O306" s="259"/>
      <c r="P306" s="259"/>
      <c r="Q306" s="259"/>
      <c r="R306" s="259"/>
      <c r="S306" s="259"/>
      <c r="T306" s="26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1" t="s">
        <v>190</v>
      </c>
      <c r="AU306" s="261" t="s">
        <v>84</v>
      </c>
      <c r="AV306" s="14" t="s">
        <v>84</v>
      </c>
      <c r="AW306" s="14" t="s">
        <v>30</v>
      </c>
      <c r="AX306" s="14" t="s">
        <v>74</v>
      </c>
      <c r="AY306" s="261" t="s">
        <v>180</v>
      </c>
    </row>
    <row r="307" s="13" customFormat="1">
      <c r="A307" s="13"/>
      <c r="B307" s="240"/>
      <c r="C307" s="241"/>
      <c r="D307" s="242" t="s">
        <v>190</v>
      </c>
      <c r="E307" s="243" t="s">
        <v>1</v>
      </c>
      <c r="F307" s="244" t="s">
        <v>1347</v>
      </c>
      <c r="G307" s="241"/>
      <c r="H307" s="243" t="s">
        <v>1</v>
      </c>
      <c r="I307" s="245"/>
      <c r="J307" s="241"/>
      <c r="K307" s="241"/>
      <c r="L307" s="246"/>
      <c r="M307" s="247"/>
      <c r="N307" s="248"/>
      <c r="O307" s="248"/>
      <c r="P307" s="248"/>
      <c r="Q307" s="248"/>
      <c r="R307" s="248"/>
      <c r="S307" s="248"/>
      <c r="T307" s="249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0" t="s">
        <v>190</v>
      </c>
      <c r="AU307" s="250" t="s">
        <v>84</v>
      </c>
      <c r="AV307" s="13" t="s">
        <v>82</v>
      </c>
      <c r="AW307" s="13" t="s">
        <v>30</v>
      </c>
      <c r="AX307" s="13" t="s">
        <v>74</v>
      </c>
      <c r="AY307" s="250" t="s">
        <v>180</v>
      </c>
    </row>
    <row r="308" s="14" customFormat="1">
      <c r="A308" s="14"/>
      <c r="B308" s="251"/>
      <c r="C308" s="252"/>
      <c r="D308" s="242" t="s">
        <v>190</v>
      </c>
      <c r="E308" s="253" t="s">
        <v>1</v>
      </c>
      <c r="F308" s="254" t="s">
        <v>1348</v>
      </c>
      <c r="G308" s="252"/>
      <c r="H308" s="255">
        <v>0.0050000000000000001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1" t="s">
        <v>190</v>
      </c>
      <c r="AU308" s="261" t="s">
        <v>84</v>
      </c>
      <c r="AV308" s="14" t="s">
        <v>84</v>
      </c>
      <c r="AW308" s="14" t="s">
        <v>30</v>
      </c>
      <c r="AX308" s="14" t="s">
        <v>74</v>
      </c>
      <c r="AY308" s="261" t="s">
        <v>180</v>
      </c>
    </row>
    <row r="309" s="13" customFormat="1">
      <c r="A309" s="13"/>
      <c r="B309" s="240"/>
      <c r="C309" s="241"/>
      <c r="D309" s="242" t="s">
        <v>190</v>
      </c>
      <c r="E309" s="243" t="s">
        <v>1</v>
      </c>
      <c r="F309" s="244" t="s">
        <v>1349</v>
      </c>
      <c r="G309" s="241"/>
      <c r="H309" s="243" t="s">
        <v>1</v>
      </c>
      <c r="I309" s="245"/>
      <c r="J309" s="241"/>
      <c r="K309" s="241"/>
      <c r="L309" s="246"/>
      <c r="M309" s="247"/>
      <c r="N309" s="248"/>
      <c r="O309" s="248"/>
      <c r="P309" s="248"/>
      <c r="Q309" s="248"/>
      <c r="R309" s="248"/>
      <c r="S309" s="248"/>
      <c r="T309" s="249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50" t="s">
        <v>190</v>
      </c>
      <c r="AU309" s="250" t="s">
        <v>84</v>
      </c>
      <c r="AV309" s="13" t="s">
        <v>82</v>
      </c>
      <c r="AW309" s="13" t="s">
        <v>30</v>
      </c>
      <c r="AX309" s="13" t="s">
        <v>74</v>
      </c>
      <c r="AY309" s="250" t="s">
        <v>180</v>
      </c>
    </row>
    <row r="310" s="14" customFormat="1">
      <c r="A310" s="14"/>
      <c r="B310" s="251"/>
      <c r="C310" s="252"/>
      <c r="D310" s="242" t="s">
        <v>190</v>
      </c>
      <c r="E310" s="253" t="s">
        <v>1</v>
      </c>
      <c r="F310" s="254" t="s">
        <v>1350</v>
      </c>
      <c r="G310" s="252"/>
      <c r="H310" s="255">
        <v>0.042999999999999997</v>
      </c>
      <c r="I310" s="256"/>
      <c r="J310" s="252"/>
      <c r="K310" s="252"/>
      <c r="L310" s="257"/>
      <c r="M310" s="258"/>
      <c r="N310" s="259"/>
      <c r="O310" s="259"/>
      <c r="P310" s="259"/>
      <c r="Q310" s="259"/>
      <c r="R310" s="259"/>
      <c r="S310" s="259"/>
      <c r="T310" s="26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1" t="s">
        <v>190</v>
      </c>
      <c r="AU310" s="261" t="s">
        <v>84</v>
      </c>
      <c r="AV310" s="14" t="s">
        <v>84</v>
      </c>
      <c r="AW310" s="14" t="s">
        <v>30</v>
      </c>
      <c r="AX310" s="14" t="s">
        <v>74</v>
      </c>
      <c r="AY310" s="261" t="s">
        <v>180</v>
      </c>
    </row>
    <row r="311" s="13" customFormat="1">
      <c r="A311" s="13"/>
      <c r="B311" s="240"/>
      <c r="C311" s="241"/>
      <c r="D311" s="242" t="s">
        <v>190</v>
      </c>
      <c r="E311" s="243" t="s">
        <v>1</v>
      </c>
      <c r="F311" s="244" t="s">
        <v>1351</v>
      </c>
      <c r="G311" s="241"/>
      <c r="H311" s="243" t="s">
        <v>1</v>
      </c>
      <c r="I311" s="245"/>
      <c r="J311" s="241"/>
      <c r="K311" s="241"/>
      <c r="L311" s="246"/>
      <c r="M311" s="247"/>
      <c r="N311" s="248"/>
      <c r="O311" s="248"/>
      <c r="P311" s="248"/>
      <c r="Q311" s="248"/>
      <c r="R311" s="248"/>
      <c r="S311" s="248"/>
      <c r="T311" s="249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0" t="s">
        <v>190</v>
      </c>
      <c r="AU311" s="250" t="s">
        <v>84</v>
      </c>
      <c r="AV311" s="13" t="s">
        <v>82</v>
      </c>
      <c r="AW311" s="13" t="s">
        <v>30</v>
      </c>
      <c r="AX311" s="13" t="s">
        <v>74</v>
      </c>
      <c r="AY311" s="250" t="s">
        <v>180</v>
      </c>
    </row>
    <row r="312" s="14" customFormat="1">
      <c r="A312" s="14"/>
      <c r="B312" s="251"/>
      <c r="C312" s="252"/>
      <c r="D312" s="242" t="s">
        <v>190</v>
      </c>
      <c r="E312" s="253" t="s">
        <v>1</v>
      </c>
      <c r="F312" s="254" t="s">
        <v>1352</v>
      </c>
      <c r="G312" s="252"/>
      <c r="H312" s="255">
        <v>0.075999999999999998</v>
      </c>
      <c r="I312" s="256"/>
      <c r="J312" s="252"/>
      <c r="K312" s="252"/>
      <c r="L312" s="257"/>
      <c r="M312" s="258"/>
      <c r="N312" s="259"/>
      <c r="O312" s="259"/>
      <c r="P312" s="259"/>
      <c r="Q312" s="259"/>
      <c r="R312" s="259"/>
      <c r="S312" s="259"/>
      <c r="T312" s="26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1" t="s">
        <v>190</v>
      </c>
      <c r="AU312" s="261" t="s">
        <v>84</v>
      </c>
      <c r="AV312" s="14" t="s">
        <v>84</v>
      </c>
      <c r="AW312" s="14" t="s">
        <v>30</v>
      </c>
      <c r="AX312" s="14" t="s">
        <v>74</v>
      </c>
      <c r="AY312" s="261" t="s">
        <v>180</v>
      </c>
    </row>
    <row r="313" s="13" customFormat="1">
      <c r="A313" s="13"/>
      <c r="B313" s="240"/>
      <c r="C313" s="241"/>
      <c r="D313" s="242" t="s">
        <v>190</v>
      </c>
      <c r="E313" s="243" t="s">
        <v>1</v>
      </c>
      <c r="F313" s="244" t="s">
        <v>1353</v>
      </c>
      <c r="G313" s="241"/>
      <c r="H313" s="243" t="s">
        <v>1</v>
      </c>
      <c r="I313" s="245"/>
      <c r="J313" s="241"/>
      <c r="K313" s="241"/>
      <c r="L313" s="246"/>
      <c r="M313" s="247"/>
      <c r="N313" s="248"/>
      <c r="O313" s="248"/>
      <c r="P313" s="248"/>
      <c r="Q313" s="248"/>
      <c r="R313" s="248"/>
      <c r="S313" s="248"/>
      <c r="T313" s="249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0" t="s">
        <v>190</v>
      </c>
      <c r="AU313" s="250" t="s">
        <v>84</v>
      </c>
      <c r="AV313" s="13" t="s">
        <v>82</v>
      </c>
      <c r="AW313" s="13" t="s">
        <v>30</v>
      </c>
      <c r="AX313" s="13" t="s">
        <v>74</v>
      </c>
      <c r="AY313" s="250" t="s">
        <v>180</v>
      </c>
    </row>
    <row r="314" s="14" customFormat="1">
      <c r="A314" s="14"/>
      <c r="B314" s="251"/>
      <c r="C314" s="252"/>
      <c r="D314" s="242" t="s">
        <v>190</v>
      </c>
      <c r="E314" s="253" t="s">
        <v>1</v>
      </c>
      <c r="F314" s="254" t="s">
        <v>1350</v>
      </c>
      <c r="G314" s="252"/>
      <c r="H314" s="255">
        <v>0.042999999999999997</v>
      </c>
      <c r="I314" s="256"/>
      <c r="J314" s="252"/>
      <c r="K314" s="252"/>
      <c r="L314" s="257"/>
      <c r="M314" s="258"/>
      <c r="N314" s="259"/>
      <c r="O314" s="259"/>
      <c r="P314" s="259"/>
      <c r="Q314" s="259"/>
      <c r="R314" s="259"/>
      <c r="S314" s="259"/>
      <c r="T314" s="26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1" t="s">
        <v>190</v>
      </c>
      <c r="AU314" s="261" t="s">
        <v>84</v>
      </c>
      <c r="AV314" s="14" t="s">
        <v>84</v>
      </c>
      <c r="AW314" s="14" t="s">
        <v>30</v>
      </c>
      <c r="AX314" s="14" t="s">
        <v>74</v>
      </c>
      <c r="AY314" s="261" t="s">
        <v>180</v>
      </c>
    </row>
    <row r="315" s="15" customFormat="1">
      <c r="A315" s="15"/>
      <c r="B315" s="262"/>
      <c r="C315" s="263"/>
      <c r="D315" s="242" t="s">
        <v>190</v>
      </c>
      <c r="E315" s="264" t="s">
        <v>1</v>
      </c>
      <c r="F315" s="265" t="s">
        <v>194</v>
      </c>
      <c r="G315" s="263"/>
      <c r="H315" s="266">
        <v>7.6509999999999998</v>
      </c>
      <c r="I315" s="267"/>
      <c r="J315" s="263"/>
      <c r="K315" s="263"/>
      <c r="L315" s="268"/>
      <c r="M315" s="269"/>
      <c r="N315" s="270"/>
      <c r="O315" s="270"/>
      <c r="P315" s="270"/>
      <c r="Q315" s="270"/>
      <c r="R315" s="270"/>
      <c r="S315" s="270"/>
      <c r="T315" s="271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72" t="s">
        <v>190</v>
      </c>
      <c r="AU315" s="272" t="s">
        <v>84</v>
      </c>
      <c r="AV315" s="15" t="s">
        <v>188</v>
      </c>
      <c r="AW315" s="15" t="s">
        <v>30</v>
      </c>
      <c r="AX315" s="15" t="s">
        <v>82</v>
      </c>
      <c r="AY315" s="272" t="s">
        <v>180</v>
      </c>
    </row>
    <row r="316" s="14" customFormat="1">
      <c r="A316" s="14"/>
      <c r="B316" s="251"/>
      <c r="C316" s="252"/>
      <c r="D316" s="242" t="s">
        <v>190</v>
      </c>
      <c r="E316" s="252"/>
      <c r="F316" s="254" t="s">
        <v>1354</v>
      </c>
      <c r="G316" s="252"/>
      <c r="H316" s="255">
        <v>8.7989999999999995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1" t="s">
        <v>190</v>
      </c>
      <c r="AU316" s="261" t="s">
        <v>84</v>
      </c>
      <c r="AV316" s="14" t="s">
        <v>84</v>
      </c>
      <c r="AW316" s="14" t="s">
        <v>4</v>
      </c>
      <c r="AX316" s="14" t="s">
        <v>82</v>
      </c>
      <c r="AY316" s="261" t="s">
        <v>180</v>
      </c>
    </row>
    <row r="317" s="2" customFormat="1" ht="16.5" customHeight="1">
      <c r="A317" s="39"/>
      <c r="B317" s="40"/>
      <c r="C317" s="227" t="s">
        <v>7</v>
      </c>
      <c r="D317" s="227" t="s">
        <v>183</v>
      </c>
      <c r="E317" s="228" t="s">
        <v>1355</v>
      </c>
      <c r="F317" s="229" t="s">
        <v>1356</v>
      </c>
      <c r="G317" s="230" t="s">
        <v>279</v>
      </c>
      <c r="H317" s="231">
        <v>107.02</v>
      </c>
      <c r="I317" s="232"/>
      <c r="J317" s="233">
        <f>ROUND(I317*H317,2)</f>
        <v>0</v>
      </c>
      <c r="K317" s="229" t="s">
        <v>187</v>
      </c>
      <c r="L317" s="45"/>
      <c r="M317" s="234" t="s">
        <v>1</v>
      </c>
      <c r="N317" s="235" t="s">
        <v>39</v>
      </c>
      <c r="O317" s="92"/>
      <c r="P317" s="236">
        <f>O317*H317</f>
        <v>0</v>
      </c>
      <c r="Q317" s="236">
        <v>8.0000000000000007E-05</v>
      </c>
      <c r="R317" s="236">
        <f>Q317*H317</f>
        <v>0.0085616000000000008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294</v>
      </c>
      <c r="AT317" s="238" t="s">
        <v>183</v>
      </c>
      <c r="AU317" s="238" t="s">
        <v>84</v>
      </c>
      <c r="AY317" s="18" t="s">
        <v>180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82</v>
      </c>
      <c r="BK317" s="239">
        <f>ROUND(I317*H317,2)</f>
        <v>0</v>
      </c>
      <c r="BL317" s="18" t="s">
        <v>294</v>
      </c>
      <c r="BM317" s="238" t="s">
        <v>1357</v>
      </c>
    </row>
    <row r="318" s="2" customFormat="1">
      <c r="A318" s="39"/>
      <c r="B318" s="40"/>
      <c r="C318" s="41"/>
      <c r="D318" s="242" t="s">
        <v>556</v>
      </c>
      <c r="E318" s="41"/>
      <c r="F318" s="295" t="s">
        <v>1326</v>
      </c>
      <c r="G318" s="41"/>
      <c r="H318" s="41"/>
      <c r="I318" s="296"/>
      <c r="J318" s="41"/>
      <c r="K318" s="41"/>
      <c r="L318" s="45"/>
      <c r="M318" s="297"/>
      <c r="N318" s="298"/>
      <c r="O318" s="92"/>
      <c r="P318" s="92"/>
      <c r="Q318" s="92"/>
      <c r="R318" s="92"/>
      <c r="S318" s="92"/>
      <c r="T318" s="93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18" t="s">
        <v>556</v>
      </c>
      <c r="AU318" s="18" t="s">
        <v>84</v>
      </c>
    </row>
    <row r="319" s="13" customFormat="1">
      <c r="A319" s="13"/>
      <c r="B319" s="240"/>
      <c r="C319" s="241"/>
      <c r="D319" s="242" t="s">
        <v>190</v>
      </c>
      <c r="E319" s="243" t="s">
        <v>1</v>
      </c>
      <c r="F319" s="244" t="s">
        <v>1327</v>
      </c>
      <c r="G319" s="241"/>
      <c r="H319" s="243" t="s">
        <v>1</v>
      </c>
      <c r="I319" s="245"/>
      <c r="J319" s="241"/>
      <c r="K319" s="241"/>
      <c r="L319" s="246"/>
      <c r="M319" s="247"/>
      <c r="N319" s="248"/>
      <c r="O319" s="248"/>
      <c r="P319" s="248"/>
      <c r="Q319" s="248"/>
      <c r="R319" s="248"/>
      <c r="S319" s="248"/>
      <c r="T319" s="249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0" t="s">
        <v>190</v>
      </c>
      <c r="AU319" s="250" t="s">
        <v>84</v>
      </c>
      <c r="AV319" s="13" t="s">
        <v>82</v>
      </c>
      <c r="AW319" s="13" t="s">
        <v>30</v>
      </c>
      <c r="AX319" s="13" t="s">
        <v>74</v>
      </c>
      <c r="AY319" s="250" t="s">
        <v>180</v>
      </c>
    </row>
    <row r="320" s="13" customFormat="1">
      <c r="A320" s="13"/>
      <c r="B320" s="240"/>
      <c r="C320" s="241"/>
      <c r="D320" s="242" t="s">
        <v>190</v>
      </c>
      <c r="E320" s="243" t="s">
        <v>1</v>
      </c>
      <c r="F320" s="244" t="s">
        <v>1358</v>
      </c>
      <c r="G320" s="241"/>
      <c r="H320" s="243" t="s">
        <v>1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0" t="s">
        <v>190</v>
      </c>
      <c r="AU320" s="250" t="s">
        <v>84</v>
      </c>
      <c r="AV320" s="13" t="s">
        <v>82</v>
      </c>
      <c r="AW320" s="13" t="s">
        <v>30</v>
      </c>
      <c r="AX320" s="13" t="s">
        <v>74</v>
      </c>
      <c r="AY320" s="250" t="s">
        <v>180</v>
      </c>
    </row>
    <row r="321" s="13" customFormat="1">
      <c r="A321" s="13"/>
      <c r="B321" s="240"/>
      <c r="C321" s="241"/>
      <c r="D321" s="242" t="s">
        <v>190</v>
      </c>
      <c r="E321" s="243" t="s">
        <v>1</v>
      </c>
      <c r="F321" s="244" t="s">
        <v>1001</v>
      </c>
      <c r="G321" s="241"/>
      <c r="H321" s="243" t="s">
        <v>1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0" t="s">
        <v>190</v>
      </c>
      <c r="AU321" s="250" t="s">
        <v>84</v>
      </c>
      <c r="AV321" s="13" t="s">
        <v>82</v>
      </c>
      <c r="AW321" s="13" t="s">
        <v>30</v>
      </c>
      <c r="AX321" s="13" t="s">
        <v>74</v>
      </c>
      <c r="AY321" s="250" t="s">
        <v>180</v>
      </c>
    </row>
    <row r="322" s="14" customFormat="1">
      <c r="A322" s="14"/>
      <c r="B322" s="251"/>
      <c r="C322" s="252"/>
      <c r="D322" s="242" t="s">
        <v>190</v>
      </c>
      <c r="E322" s="253" t="s">
        <v>1</v>
      </c>
      <c r="F322" s="254" t="s">
        <v>1359</v>
      </c>
      <c r="G322" s="252"/>
      <c r="H322" s="255">
        <v>49.600000000000001</v>
      </c>
      <c r="I322" s="256"/>
      <c r="J322" s="252"/>
      <c r="K322" s="252"/>
      <c r="L322" s="257"/>
      <c r="M322" s="258"/>
      <c r="N322" s="259"/>
      <c r="O322" s="259"/>
      <c r="P322" s="259"/>
      <c r="Q322" s="259"/>
      <c r="R322" s="259"/>
      <c r="S322" s="259"/>
      <c r="T322" s="26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1" t="s">
        <v>190</v>
      </c>
      <c r="AU322" s="261" t="s">
        <v>84</v>
      </c>
      <c r="AV322" s="14" t="s">
        <v>84</v>
      </c>
      <c r="AW322" s="14" t="s">
        <v>30</v>
      </c>
      <c r="AX322" s="14" t="s">
        <v>74</v>
      </c>
      <c r="AY322" s="261" t="s">
        <v>180</v>
      </c>
    </row>
    <row r="323" s="13" customFormat="1">
      <c r="A323" s="13"/>
      <c r="B323" s="240"/>
      <c r="C323" s="241"/>
      <c r="D323" s="242" t="s">
        <v>190</v>
      </c>
      <c r="E323" s="243" t="s">
        <v>1</v>
      </c>
      <c r="F323" s="244" t="s">
        <v>1360</v>
      </c>
      <c r="G323" s="241"/>
      <c r="H323" s="243" t="s">
        <v>1</v>
      </c>
      <c r="I323" s="245"/>
      <c r="J323" s="241"/>
      <c r="K323" s="241"/>
      <c r="L323" s="246"/>
      <c r="M323" s="247"/>
      <c r="N323" s="248"/>
      <c r="O323" s="248"/>
      <c r="P323" s="248"/>
      <c r="Q323" s="248"/>
      <c r="R323" s="248"/>
      <c r="S323" s="248"/>
      <c r="T323" s="249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0" t="s">
        <v>190</v>
      </c>
      <c r="AU323" s="250" t="s">
        <v>84</v>
      </c>
      <c r="AV323" s="13" t="s">
        <v>82</v>
      </c>
      <c r="AW323" s="13" t="s">
        <v>30</v>
      </c>
      <c r="AX323" s="13" t="s">
        <v>74</v>
      </c>
      <c r="AY323" s="250" t="s">
        <v>180</v>
      </c>
    </row>
    <row r="324" s="14" customFormat="1">
      <c r="A324" s="14"/>
      <c r="B324" s="251"/>
      <c r="C324" s="252"/>
      <c r="D324" s="242" t="s">
        <v>190</v>
      </c>
      <c r="E324" s="253" t="s">
        <v>1</v>
      </c>
      <c r="F324" s="254" t="s">
        <v>1361</v>
      </c>
      <c r="G324" s="252"/>
      <c r="H324" s="255">
        <v>8.2200000000000006</v>
      </c>
      <c r="I324" s="256"/>
      <c r="J324" s="252"/>
      <c r="K324" s="252"/>
      <c r="L324" s="257"/>
      <c r="M324" s="258"/>
      <c r="N324" s="259"/>
      <c r="O324" s="259"/>
      <c r="P324" s="259"/>
      <c r="Q324" s="259"/>
      <c r="R324" s="259"/>
      <c r="S324" s="259"/>
      <c r="T324" s="26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1" t="s">
        <v>190</v>
      </c>
      <c r="AU324" s="261" t="s">
        <v>84</v>
      </c>
      <c r="AV324" s="14" t="s">
        <v>84</v>
      </c>
      <c r="AW324" s="14" t="s">
        <v>30</v>
      </c>
      <c r="AX324" s="14" t="s">
        <v>74</v>
      </c>
      <c r="AY324" s="261" t="s">
        <v>180</v>
      </c>
    </row>
    <row r="325" s="13" customFormat="1">
      <c r="A325" s="13"/>
      <c r="B325" s="240"/>
      <c r="C325" s="241"/>
      <c r="D325" s="242" t="s">
        <v>190</v>
      </c>
      <c r="E325" s="243" t="s">
        <v>1</v>
      </c>
      <c r="F325" s="244" t="s">
        <v>1362</v>
      </c>
      <c r="G325" s="241"/>
      <c r="H325" s="243" t="s">
        <v>1</v>
      </c>
      <c r="I325" s="245"/>
      <c r="J325" s="241"/>
      <c r="K325" s="241"/>
      <c r="L325" s="246"/>
      <c r="M325" s="247"/>
      <c r="N325" s="248"/>
      <c r="O325" s="248"/>
      <c r="P325" s="248"/>
      <c r="Q325" s="248"/>
      <c r="R325" s="248"/>
      <c r="S325" s="248"/>
      <c r="T325" s="249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0" t="s">
        <v>190</v>
      </c>
      <c r="AU325" s="250" t="s">
        <v>84</v>
      </c>
      <c r="AV325" s="13" t="s">
        <v>82</v>
      </c>
      <c r="AW325" s="13" t="s">
        <v>30</v>
      </c>
      <c r="AX325" s="13" t="s">
        <v>74</v>
      </c>
      <c r="AY325" s="250" t="s">
        <v>180</v>
      </c>
    </row>
    <row r="326" s="14" customFormat="1">
      <c r="A326" s="14"/>
      <c r="B326" s="251"/>
      <c r="C326" s="252"/>
      <c r="D326" s="242" t="s">
        <v>190</v>
      </c>
      <c r="E326" s="253" t="s">
        <v>1</v>
      </c>
      <c r="F326" s="254" t="s">
        <v>1363</v>
      </c>
      <c r="G326" s="252"/>
      <c r="H326" s="255">
        <v>49.200000000000003</v>
      </c>
      <c r="I326" s="256"/>
      <c r="J326" s="252"/>
      <c r="K326" s="252"/>
      <c r="L326" s="257"/>
      <c r="M326" s="258"/>
      <c r="N326" s="259"/>
      <c r="O326" s="259"/>
      <c r="P326" s="259"/>
      <c r="Q326" s="259"/>
      <c r="R326" s="259"/>
      <c r="S326" s="259"/>
      <c r="T326" s="26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1" t="s">
        <v>190</v>
      </c>
      <c r="AU326" s="261" t="s">
        <v>84</v>
      </c>
      <c r="AV326" s="14" t="s">
        <v>84</v>
      </c>
      <c r="AW326" s="14" t="s">
        <v>30</v>
      </c>
      <c r="AX326" s="14" t="s">
        <v>74</v>
      </c>
      <c r="AY326" s="261" t="s">
        <v>180</v>
      </c>
    </row>
    <row r="327" s="15" customFormat="1">
      <c r="A327" s="15"/>
      <c r="B327" s="262"/>
      <c r="C327" s="263"/>
      <c r="D327" s="242" t="s">
        <v>190</v>
      </c>
      <c r="E327" s="264" t="s">
        <v>1</v>
      </c>
      <c r="F327" s="265" t="s">
        <v>194</v>
      </c>
      <c r="G327" s="263"/>
      <c r="H327" s="266">
        <v>107.02</v>
      </c>
      <c r="I327" s="267"/>
      <c r="J327" s="263"/>
      <c r="K327" s="263"/>
      <c r="L327" s="268"/>
      <c r="M327" s="269"/>
      <c r="N327" s="270"/>
      <c r="O327" s="270"/>
      <c r="P327" s="270"/>
      <c r="Q327" s="270"/>
      <c r="R327" s="270"/>
      <c r="S327" s="270"/>
      <c r="T327" s="271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72" t="s">
        <v>190</v>
      </c>
      <c r="AU327" s="272" t="s">
        <v>84</v>
      </c>
      <c r="AV327" s="15" t="s">
        <v>188</v>
      </c>
      <c r="AW327" s="15" t="s">
        <v>30</v>
      </c>
      <c r="AX327" s="15" t="s">
        <v>82</v>
      </c>
      <c r="AY327" s="272" t="s">
        <v>180</v>
      </c>
    </row>
    <row r="328" s="2" customFormat="1" ht="16.5" customHeight="1">
      <c r="A328" s="39"/>
      <c r="B328" s="40"/>
      <c r="C328" s="284" t="s">
        <v>335</v>
      </c>
      <c r="D328" s="284" t="s">
        <v>328</v>
      </c>
      <c r="E328" s="285" t="s">
        <v>1364</v>
      </c>
      <c r="F328" s="286" t="s">
        <v>1365</v>
      </c>
      <c r="G328" s="287" t="s">
        <v>186</v>
      </c>
      <c r="H328" s="288">
        <v>2.4609999999999999</v>
      </c>
      <c r="I328" s="289"/>
      <c r="J328" s="290">
        <f>ROUND(I328*H328,2)</f>
        <v>0</v>
      </c>
      <c r="K328" s="286" t="s">
        <v>199</v>
      </c>
      <c r="L328" s="291"/>
      <c r="M328" s="292" t="s">
        <v>1</v>
      </c>
      <c r="N328" s="293" t="s">
        <v>39</v>
      </c>
      <c r="O328" s="92"/>
      <c r="P328" s="236">
        <f>O328*H328</f>
        <v>0</v>
      </c>
      <c r="Q328" s="236">
        <v>0.55000000000000004</v>
      </c>
      <c r="R328" s="236">
        <f>Q328*H328</f>
        <v>1.35355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331</v>
      </c>
      <c r="AT328" s="238" t="s">
        <v>328</v>
      </c>
      <c r="AU328" s="238" t="s">
        <v>84</v>
      </c>
      <c r="AY328" s="18" t="s">
        <v>180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82</v>
      </c>
      <c r="BK328" s="239">
        <f>ROUND(I328*H328,2)</f>
        <v>0</v>
      </c>
      <c r="BL328" s="18" t="s">
        <v>294</v>
      </c>
      <c r="BM328" s="238" t="s">
        <v>1366</v>
      </c>
    </row>
    <row r="329" s="13" customFormat="1">
      <c r="A329" s="13"/>
      <c r="B329" s="240"/>
      <c r="C329" s="241"/>
      <c r="D329" s="242" t="s">
        <v>190</v>
      </c>
      <c r="E329" s="243" t="s">
        <v>1</v>
      </c>
      <c r="F329" s="244" t="s">
        <v>1327</v>
      </c>
      <c r="G329" s="241"/>
      <c r="H329" s="243" t="s">
        <v>1</v>
      </c>
      <c r="I329" s="245"/>
      <c r="J329" s="241"/>
      <c r="K329" s="241"/>
      <c r="L329" s="246"/>
      <c r="M329" s="247"/>
      <c r="N329" s="248"/>
      <c r="O329" s="248"/>
      <c r="P329" s="248"/>
      <c r="Q329" s="248"/>
      <c r="R329" s="248"/>
      <c r="S329" s="248"/>
      <c r="T329" s="249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0" t="s">
        <v>190</v>
      </c>
      <c r="AU329" s="250" t="s">
        <v>84</v>
      </c>
      <c r="AV329" s="13" t="s">
        <v>82</v>
      </c>
      <c r="AW329" s="13" t="s">
        <v>30</v>
      </c>
      <c r="AX329" s="13" t="s">
        <v>74</v>
      </c>
      <c r="AY329" s="250" t="s">
        <v>180</v>
      </c>
    </row>
    <row r="330" s="13" customFormat="1">
      <c r="A330" s="13"/>
      <c r="B330" s="240"/>
      <c r="C330" s="241"/>
      <c r="D330" s="242" t="s">
        <v>190</v>
      </c>
      <c r="E330" s="243" t="s">
        <v>1</v>
      </c>
      <c r="F330" s="244" t="s">
        <v>1367</v>
      </c>
      <c r="G330" s="241"/>
      <c r="H330" s="243" t="s">
        <v>1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0" t="s">
        <v>190</v>
      </c>
      <c r="AU330" s="250" t="s">
        <v>84</v>
      </c>
      <c r="AV330" s="13" t="s">
        <v>82</v>
      </c>
      <c r="AW330" s="13" t="s">
        <v>30</v>
      </c>
      <c r="AX330" s="13" t="s">
        <v>74</v>
      </c>
      <c r="AY330" s="250" t="s">
        <v>180</v>
      </c>
    </row>
    <row r="331" s="14" customFormat="1">
      <c r="A331" s="14"/>
      <c r="B331" s="251"/>
      <c r="C331" s="252"/>
      <c r="D331" s="242" t="s">
        <v>190</v>
      </c>
      <c r="E331" s="253" t="s">
        <v>1</v>
      </c>
      <c r="F331" s="254" t="s">
        <v>1368</v>
      </c>
      <c r="G331" s="252"/>
      <c r="H331" s="255">
        <v>1.0149999999999999</v>
      </c>
      <c r="I331" s="256"/>
      <c r="J331" s="252"/>
      <c r="K331" s="252"/>
      <c r="L331" s="257"/>
      <c r="M331" s="258"/>
      <c r="N331" s="259"/>
      <c r="O331" s="259"/>
      <c r="P331" s="259"/>
      <c r="Q331" s="259"/>
      <c r="R331" s="259"/>
      <c r="S331" s="259"/>
      <c r="T331" s="26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1" t="s">
        <v>190</v>
      </c>
      <c r="AU331" s="261" t="s">
        <v>84</v>
      </c>
      <c r="AV331" s="14" t="s">
        <v>84</v>
      </c>
      <c r="AW331" s="14" t="s">
        <v>30</v>
      </c>
      <c r="AX331" s="14" t="s">
        <v>74</v>
      </c>
      <c r="AY331" s="261" t="s">
        <v>180</v>
      </c>
    </row>
    <row r="332" s="13" customFormat="1">
      <c r="A332" s="13"/>
      <c r="B332" s="240"/>
      <c r="C332" s="241"/>
      <c r="D332" s="242" t="s">
        <v>190</v>
      </c>
      <c r="E332" s="243" t="s">
        <v>1</v>
      </c>
      <c r="F332" s="244" t="s">
        <v>1369</v>
      </c>
      <c r="G332" s="241"/>
      <c r="H332" s="243" t="s">
        <v>1</v>
      </c>
      <c r="I332" s="245"/>
      <c r="J332" s="241"/>
      <c r="K332" s="241"/>
      <c r="L332" s="246"/>
      <c r="M332" s="247"/>
      <c r="N332" s="248"/>
      <c r="O332" s="248"/>
      <c r="P332" s="248"/>
      <c r="Q332" s="248"/>
      <c r="R332" s="248"/>
      <c r="S332" s="248"/>
      <c r="T332" s="249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0" t="s">
        <v>190</v>
      </c>
      <c r="AU332" s="250" t="s">
        <v>84</v>
      </c>
      <c r="AV332" s="13" t="s">
        <v>82</v>
      </c>
      <c r="AW332" s="13" t="s">
        <v>30</v>
      </c>
      <c r="AX332" s="13" t="s">
        <v>74</v>
      </c>
      <c r="AY332" s="250" t="s">
        <v>180</v>
      </c>
    </row>
    <row r="333" s="14" customFormat="1">
      <c r="A333" s="14"/>
      <c r="B333" s="251"/>
      <c r="C333" s="252"/>
      <c r="D333" s="242" t="s">
        <v>190</v>
      </c>
      <c r="E333" s="253" t="s">
        <v>1</v>
      </c>
      <c r="F333" s="254" t="s">
        <v>1370</v>
      </c>
      <c r="G333" s="252"/>
      <c r="H333" s="255">
        <v>0.95199999999999996</v>
      </c>
      <c r="I333" s="256"/>
      <c r="J333" s="252"/>
      <c r="K333" s="252"/>
      <c r="L333" s="257"/>
      <c r="M333" s="258"/>
      <c r="N333" s="259"/>
      <c r="O333" s="259"/>
      <c r="P333" s="259"/>
      <c r="Q333" s="259"/>
      <c r="R333" s="259"/>
      <c r="S333" s="259"/>
      <c r="T333" s="26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1" t="s">
        <v>190</v>
      </c>
      <c r="AU333" s="261" t="s">
        <v>84</v>
      </c>
      <c r="AV333" s="14" t="s">
        <v>84</v>
      </c>
      <c r="AW333" s="14" t="s">
        <v>30</v>
      </c>
      <c r="AX333" s="14" t="s">
        <v>74</v>
      </c>
      <c r="AY333" s="261" t="s">
        <v>180</v>
      </c>
    </row>
    <row r="334" s="13" customFormat="1">
      <c r="A334" s="13"/>
      <c r="B334" s="240"/>
      <c r="C334" s="241"/>
      <c r="D334" s="242" t="s">
        <v>190</v>
      </c>
      <c r="E334" s="243" t="s">
        <v>1</v>
      </c>
      <c r="F334" s="244" t="s">
        <v>1371</v>
      </c>
      <c r="G334" s="241"/>
      <c r="H334" s="243" t="s">
        <v>1</v>
      </c>
      <c r="I334" s="245"/>
      <c r="J334" s="241"/>
      <c r="K334" s="241"/>
      <c r="L334" s="246"/>
      <c r="M334" s="247"/>
      <c r="N334" s="248"/>
      <c r="O334" s="248"/>
      <c r="P334" s="248"/>
      <c r="Q334" s="248"/>
      <c r="R334" s="248"/>
      <c r="S334" s="248"/>
      <c r="T334" s="249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0" t="s">
        <v>190</v>
      </c>
      <c r="AU334" s="250" t="s">
        <v>84</v>
      </c>
      <c r="AV334" s="13" t="s">
        <v>82</v>
      </c>
      <c r="AW334" s="13" t="s">
        <v>30</v>
      </c>
      <c r="AX334" s="13" t="s">
        <v>74</v>
      </c>
      <c r="AY334" s="250" t="s">
        <v>180</v>
      </c>
    </row>
    <row r="335" s="14" customFormat="1">
      <c r="A335" s="14"/>
      <c r="B335" s="251"/>
      <c r="C335" s="252"/>
      <c r="D335" s="242" t="s">
        <v>190</v>
      </c>
      <c r="E335" s="253" t="s">
        <v>1</v>
      </c>
      <c r="F335" s="254" t="s">
        <v>1372</v>
      </c>
      <c r="G335" s="252"/>
      <c r="H335" s="255">
        <v>0.17299999999999999</v>
      </c>
      <c r="I335" s="256"/>
      <c r="J335" s="252"/>
      <c r="K335" s="252"/>
      <c r="L335" s="257"/>
      <c r="M335" s="258"/>
      <c r="N335" s="259"/>
      <c r="O335" s="259"/>
      <c r="P335" s="259"/>
      <c r="Q335" s="259"/>
      <c r="R335" s="259"/>
      <c r="S335" s="259"/>
      <c r="T335" s="26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1" t="s">
        <v>190</v>
      </c>
      <c r="AU335" s="261" t="s">
        <v>84</v>
      </c>
      <c r="AV335" s="14" t="s">
        <v>84</v>
      </c>
      <c r="AW335" s="14" t="s">
        <v>30</v>
      </c>
      <c r="AX335" s="14" t="s">
        <v>74</v>
      </c>
      <c r="AY335" s="261" t="s">
        <v>180</v>
      </c>
    </row>
    <row r="336" s="15" customFormat="1">
      <c r="A336" s="15"/>
      <c r="B336" s="262"/>
      <c r="C336" s="263"/>
      <c r="D336" s="242" t="s">
        <v>190</v>
      </c>
      <c r="E336" s="264" t="s">
        <v>1</v>
      </c>
      <c r="F336" s="265" t="s">
        <v>194</v>
      </c>
      <c r="G336" s="263"/>
      <c r="H336" s="266">
        <v>2.1400000000000001</v>
      </c>
      <c r="I336" s="267"/>
      <c r="J336" s="263"/>
      <c r="K336" s="263"/>
      <c r="L336" s="268"/>
      <c r="M336" s="269"/>
      <c r="N336" s="270"/>
      <c r="O336" s="270"/>
      <c r="P336" s="270"/>
      <c r="Q336" s="270"/>
      <c r="R336" s="270"/>
      <c r="S336" s="270"/>
      <c r="T336" s="271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72" t="s">
        <v>190</v>
      </c>
      <c r="AU336" s="272" t="s">
        <v>84</v>
      </c>
      <c r="AV336" s="15" t="s">
        <v>188</v>
      </c>
      <c r="AW336" s="15" t="s">
        <v>30</v>
      </c>
      <c r="AX336" s="15" t="s">
        <v>82</v>
      </c>
      <c r="AY336" s="272" t="s">
        <v>180</v>
      </c>
    </row>
    <row r="337" s="14" customFormat="1">
      <c r="A337" s="14"/>
      <c r="B337" s="251"/>
      <c r="C337" s="252"/>
      <c r="D337" s="242" t="s">
        <v>190</v>
      </c>
      <c r="E337" s="252"/>
      <c r="F337" s="254" t="s">
        <v>1373</v>
      </c>
      <c r="G337" s="252"/>
      <c r="H337" s="255">
        <v>2.4609999999999999</v>
      </c>
      <c r="I337" s="256"/>
      <c r="J337" s="252"/>
      <c r="K337" s="252"/>
      <c r="L337" s="257"/>
      <c r="M337" s="258"/>
      <c r="N337" s="259"/>
      <c r="O337" s="259"/>
      <c r="P337" s="259"/>
      <c r="Q337" s="259"/>
      <c r="R337" s="259"/>
      <c r="S337" s="259"/>
      <c r="T337" s="26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1" t="s">
        <v>190</v>
      </c>
      <c r="AU337" s="261" t="s">
        <v>84</v>
      </c>
      <c r="AV337" s="14" t="s">
        <v>84</v>
      </c>
      <c r="AW337" s="14" t="s">
        <v>4</v>
      </c>
      <c r="AX337" s="14" t="s">
        <v>82</v>
      </c>
      <c r="AY337" s="261" t="s">
        <v>180</v>
      </c>
    </row>
    <row r="338" s="2" customFormat="1" ht="16.5" customHeight="1">
      <c r="A338" s="39"/>
      <c r="B338" s="40"/>
      <c r="C338" s="227" t="s">
        <v>340</v>
      </c>
      <c r="D338" s="227" t="s">
        <v>183</v>
      </c>
      <c r="E338" s="228" t="s">
        <v>1374</v>
      </c>
      <c r="F338" s="229" t="s">
        <v>1375</v>
      </c>
      <c r="G338" s="230" t="s">
        <v>279</v>
      </c>
      <c r="H338" s="231">
        <v>51.960000000000001</v>
      </c>
      <c r="I338" s="232"/>
      <c r="J338" s="233">
        <f>ROUND(I338*H338,2)</f>
        <v>0</v>
      </c>
      <c r="K338" s="229" t="s">
        <v>187</v>
      </c>
      <c r="L338" s="45"/>
      <c r="M338" s="234" t="s">
        <v>1</v>
      </c>
      <c r="N338" s="235" t="s">
        <v>39</v>
      </c>
      <c r="O338" s="92"/>
      <c r="P338" s="236">
        <f>O338*H338</f>
        <v>0</v>
      </c>
      <c r="Q338" s="236">
        <v>9.0000000000000006E-05</v>
      </c>
      <c r="R338" s="236">
        <f>Q338*H338</f>
        <v>0.0046764000000000007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294</v>
      </c>
      <c r="AT338" s="238" t="s">
        <v>183</v>
      </c>
      <c r="AU338" s="238" t="s">
        <v>84</v>
      </c>
      <c r="AY338" s="18" t="s">
        <v>180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82</v>
      </c>
      <c r="BK338" s="239">
        <f>ROUND(I338*H338,2)</f>
        <v>0</v>
      </c>
      <c r="BL338" s="18" t="s">
        <v>294</v>
      </c>
      <c r="BM338" s="238" t="s">
        <v>1376</v>
      </c>
    </row>
    <row r="339" s="2" customFormat="1">
      <c r="A339" s="39"/>
      <c r="B339" s="40"/>
      <c r="C339" s="41"/>
      <c r="D339" s="242" t="s">
        <v>556</v>
      </c>
      <c r="E339" s="41"/>
      <c r="F339" s="295" t="s">
        <v>1326</v>
      </c>
      <c r="G339" s="41"/>
      <c r="H339" s="41"/>
      <c r="I339" s="296"/>
      <c r="J339" s="41"/>
      <c r="K339" s="41"/>
      <c r="L339" s="45"/>
      <c r="M339" s="297"/>
      <c r="N339" s="298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556</v>
      </c>
      <c r="AU339" s="18" t="s">
        <v>84</v>
      </c>
    </row>
    <row r="340" s="13" customFormat="1">
      <c r="A340" s="13"/>
      <c r="B340" s="240"/>
      <c r="C340" s="241"/>
      <c r="D340" s="242" t="s">
        <v>190</v>
      </c>
      <c r="E340" s="243" t="s">
        <v>1</v>
      </c>
      <c r="F340" s="244" t="s">
        <v>1327</v>
      </c>
      <c r="G340" s="241"/>
      <c r="H340" s="243" t="s">
        <v>1</v>
      </c>
      <c r="I340" s="245"/>
      <c r="J340" s="241"/>
      <c r="K340" s="241"/>
      <c r="L340" s="246"/>
      <c r="M340" s="247"/>
      <c r="N340" s="248"/>
      <c r="O340" s="248"/>
      <c r="P340" s="248"/>
      <c r="Q340" s="248"/>
      <c r="R340" s="248"/>
      <c r="S340" s="248"/>
      <c r="T340" s="249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0" t="s">
        <v>190</v>
      </c>
      <c r="AU340" s="250" t="s">
        <v>84</v>
      </c>
      <c r="AV340" s="13" t="s">
        <v>82</v>
      </c>
      <c r="AW340" s="13" t="s">
        <v>30</v>
      </c>
      <c r="AX340" s="13" t="s">
        <v>74</v>
      </c>
      <c r="AY340" s="250" t="s">
        <v>180</v>
      </c>
    </row>
    <row r="341" s="13" customFormat="1">
      <c r="A341" s="13"/>
      <c r="B341" s="240"/>
      <c r="C341" s="241"/>
      <c r="D341" s="242" t="s">
        <v>190</v>
      </c>
      <c r="E341" s="243" t="s">
        <v>1</v>
      </c>
      <c r="F341" s="244" t="s">
        <v>1377</v>
      </c>
      <c r="G341" s="241"/>
      <c r="H341" s="243" t="s">
        <v>1</v>
      </c>
      <c r="I341" s="245"/>
      <c r="J341" s="241"/>
      <c r="K341" s="241"/>
      <c r="L341" s="246"/>
      <c r="M341" s="247"/>
      <c r="N341" s="248"/>
      <c r="O341" s="248"/>
      <c r="P341" s="248"/>
      <c r="Q341" s="248"/>
      <c r="R341" s="248"/>
      <c r="S341" s="248"/>
      <c r="T341" s="249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0" t="s">
        <v>190</v>
      </c>
      <c r="AU341" s="250" t="s">
        <v>84</v>
      </c>
      <c r="AV341" s="13" t="s">
        <v>82</v>
      </c>
      <c r="AW341" s="13" t="s">
        <v>30</v>
      </c>
      <c r="AX341" s="13" t="s">
        <v>74</v>
      </c>
      <c r="AY341" s="250" t="s">
        <v>180</v>
      </c>
    </row>
    <row r="342" s="14" customFormat="1">
      <c r="A342" s="14"/>
      <c r="B342" s="251"/>
      <c r="C342" s="252"/>
      <c r="D342" s="242" t="s">
        <v>190</v>
      </c>
      <c r="E342" s="253" t="s">
        <v>1</v>
      </c>
      <c r="F342" s="254" t="s">
        <v>1378</v>
      </c>
      <c r="G342" s="252"/>
      <c r="H342" s="255">
        <v>27.57</v>
      </c>
      <c r="I342" s="256"/>
      <c r="J342" s="252"/>
      <c r="K342" s="252"/>
      <c r="L342" s="257"/>
      <c r="M342" s="258"/>
      <c r="N342" s="259"/>
      <c r="O342" s="259"/>
      <c r="P342" s="259"/>
      <c r="Q342" s="259"/>
      <c r="R342" s="259"/>
      <c r="S342" s="259"/>
      <c r="T342" s="26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1" t="s">
        <v>190</v>
      </c>
      <c r="AU342" s="261" t="s">
        <v>84</v>
      </c>
      <c r="AV342" s="14" t="s">
        <v>84</v>
      </c>
      <c r="AW342" s="14" t="s">
        <v>30</v>
      </c>
      <c r="AX342" s="14" t="s">
        <v>74</v>
      </c>
      <c r="AY342" s="261" t="s">
        <v>180</v>
      </c>
    </row>
    <row r="343" s="13" customFormat="1">
      <c r="A343" s="13"/>
      <c r="B343" s="240"/>
      <c r="C343" s="241"/>
      <c r="D343" s="242" t="s">
        <v>190</v>
      </c>
      <c r="E343" s="243" t="s">
        <v>1</v>
      </c>
      <c r="F343" s="244" t="s">
        <v>1379</v>
      </c>
      <c r="G343" s="241"/>
      <c r="H343" s="243" t="s">
        <v>1</v>
      </c>
      <c r="I343" s="245"/>
      <c r="J343" s="241"/>
      <c r="K343" s="241"/>
      <c r="L343" s="246"/>
      <c r="M343" s="247"/>
      <c r="N343" s="248"/>
      <c r="O343" s="248"/>
      <c r="P343" s="248"/>
      <c r="Q343" s="248"/>
      <c r="R343" s="248"/>
      <c r="S343" s="248"/>
      <c r="T343" s="249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0" t="s">
        <v>190</v>
      </c>
      <c r="AU343" s="250" t="s">
        <v>84</v>
      </c>
      <c r="AV343" s="13" t="s">
        <v>82</v>
      </c>
      <c r="AW343" s="13" t="s">
        <v>30</v>
      </c>
      <c r="AX343" s="13" t="s">
        <v>74</v>
      </c>
      <c r="AY343" s="250" t="s">
        <v>180</v>
      </c>
    </row>
    <row r="344" s="14" customFormat="1">
      <c r="A344" s="14"/>
      <c r="B344" s="251"/>
      <c r="C344" s="252"/>
      <c r="D344" s="242" t="s">
        <v>190</v>
      </c>
      <c r="E344" s="253" t="s">
        <v>1</v>
      </c>
      <c r="F344" s="254" t="s">
        <v>1380</v>
      </c>
      <c r="G344" s="252"/>
      <c r="H344" s="255">
        <v>7.5</v>
      </c>
      <c r="I344" s="256"/>
      <c r="J344" s="252"/>
      <c r="K344" s="252"/>
      <c r="L344" s="257"/>
      <c r="M344" s="258"/>
      <c r="N344" s="259"/>
      <c r="O344" s="259"/>
      <c r="P344" s="259"/>
      <c r="Q344" s="259"/>
      <c r="R344" s="259"/>
      <c r="S344" s="259"/>
      <c r="T344" s="26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1" t="s">
        <v>190</v>
      </c>
      <c r="AU344" s="261" t="s">
        <v>84</v>
      </c>
      <c r="AV344" s="14" t="s">
        <v>84</v>
      </c>
      <c r="AW344" s="14" t="s">
        <v>30</v>
      </c>
      <c r="AX344" s="14" t="s">
        <v>74</v>
      </c>
      <c r="AY344" s="261" t="s">
        <v>180</v>
      </c>
    </row>
    <row r="345" s="13" customFormat="1">
      <c r="A345" s="13"/>
      <c r="B345" s="240"/>
      <c r="C345" s="241"/>
      <c r="D345" s="242" t="s">
        <v>190</v>
      </c>
      <c r="E345" s="243" t="s">
        <v>1</v>
      </c>
      <c r="F345" s="244" t="s">
        <v>1381</v>
      </c>
      <c r="G345" s="241"/>
      <c r="H345" s="243" t="s">
        <v>1</v>
      </c>
      <c r="I345" s="245"/>
      <c r="J345" s="241"/>
      <c r="K345" s="241"/>
      <c r="L345" s="246"/>
      <c r="M345" s="247"/>
      <c r="N345" s="248"/>
      <c r="O345" s="248"/>
      <c r="P345" s="248"/>
      <c r="Q345" s="248"/>
      <c r="R345" s="248"/>
      <c r="S345" s="248"/>
      <c r="T345" s="249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0" t="s">
        <v>190</v>
      </c>
      <c r="AU345" s="250" t="s">
        <v>84</v>
      </c>
      <c r="AV345" s="13" t="s">
        <v>82</v>
      </c>
      <c r="AW345" s="13" t="s">
        <v>30</v>
      </c>
      <c r="AX345" s="13" t="s">
        <v>74</v>
      </c>
      <c r="AY345" s="250" t="s">
        <v>180</v>
      </c>
    </row>
    <row r="346" s="14" customFormat="1">
      <c r="A346" s="14"/>
      <c r="B346" s="251"/>
      <c r="C346" s="252"/>
      <c r="D346" s="242" t="s">
        <v>190</v>
      </c>
      <c r="E346" s="253" t="s">
        <v>1</v>
      </c>
      <c r="F346" s="254" t="s">
        <v>1382</v>
      </c>
      <c r="G346" s="252"/>
      <c r="H346" s="255">
        <v>2.4900000000000002</v>
      </c>
      <c r="I346" s="256"/>
      <c r="J346" s="252"/>
      <c r="K346" s="252"/>
      <c r="L346" s="257"/>
      <c r="M346" s="258"/>
      <c r="N346" s="259"/>
      <c r="O346" s="259"/>
      <c r="P346" s="259"/>
      <c r="Q346" s="259"/>
      <c r="R346" s="259"/>
      <c r="S346" s="259"/>
      <c r="T346" s="26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1" t="s">
        <v>190</v>
      </c>
      <c r="AU346" s="261" t="s">
        <v>84</v>
      </c>
      <c r="AV346" s="14" t="s">
        <v>84</v>
      </c>
      <c r="AW346" s="14" t="s">
        <v>30</v>
      </c>
      <c r="AX346" s="14" t="s">
        <v>74</v>
      </c>
      <c r="AY346" s="261" t="s">
        <v>180</v>
      </c>
    </row>
    <row r="347" s="13" customFormat="1">
      <c r="A347" s="13"/>
      <c r="B347" s="240"/>
      <c r="C347" s="241"/>
      <c r="D347" s="242" t="s">
        <v>190</v>
      </c>
      <c r="E347" s="243" t="s">
        <v>1</v>
      </c>
      <c r="F347" s="244" t="s">
        <v>1383</v>
      </c>
      <c r="G347" s="241"/>
      <c r="H347" s="243" t="s">
        <v>1</v>
      </c>
      <c r="I347" s="245"/>
      <c r="J347" s="241"/>
      <c r="K347" s="241"/>
      <c r="L347" s="246"/>
      <c r="M347" s="247"/>
      <c r="N347" s="248"/>
      <c r="O347" s="248"/>
      <c r="P347" s="248"/>
      <c r="Q347" s="248"/>
      <c r="R347" s="248"/>
      <c r="S347" s="248"/>
      <c r="T347" s="249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0" t="s">
        <v>190</v>
      </c>
      <c r="AU347" s="250" t="s">
        <v>84</v>
      </c>
      <c r="AV347" s="13" t="s">
        <v>82</v>
      </c>
      <c r="AW347" s="13" t="s">
        <v>30</v>
      </c>
      <c r="AX347" s="13" t="s">
        <v>74</v>
      </c>
      <c r="AY347" s="250" t="s">
        <v>180</v>
      </c>
    </row>
    <row r="348" s="14" customFormat="1">
      <c r="A348" s="14"/>
      <c r="B348" s="251"/>
      <c r="C348" s="252"/>
      <c r="D348" s="242" t="s">
        <v>190</v>
      </c>
      <c r="E348" s="253" t="s">
        <v>1</v>
      </c>
      <c r="F348" s="254" t="s">
        <v>1384</v>
      </c>
      <c r="G348" s="252"/>
      <c r="H348" s="255">
        <v>8</v>
      </c>
      <c r="I348" s="256"/>
      <c r="J348" s="252"/>
      <c r="K348" s="252"/>
      <c r="L348" s="257"/>
      <c r="M348" s="258"/>
      <c r="N348" s="259"/>
      <c r="O348" s="259"/>
      <c r="P348" s="259"/>
      <c r="Q348" s="259"/>
      <c r="R348" s="259"/>
      <c r="S348" s="259"/>
      <c r="T348" s="260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1" t="s">
        <v>190</v>
      </c>
      <c r="AU348" s="261" t="s">
        <v>84</v>
      </c>
      <c r="AV348" s="14" t="s">
        <v>84</v>
      </c>
      <c r="AW348" s="14" t="s">
        <v>30</v>
      </c>
      <c r="AX348" s="14" t="s">
        <v>74</v>
      </c>
      <c r="AY348" s="261" t="s">
        <v>180</v>
      </c>
    </row>
    <row r="349" s="13" customFormat="1">
      <c r="A349" s="13"/>
      <c r="B349" s="240"/>
      <c r="C349" s="241"/>
      <c r="D349" s="242" t="s">
        <v>190</v>
      </c>
      <c r="E349" s="243" t="s">
        <v>1</v>
      </c>
      <c r="F349" s="244" t="s">
        <v>1385</v>
      </c>
      <c r="G349" s="241"/>
      <c r="H349" s="243" t="s">
        <v>1</v>
      </c>
      <c r="I349" s="245"/>
      <c r="J349" s="241"/>
      <c r="K349" s="241"/>
      <c r="L349" s="246"/>
      <c r="M349" s="247"/>
      <c r="N349" s="248"/>
      <c r="O349" s="248"/>
      <c r="P349" s="248"/>
      <c r="Q349" s="248"/>
      <c r="R349" s="248"/>
      <c r="S349" s="248"/>
      <c r="T349" s="249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0" t="s">
        <v>190</v>
      </c>
      <c r="AU349" s="250" t="s">
        <v>84</v>
      </c>
      <c r="AV349" s="13" t="s">
        <v>82</v>
      </c>
      <c r="AW349" s="13" t="s">
        <v>30</v>
      </c>
      <c r="AX349" s="13" t="s">
        <v>74</v>
      </c>
      <c r="AY349" s="250" t="s">
        <v>180</v>
      </c>
    </row>
    <row r="350" s="14" customFormat="1">
      <c r="A350" s="14"/>
      <c r="B350" s="251"/>
      <c r="C350" s="252"/>
      <c r="D350" s="242" t="s">
        <v>190</v>
      </c>
      <c r="E350" s="253" t="s">
        <v>1</v>
      </c>
      <c r="F350" s="254" t="s">
        <v>1386</v>
      </c>
      <c r="G350" s="252"/>
      <c r="H350" s="255">
        <v>2.5</v>
      </c>
      <c r="I350" s="256"/>
      <c r="J350" s="252"/>
      <c r="K350" s="252"/>
      <c r="L350" s="257"/>
      <c r="M350" s="258"/>
      <c r="N350" s="259"/>
      <c r="O350" s="259"/>
      <c r="P350" s="259"/>
      <c r="Q350" s="259"/>
      <c r="R350" s="259"/>
      <c r="S350" s="259"/>
      <c r="T350" s="26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1" t="s">
        <v>190</v>
      </c>
      <c r="AU350" s="261" t="s">
        <v>84</v>
      </c>
      <c r="AV350" s="14" t="s">
        <v>84</v>
      </c>
      <c r="AW350" s="14" t="s">
        <v>30</v>
      </c>
      <c r="AX350" s="14" t="s">
        <v>74</v>
      </c>
      <c r="AY350" s="261" t="s">
        <v>180</v>
      </c>
    </row>
    <row r="351" s="13" customFormat="1">
      <c r="A351" s="13"/>
      <c r="B351" s="240"/>
      <c r="C351" s="241"/>
      <c r="D351" s="242" t="s">
        <v>190</v>
      </c>
      <c r="E351" s="243" t="s">
        <v>1</v>
      </c>
      <c r="F351" s="244" t="s">
        <v>1387</v>
      </c>
      <c r="G351" s="241"/>
      <c r="H351" s="243" t="s">
        <v>1</v>
      </c>
      <c r="I351" s="245"/>
      <c r="J351" s="241"/>
      <c r="K351" s="241"/>
      <c r="L351" s="246"/>
      <c r="M351" s="247"/>
      <c r="N351" s="248"/>
      <c r="O351" s="248"/>
      <c r="P351" s="248"/>
      <c r="Q351" s="248"/>
      <c r="R351" s="248"/>
      <c r="S351" s="248"/>
      <c r="T351" s="249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0" t="s">
        <v>190</v>
      </c>
      <c r="AU351" s="250" t="s">
        <v>84</v>
      </c>
      <c r="AV351" s="13" t="s">
        <v>82</v>
      </c>
      <c r="AW351" s="13" t="s">
        <v>30</v>
      </c>
      <c r="AX351" s="13" t="s">
        <v>74</v>
      </c>
      <c r="AY351" s="250" t="s">
        <v>180</v>
      </c>
    </row>
    <row r="352" s="14" customFormat="1">
      <c r="A352" s="14"/>
      <c r="B352" s="251"/>
      <c r="C352" s="252"/>
      <c r="D352" s="242" t="s">
        <v>190</v>
      </c>
      <c r="E352" s="253" t="s">
        <v>1</v>
      </c>
      <c r="F352" s="254" t="s">
        <v>1388</v>
      </c>
      <c r="G352" s="252"/>
      <c r="H352" s="255">
        <v>3.8999999999999999</v>
      </c>
      <c r="I352" s="256"/>
      <c r="J352" s="252"/>
      <c r="K352" s="252"/>
      <c r="L352" s="257"/>
      <c r="M352" s="258"/>
      <c r="N352" s="259"/>
      <c r="O352" s="259"/>
      <c r="P352" s="259"/>
      <c r="Q352" s="259"/>
      <c r="R352" s="259"/>
      <c r="S352" s="259"/>
      <c r="T352" s="26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1" t="s">
        <v>190</v>
      </c>
      <c r="AU352" s="261" t="s">
        <v>84</v>
      </c>
      <c r="AV352" s="14" t="s">
        <v>84</v>
      </c>
      <c r="AW352" s="14" t="s">
        <v>30</v>
      </c>
      <c r="AX352" s="14" t="s">
        <v>74</v>
      </c>
      <c r="AY352" s="261" t="s">
        <v>180</v>
      </c>
    </row>
    <row r="353" s="15" customFormat="1">
      <c r="A353" s="15"/>
      <c r="B353" s="262"/>
      <c r="C353" s="263"/>
      <c r="D353" s="242" t="s">
        <v>190</v>
      </c>
      <c r="E353" s="264" t="s">
        <v>1</v>
      </c>
      <c r="F353" s="265" t="s">
        <v>194</v>
      </c>
      <c r="G353" s="263"/>
      <c r="H353" s="266">
        <v>51.960000000000001</v>
      </c>
      <c r="I353" s="267"/>
      <c r="J353" s="263"/>
      <c r="K353" s="263"/>
      <c r="L353" s="268"/>
      <c r="M353" s="269"/>
      <c r="N353" s="270"/>
      <c r="O353" s="270"/>
      <c r="P353" s="270"/>
      <c r="Q353" s="270"/>
      <c r="R353" s="270"/>
      <c r="S353" s="270"/>
      <c r="T353" s="271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72" t="s">
        <v>190</v>
      </c>
      <c r="AU353" s="272" t="s">
        <v>84</v>
      </c>
      <c r="AV353" s="15" t="s">
        <v>188</v>
      </c>
      <c r="AW353" s="15" t="s">
        <v>30</v>
      </c>
      <c r="AX353" s="15" t="s">
        <v>82</v>
      </c>
      <c r="AY353" s="272" t="s">
        <v>180</v>
      </c>
    </row>
    <row r="354" s="2" customFormat="1" ht="16.5" customHeight="1">
      <c r="A354" s="39"/>
      <c r="B354" s="40"/>
      <c r="C354" s="284" t="s">
        <v>347</v>
      </c>
      <c r="D354" s="284" t="s">
        <v>328</v>
      </c>
      <c r="E354" s="285" t="s">
        <v>1389</v>
      </c>
      <c r="F354" s="286" t="s">
        <v>1390</v>
      </c>
      <c r="G354" s="287" t="s">
        <v>186</v>
      </c>
      <c r="H354" s="288">
        <v>1.7150000000000001</v>
      </c>
      <c r="I354" s="289"/>
      <c r="J354" s="290">
        <f>ROUND(I354*H354,2)</f>
        <v>0</v>
      </c>
      <c r="K354" s="286" t="s">
        <v>199</v>
      </c>
      <c r="L354" s="291"/>
      <c r="M354" s="292" t="s">
        <v>1</v>
      </c>
      <c r="N354" s="293" t="s">
        <v>39</v>
      </c>
      <c r="O354" s="92"/>
      <c r="P354" s="236">
        <f>O354*H354</f>
        <v>0</v>
      </c>
      <c r="Q354" s="236">
        <v>0.55000000000000004</v>
      </c>
      <c r="R354" s="236">
        <f>Q354*H354</f>
        <v>0.94325000000000014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331</v>
      </c>
      <c r="AT354" s="238" t="s">
        <v>328</v>
      </c>
      <c r="AU354" s="238" t="s">
        <v>84</v>
      </c>
      <c r="AY354" s="18" t="s">
        <v>180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82</v>
      </c>
      <c r="BK354" s="239">
        <f>ROUND(I354*H354,2)</f>
        <v>0</v>
      </c>
      <c r="BL354" s="18" t="s">
        <v>294</v>
      </c>
      <c r="BM354" s="238" t="s">
        <v>1391</v>
      </c>
    </row>
    <row r="355" s="13" customFormat="1">
      <c r="A355" s="13"/>
      <c r="B355" s="240"/>
      <c r="C355" s="241"/>
      <c r="D355" s="242" t="s">
        <v>190</v>
      </c>
      <c r="E355" s="243" t="s">
        <v>1</v>
      </c>
      <c r="F355" s="244" t="s">
        <v>1327</v>
      </c>
      <c r="G355" s="241"/>
      <c r="H355" s="243" t="s">
        <v>1</v>
      </c>
      <c r="I355" s="245"/>
      <c r="J355" s="241"/>
      <c r="K355" s="241"/>
      <c r="L355" s="246"/>
      <c r="M355" s="247"/>
      <c r="N355" s="248"/>
      <c r="O355" s="248"/>
      <c r="P355" s="248"/>
      <c r="Q355" s="248"/>
      <c r="R355" s="248"/>
      <c r="S355" s="248"/>
      <c r="T355" s="249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0" t="s">
        <v>190</v>
      </c>
      <c r="AU355" s="250" t="s">
        <v>84</v>
      </c>
      <c r="AV355" s="13" t="s">
        <v>82</v>
      </c>
      <c r="AW355" s="13" t="s">
        <v>30</v>
      </c>
      <c r="AX355" s="13" t="s">
        <v>74</v>
      </c>
      <c r="AY355" s="250" t="s">
        <v>180</v>
      </c>
    </row>
    <row r="356" s="13" customFormat="1">
      <c r="A356" s="13"/>
      <c r="B356" s="240"/>
      <c r="C356" s="241"/>
      <c r="D356" s="242" t="s">
        <v>190</v>
      </c>
      <c r="E356" s="243" t="s">
        <v>1</v>
      </c>
      <c r="F356" s="244" t="s">
        <v>1392</v>
      </c>
      <c r="G356" s="241"/>
      <c r="H356" s="243" t="s">
        <v>1</v>
      </c>
      <c r="I356" s="245"/>
      <c r="J356" s="241"/>
      <c r="K356" s="241"/>
      <c r="L356" s="246"/>
      <c r="M356" s="247"/>
      <c r="N356" s="248"/>
      <c r="O356" s="248"/>
      <c r="P356" s="248"/>
      <c r="Q356" s="248"/>
      <c r="R356" s="248"/>
      <c r="S356" s="248"/>
      <c r="T356" s="249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0" t="s">
        <v>190</v>
      </c>
      <c r="AU356" s="250" t="s">
        <v>84</v>
      </c>
      <c r="AV356" s="13" t="s">
        <v>82</v>
      </c>
      <c r="AW356" s="13" t="s">
        <v>30</v>
      </c>
      <c r="AX356" s="13" t="s">
        <v>74</v>
      </c>
      <c r="AY356" s="250" t="s">
        <v>180</v>
      </c>
    </row>
    <row r="357" s="14" customFormat="1">
      <c r="A357" s="14"/>
      <c r="B357" s="251"/>
      <c r="C357" s="252"/>
      <c r="D357" s="242" t="s">
        <v>190</v>
      </c>
      <c r="E357" s="253" t="s">
        <v>1</v>
      </c>
      <c r="F357" s="254" t="s">
        <v>1393</v>
      </c>
      <c r="G357" s="252"/>
      <c r="H357" s="255">
        <v>0.81000000000000005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1" t="s">
        <v>190</v>
      </c>
      <c r="AU357" s="261" t="s">
        <v>84</v>
      </c>
      <c r="AV357" s="14" t="s">
        <v>84</v>
      </c>
      <c r="AW357" s="14" t="s">
        <v>30</v>
      </c>
      <c r="AX357" s="14" t="s">
        <v>74</v>
      </c>
      <c r="AY357" s="261" t="s">
        <v>180</v>
      </c>
    </row>
    <row r="358" s="13" customFormat="1">
      <c r="A358" s="13"/>
      <c r="B358" s="240"/>
      <c r="C358" s="241"/>
      <c r="D358" s="242" t="s">
        <v>190</v>
      </c>
      <c r="E358" s="243" t="s">
        <v>1</v>
      </c>
      <c r="F358" s="244" t="s">
        <v>1394</v>
      </c>
      <c r="G358" s="241"/>
      <c r="H358" s="243" t="s">
        <v>1</v>
      </c>
      <c r="I358" s="245"/>
      <c r="J358" s="241"/>
      <c r="K358" s="241"/>
      <c r="L358" s="246"/>
      <c r="M358" s="247"/>
      <c r="N358" s="248"/>
      <c r="O358" s="248"/>
      <c r="P358" s="248"/>
      <c r="Q358" s="248"/>
      <c r="R358" s="248"/>
      <c r="S358" s="248"/>
      <c r="T358" s="249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0" t="s">
        <v>190</v>
      </c>
      <c r="AU358" s="250" t="s">
        <v>84</v>
      </c>
      <c r="AV358" s="13" t="s">
        <v>82</v>
      </c>
      <c r="AW358" s="13" t="s">
        <v>30</v>
      </c>
      <c r="AX358" s="13" t="s">
        <v>74</v>
      </c>
      <c r="AY358" s="250" t="s">
        <v>180</v>
      </c>
    </row>
    <row r="359" s="14" customFormat="1">
      <c r="A359" s="14"/>
      <c r="B359" s="251"/>
      <c r="C359" s="252"/>
      <c r="D359" s="242" t="s">
        <v>190</v>
      </c>
      <c r="E359" s="253" t="s">
        <v>1</v>
      </c>
      <c r="F359" s="254" t="s">
        <v>1395</v>
      </c>
      <c r="G359" s="252"/>
      <c r="H359" s="255">
        <v>0.216</v>
      </c>
      <c r="I359" s="256"/>
      <c r="J359" s="252"/>
      <c r="K359" s="252"/>
      <c r="L359" s="257"/>
      <c r="M359" s="258"/>
      <c r="N359" s="259"/>
      <c r="O359" s="259"/>
      <c r="P359" s="259"/>
      <c r="Q359" s="259"/>
      <c r="R359" s="259"/>
      <c r="S359" s="259"/>
      <c r="T359" s="26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1" t="s">
        <v>190</v>
      </c>
      <c r="AU359" s="261" t="s">
        <v>84</v>
      </c>
      <c r="AV359" s="14" t="s">
        <v>84</v>
      </c>
      <c r="AW359" s="14" t="s">
        <v>30</v>
      </c>
      <c r="AX359" s="14" t="s">
        <v>74</v>
      </c>
      <c r="AY359" s="261" t="s">
        <v>180</v>
      </c>
    </row>
    <row r="360" s="13" customFormat="1">
      <c r="A360" s="13"/>
      <c r="B360" s="240"/>
      <c r="C360" s="241"/>
      <c r="D360" s="242" t="s">
        <v>190</v>
      </c>
      <c r="E360" s="243" t="s">
        <v>1</v>
      </c>
      <c r="F360" s="244" t="s">
        <v>1396</v>
      </c>
      <c r="G360" s="241"/>
      <c r="H360" s="243" t="s">
        <v>1</v>
      </c>
      <c r="I360" s="245"/>
      <c r="J360" s="241"/>
      <c r="K360" s="241"/>
      <c r="L360" s="246"/>
      <c r="M360" s="247"/>
      <c r="N360" s="248"/>
      <c r="O360" s="248"/>
      <c r="P360" s="248"/>
      <c r="Q360" s="248"/>
      <c r="R360" s="248"/>
      <c r="S360" s="248"/>
      <c r="T360" s="249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0" t="s">
        <v>190</v>
      </c>
      <c r="AU360" s="250" t="s">
        <v>84</v>
      </c>
      <c r="AV360" s="13" t="s">
        <v>82</v>
      </c>
      <c r="AW360" s="13" t="s">
        <v>30</v>
      </c>
      <c r="AX360" s="13" t="s">
        <v>74</v>
      </c>
      <c r="AY360" s="250" t="s">
        <v>180</v>
      </c>
    </row>
    <row r="361" s="14" customFormat="1">
      <c r="A361" s="14"/>
      <c r="B361" s="251"/>
      <c r="C361" s="252"/>
      <c r="D361" s="242" t="s">
        <v>190</v>
      </c>
      <c r="E361" s="253" t="s">
        <v>1</v>
      </c>
      <c r="F361" s="254" t="s">
        <v>1397</v>
      </c>
      <c r="G361" s="252"/>
      <c r="H361" s="255">
        <v>0.065000000000000002</v>
      </c>
      <c r="I361" s="256"/>
      <c r="J361" s="252"/>
      <c r="K361" s="252"/>
      <c r="L361" s="257"/>
      <c r="M361" s="258"/>
      <c r="N361" s="259"/>
      <c r="O361" s="259"/>
      <c r="P361" s="259"/>
      <c r="Q361" s="259"/>
      <c r="R361" s="259"/>
      <c r="S361" s="259"/>
      <c r="T361" s="26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1" t="s">
        <v>190</v>
      </c>
      <c r="AU361" s="261" t="s">
        <v>84</v>
      </c>
      <c r="AV361" s="14" t="s">
        <v>84</v>
      </c>
      <c r="AW361" s="14" t="s">
        <v>30</v>
      </c>
      <c r="AX361" s="14" t="s">
        <v>74</v>
      </c>
      <c r="AY361" s="261" t="s">
        <v>180</v>
      </c>
    </row>
    <row r="362" s="13" customFormat="1">
      <c r="A362" s="13"/>
      <c r="B362" s="240"/>
      <c r="C362" s="241"/>
      <c r="D362" s="242" t="s">
        <v>190</v>
      </c>
      <c r="E362" s="243" t="s">
        <v>1</v>
      </c>
      <c r="F362" s="244" t="s">
        <v>1398</v>
      </c>
      <c r="G362" s="241"/>
      <c r="H362" s="243" t="s">
        <v>1</v>
      </c>
      <c r="I362" s="245"/>
      <c r="J362" s="241"/>
      <c r="K362" s="241"/>
      <c r="L362" s="246"/>
      <c r="M362" s="247"/>
      <c r="N362" s="248"/>
      <c r="O362" s="248"/>
      <c r="P362" s="248"/>
      <c r="Q362" s="248"/>
      <c r="R362" s="248"/>
      <c r="S362" s="248"/>
      <c r="T362" s="249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0" t="s">
        <v>190</v>
      </c>
      <c r="AU362" s="250" t="s">
        <v>84</v>
      </c>
      <c r="AV362" s="13" t="s">
        <v>82</v>
      </c>
      <c r="AW362" s="13" t="s">
        <v>30</v>
      </c>
      <c r="AX362" s="13" t="s">
        <v>74</v>
      </c>
      <c r="AY362" s="250" t="s">
        <v>180</v>
      </c>
    </row>
    <row r="363" s="14" customFormat="1">
      <c r="A363" s="14"/>
      <c r="B363" s="251"/>
      <c r="C363" s="252"/>
      <c r="D363" s="242" t="s">
        <v>190</v>
      </c>
      <c r="E363" s="253" t="s">
        <v>1</v>
      </c>
      <c r="F363" s="254" t="s">
        <v>1399</v>
      </c>
      <c r="G363" s="252"/>
      <c r="H363" s="255">
        <v>0.22700000000000001</v>
      </c>
      <c r="I363" s="256"/>
      <c r="J363" s="252"/>
      <c r="K363" s="252"/>
      <c r="L363" s="257"/>
      <c r="M363" s="258"/>
      <c r="N363" s="259"/>
      <c r="O363" s="259"/>
      <c r="P363" s="259"/>
      <c r="Q363" s="259"/>
      <c r="R363" s="259"/>
      <c r="S363" s="259"/>
      <c r="T363" s="26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1" t="s">
        <v>190</v>
      </c>
      <c r="AU363" s="261" t="s">
        <v>84</v>
      </c>
      <c r="AV363" s="14" t="s">
        <v>84</v>
      </c>
      <c r="AW363" s="14" t="s">
        <v>30</v>
      </c>
      <c r="AX363" s="14" t="s">
        <v>74</v>
      </c>
      <c r="AY363" s="261" t="s">
        <v>180</v>
      </c>
    </row>
    <row r="364" s="13" customFormat="1">
      <c r="A364" s="13"/>
      <c r="B364" s="240"/>
      <c r="C364" s="241"/>
      <c r="D364" s="242" t="s">
        <v>190</v>
      </c>
      <c r="E364" s="243" t="s">
        <v>1</v>
      </c>
      <c r="F364" s="244" t="s">
        <v>1400</v>
      </c>
      <c r="G364" s="241"/>
      <c r="H364" s="243" t="s">
        <v>1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0" t="s">
        <v>190</v>
      </c>
      <c r="AU364" s="250" t="s">
        <v>84</v>
      </c>
      <c r="AV364" s="13" t="s">
        <v>82</v>
      </c>
      <c r="AW364" s="13" t="s">
        <v>30</v>
      </c>
      <c r="AX364" s="13" t="s">
        <v>74</v>
      </c>
      <c r="AY364" s="250" t="s">
        <v>180</v>
      </c>
    </row>
    <row r="365" s="14" customFormat="1">
      <c r="A365" s="14"/>
      <c r="B365" s="251"/>
      <c r="C365" s="252"/>
      <c r="D365" s="242" t="s">
        <v>190</v>
      </c>
      <c r="E365" s="253" t="s">
        <v>1</v>
      </c>
      <c r="F365" s="254" t="s">
        <v>1352</v>
      </c>
      <c r="G365" s="252"/>
      <c r="H365" s="255">
        <v>0.075999999999999998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1" t="s">
        <v>190</v>
      </c>
      <c r="AU365" s="261" t="s">
        <v>84</v>
      </c>
      <c r="AV365" s="14" t="s">
        <v>84</v>
      </c>
      <c r="AW365" s="14" t="s">
        <v>30</v>
      </c>
      <c r="AX365" s="14" t="s">
        <v>74</v>
      </c>
      <c r="AY365" s="261" t="s">
        <v>180</v>
      </c>
    </row>
    <row r="366" s="13" customFormat="1">
      <c r="A366" s="13"/>
      <c r="B366" s="240"/>
      <c r="C366" s="241"/>
      <c r="D366" s="242" t="s">
        <v>190</v>
      </c>
      <c r="E366" s="243" t="s">
        <v>1</v>
      </c>
      <c r="F366" s="244" t="s">
        <v>1401</v>
      </c>
      <c r="G366" s="241"/>
      <c r="H366" s="243" t="s">
        <v>1</v>
      </c>
      <c r="I366" s="245"/>
      <c r="J366" s="241"/>
      <c r="K366" s="241"/>
      <c r="L366" s="246"/>
      <c r="M366" s="247"/>
      <c r="N366" s="248"/>
      <c r="O366" s="248"/>
      <c r="P366" s="248"/>
      <c r="Q366" s="248"/>
      <c r="R366" s="248"/>
      <c r="S366" s="248"/>
      <c r="T366" s="249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0" t="s">
        <v>190</v>
      </c>
      <c r="AU366" s="250" t="s">
        <v>84</v>
      </c>
      <c r="AV366" s="13" t="s">
        <v>82</v>
      </c>
      <c r="AW366" s="13" t="s">
        <v>30</v>
      </c>
      <c r="AX366" s="13" t="s">
        <v>74</v>
      </c>
      <c r="AY366" s="250" t="s">
        <v>180</v>
      </c>
    </row>
    <row r="367" s="14" customFormat="1">
      <c r="A367" s="14"/>
      <c r="B367" s="251"/>
      <c r="C367" s="252"/>
      <c r="D367" s="242" t="s">
        <v>190</v>
      </c>
      <c r="E367" s="253" t="s">
        <v>1</v>
      </c>
      <c r="F367" s="254" t="s">
        <v>1402</v>
      </c>
      <c r="G367" s="252"/>
      <c r="H367" s="255">
        <v>0.097000000000000003</v>
      </c>
      <c r="I367" s="256"/>
      <c r="J367" s="252"/>
      <c r="K367" s="252"/>
      <c r="L367" s="257"/>
      <c r="M367" s="258"/>
      <c r="N367" s="259"/>
      <c r="O367" s="259"/>
      <c r="P367" s="259"/>
      <c r="Q367" s="259"/>
      <c r="R367" s="259"/>
      <c r="S367" s="259"/>
      <c r="T367" s="26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1" t="s">
        <v>190</v>
      </c>
      <c r="AU367" s="261" t="s">
        <v>84</v>
      </c>
      <c r="AV367" s="14" t="s">
        <v>84</v>
      </c>
      <c r="AW367" s="14" t="s">
        <v>30</v>
      </c>
      <c r="AX367" s="14" t="s">
        <v>74</v>
      </c>
      <c r="AY367" s="261" t="s">
        <v>180</v>
      </c>
    </row>
    <row r="368" s="15" customFormat="1">
      <c r="A368" s="15"/>
      <c r="B368" s="262"/>
      <c r="C368" s="263"/>
      <c r="D368" s="242" t="s">
        <v>190</v>
      </c>
      <c r="E368" s="264" t="s">
        <v>1</v>
      </c>
      <c r="F368" s="265" t="s">
        <v>194</v>
      </c>
      <c r="G368" s="263"/>
      <c r="H368" s="266">
        <v>1.4910000000000001</v>
      </c>
      <c r="I368" s="267"/>
      <c r="J368" s="263"/>
      <c r="K368" s="263"/>
      <c r="L368" s="268"/>
      <c r="M368" s="269"/>
      <c r="N368" s="270"/>
      <c r="O368" s="270"/>
      <c r="P368" s="270"/>
      <c r="Q368" s="270"/>
      <c r="R368" s="270"/>
      <c r="S368" s="270"/>
      <c r="T368" s="271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72" t="s">
        <v>190</v>
      </c>
      <c r="AU368" s="272" t="s">
        <v>84</v>
      </c>
      <c r="AV368" s="15" t="s">
        <v>188</v>
      </c>
      <c r="AW368" s="15" t="s">
        <v>30</v>
      </c>
      <c r="AX368" s="15" t="s">
        <v>82</v>
      </c>
      <c r="AY368" s="272" t="s">
        <v>180</v>
      </c>
    </row>
    <row r="369" s="14" customFormat="1">
      <c r="A369" s="14"/>
      <c r="B369" s="251"/>
      <c r="C369" s="252"/>
      <c r="D369" s="242" t="s">
        <v>190</v>
      </c>
      <c r="E369" s="252"/>
      <c r="F369" s="254" t="s">
        <v>1403</v>
      </c>
      <c r="G369" s="252"/>
      <c r="H369" s="255">
        <v>1.7150000000000001</v>
      </c>
      <c r="I369" s="256"/>
      <c r="J369" s="252"/>
      <c r="K369" s="252"/>
      <c r="L369" s="257"/>
      <c r="M369" s="258"/>
      <c r="N369" s="259"/>
      <c r="O369" s="259"/>
      <c r="P369" s="259"/>
      <c r="Q369" s="259"/>
      <c r="R369" s="259"/>
      <c r="S369" s="259"/>
      <c r="T369" s="26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1" t="s">
        <v>190</v>
      </c>
      <c r="AU369" s="261" t="s">
        <v>84</v>
      </c>
      <c r="AV369" s="14" t="s">
        <v>84</v>
      </c>
      <c r="AW369" s="14" t="s">
        <v>4</v>
      </c>
      <c r="AX369" s="14" t="s">
        <v>82</v>
      </c>
      <c r="AY369" s="261" t="s">
        <v>180</v>
      </c>
    </row>
    <row r="370" s="2" customFormat="1" ht="16.5" customHeight="1">
      <c r="A370" s="39"/>
      <c r="B370" s="40"/>
      <c r="C370" s="227" t="s">
        <v>352</v>
      </c>
      <c r="D370" s="227" t="s">
        <v>183</v>
      </c>
      <c r="E370" s="228" t="s">
        <v>1404</v>
      </c>
      <c r="F370" s="229" t="s">
        <v>1405</v>
      </c>
      <c r="G370" s="230" t="s">
        <v>279</v>
      </c>
      <c r="H370" s="231">
        <v>61.670000000000002</v>
      </c>
      <c r="I370" s="232"/>
      <c r="J370" s="233">
        <f>ROUND(I370*H370,2)</f>
        <v>0</v>
      </c>
      <c r="K370" s="229" t="s">
        <v>187</v>
      </c>
      <c r="L370" s="45"/>
      <c r="M370" s="234" t="s">
        <v>1</v>
      </c>
      <c r="N370" s="235" t="s">
        <v>39</v>
      </c>
      <c r="O370" s="92"/>
      <c r="P370" s="236">
        <f>O370*H370</f>
        <v>0</v>
      </c>
      <c r="Q370" s="236">
        <v>0.00010000000000000001</v>
      </c>
      <c r="R370" s="236">
        <f>Q370*H370</f>
        <v>0.0061670000000000006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294</v>
      </c>
      <c r="AT370" s="238" t="s">
        <v>183</v>
      </c>
      <c r="AU370" s="238" t="s">
        <v>84</v>
      </c>
      <c r="AY370" s="18" t="s">
        <v>180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82</v>
      </c>
      <c r="BK370" s="239">
        <f>ROUND(I370*H370,2)</f>
        <v>0</v>
      </c>
      <c r="BL370" s="18" t="s">
        <v>294</v>
      </c>
      <c r="BM370" s="238" t="s">
        <v>1406</v>
      </c>
    </row>
    <row r="371" s="2" customFormat="1">
      <c r="A371" s="39"/>
      <c r="B371" s="40"/>
      <c r="C371" s="41"/>
      <c r="D371" s="242" t="s">
        <v>556</v>
      </c>
      <c r="E371" s="41"/>
      <c r="F371" s="295" t="s">
        <v>1326</v>
      </c>
      <c r="G371" s="41"/>
      <c r="H371" s="41"/>
      <c r="I371" s="296"/>
      <c r="J371" s="41"/>
      <c r="K371" s="41"/>
      <c r="L371" s="45"/>
      <c r="M371" s="297"/>
      <c r="N371" s="298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556</v>
      </c>
      <c r="AU371" s="18" t="s">
        <v>84</v>
      </c>
    </row>
    <row r="372" s="13" customFormat="1">
      <c r="A372" s="13"/>
      <c r="B372" s="240"/>
      <c r="C372" s="241"/>
      <c r="D372" s="242" t="s">
        <v>190</v>
      </c>
      <c r="E372" s="243" t="s">
        <v>1</v>
      </c>
      <c r="F372" s="244" t="s">
        <v>1327</v>
      </c>
      <c r="G372" s="241"/>
      <c r="H372" s="243" t="s">
        <v>1</v>
      </c>
      <c r="I372" s="245"/>
      <c r="J372" s="241"/>
      <c r="K372" s="241"/>
      <c r="L372" s="246"/>
      <c r="M372" s="247"/>
      <c r="N372" s="248"/>
      <c r="O372" s="248"/>
      <c r="P372" s="248"/>
      <c r="Q372" s="248"/>
      <c r="R372" s="248"/>
      <c r="S372" s="248"/>
      <c r="T372" s="249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0" t="s">
        <v>190</v>
      </c>
      <c r="AU372" s="250" t="s">
        <v>84</v>
      </c>
      <c r="AV372" s="13" t="s">
        <v>82</v>
      </c>
      <c r="AW372" s="13" t="s">
        <v>30</v>
      </c>
      <c r="AX372" s="13" t="s">
        <v>74</v>
      </c>
      <c r="AY372" s="250" t="s">
        <v>180</v>
      </c>
    </row>
    <row r="373" s="13" customFormat="1">
      <c r="A373" s="13"/>
      <c r="B373" s="240"/>
      <c r="C373" s="241"/>
      <c r="D373" s="242" t="s">
        <v>190</v>
      </c>
      <c r="E373" s="243" t="s">
        <v>1</v>
      </c>
      <c r="F373" s="244" t="s">
        <v>1407</v>
      </c>
      <c r="G373" s="241"/>
      <c r="H373" s="243" t="s">
        <v>1</v>
      </c>
      <c r="I373" s="245"/>
      <c r="J373" s="241"/>
      <c r="K373" s="241"/>
      <c r="L373" s="246"/>
      <c r="M373" s="247"/>
      <c r="N373" s="248"/>
      <c r="O373" s="248"/>
      <c r="P373" s="248"/>
      <c r="Q373" s="248"/>
      <c r="R373" s="248"/>
      <c r="S373" s="248"/>
      <c r="T373" s="249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0" t="s">
        <v>190</v>
      </c>
      <c r="AU373" s="250" t="s">
        <v>84</v>
      </c>
      <c r="AV373" s="13" t="s">
        <v>82</v>
      </c>
      <c r="AW373" s="13" t="s">
        <v>30</v>
      </c>
      <c r="AX373" s="13" t="s">
        <v>74</v>
      </c>
      <c r="AY373" s="250" t="s">
        <v>180</v>
      </c>
    </row>
    <row r="374" s="14" customFormat="1">
      <c r="A374" s="14"/>
      <c r="B374" s="251"/>
      <c r="C374" s="252"/>
      <c r="D374" s="242" t="s">
        <v>190</v>
      </c>
      <c r="E374" s="253" t="s">
        <v>1</v>
      </c>
      <c r="F374" s="254" t="s">
        <v>1408</v>
      </c>
      <c r="G374" s="252"/>
      <c r="H374" s="255">
        <v>5.2000000000000002</v>
      </c>
      <c r="I374" s="256"/>
      <c r="J374" s="252"/>
      <c r="K374" s="252"/>
      <c r="L374" s="257"/>
      <c r="M374" s="258"/>
      <c r="N374" s="259"/>
      <c r="O374" s="259"/>
      <c r="P374" s="259"/>
      <c r="Q374" s="259"/>
      <c r="R374" s="259"/>
      <c r="S374" s="259"/>
      <c r="T374" s="26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1" t="s">
        <v>190</v>
      </c>
      <c r="AU374" s="261" t="s">
        <v>84</v>
      </c>
      <c r="AV374" s="14" t="s">
        <v>84</v>
      </c>
      <c r="AW374" s="14" t="s">
        <v>30</v>
      </c>
      <c r="AX374" s="14" t="s">
        <v>74</v>
      </c>
      <c r="AY374" s="261" t="s">
        <v>180</v>
      </c>
    </row>
    <row r="375" s="13" customFormat="1">
      <c r="A375" s="13"/>
      <c r="B375" s="240"/>
      <c r="C375" s="241"/>
      <c r="D375" s="242" t="s">
        <v>190</v>
      </c>
      <c r="E375" s="243" t="s">
        <v>1</v>
      </c>
      <c r="F375" s="244" t="s">
        <v>1409</v>
      </c>
      <c r="G375" s="241"/>
      <c r="H375" s="243" t="s">
        <v>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50" t="s">
        <v>190</v>
      </c>
      <c r="AU375" s="250" t="s">
        <v>84</v>
      </c>
      <c r="AV375" s="13" t="s">
        <v>82</v>
      </c>
      <c r="AW375" s="13" t="s">
        <v>30</v>
      </c>
      <c r="AX375" s="13" t="s">
        <v>74</v>
      </c>
      <c r="AY375" s="250" t="s">
        <v>180</v>
      </c>
    </row>
    <row r="376" s="14" customFormat="1">
      <c r="A376" s="14"/>
      <c r="B376" s="251"/>
      <c r="C376" s="252"/>
      <c r="D376" s="242" t="s">
        <v>190</v>
      </c>
      <c r="E376" s="253" t="s">
        <v>1</v>
      </c>
      <c r="F376" s="254" t="s">
        <v>1410</v>
      </c>
      <c r="G376" s="252"/>
      <c r="H376" s="255">
        <v>3.8999999999999999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1" t="s">
        <v>190</v>
      </c>
      <c r="AU376" s="261" t="s">
        <v>84</v>
      </c>
      <c r="AV376" s="14" t="s">
        <v>84</v>
      </c>
      <c r="AW376" s="14" t="s">
        <v>30</v>
      </c>
      <c r="AX376" s="14" t="s">
        <v>74</v>
      </c>
      <c r="AY376" s="261" t="s">
        <v>180</v>
      </c>
    </row>
    <row r="377" s="13" customFormat="1">
      <c r="A377" s="13"/>
      <c r="B377" s="240"/>
      <c r="C377" s="241"/>
      <c r="D377" s="242" t="s">
        <v>190</v>
      </c>
      <c r="E377" s="243" t="s">
        <v>1</v>
      </c>
      <c r="F377" s="244" t="s">
        <v>1411</v>
      </c>
      <c r="G377" s="241"/>
      <c r="H377" s="243" t="s">
        <v>1</v>
      </c>
      <c r="I377" s="245"/>
      <c r="J377" s="241"/>
      <c r="K377" s="241"/>
      <c r="L377" s="246"/>
      <c r="M377" s="247"/>
      <c r="N377" s="248"/>
      <c r="O377" s="248"/>
      <c r="P377" s="248"/>
      <c r="Q377" s="248"/>
      <c r="R377" s="248"/>
      <c r="S377" s="248"/>
      <c r="T377" s="249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0" t="s">
        <v>190</v>
      </c>
      <c r="AU377" s="250" t="s">
        <v>84</v>
      </c>
      <c r="AV377" s="13" t="s">
        <v>82</v>
      </c>
      <c r="AW377" s="13" t="s">
        <v>30</v>
      </c>
      <c r="AX377" s="13" t="s">
        <v>74</v>
      </c>
      <c r="AY377" s="250" t="s">
        <v>180</v>
      </c>
    </row>
    <row r="378" s="14" customFormat="1">
      <c r="A378" s="14"/>
      <c r="B378" s="251"/>
      <c r="C378" s="252"/>
      <c r="D378" s="242" t="s">
        <v>190</v>
      </c>
      <c r="E378" s="253" t="s">
        <v>1</v>
      </c>
      <c r="F378" s="254" t="s">
        <v>1412</v>
      </c>
      <c r="G378" s="252"/>
      <c r="H378" s="255">
        <v>24</v>
      </c>
      <c r="I378" s="256"/>
      <c r="J378" s="252"/>
      <c r="K378" s="252"/>
      <c r="L378" s="257"/>
      <c r="M378" s="258"/>
      <c r="N378" s="259"/>
      <c r="O378" s="259"/>
      <c r="P378" s="259"/>
      <c r="Q378" s="259"/>
      <c r="R378" s="259"/>
      <c r="S378" s="259"/>
      <c r="T378" s="26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1" t="s">
        <v>190</v>
      </c>
      <c r="AU378" s="261" t="s">
        <v>84</v>
      </c>
      <c r="AV378" s="14" t="s">
        <v>84</v>
      </c>
      <c r="AW378" s="14" t="s">
        <v>30</v>
      </c>
      <c r="AX378" s="14" t="s">
        <v>74</v>
      </c>
      <c r="AY378" s="261" t="s">
        <v>180</v>
      </c>
    </row>
    <row r="379" s="13" customFormat="1">
      <c r="A379" s="13"/>
      <c r="B379" s="240"/>
      <c r="C379" s="241"/>
      <c r="D379" s="242" t="s">
        <v>190</v>
      </c>
      <c r="E379" s="243" t="s">
        <v>1</v>
      </c>
      <c r="F379" s="244" t="s">
        <v>1413</v>
      </c>
      <c r="G379" s="241"/>
      <c r="H379" s="243" t="s">
        <v>1</v>
      </c>
      <c r="I379" s="245"/>
      <c r="J379" s="241"/>
      <c r="K379" s="241"/>
      <c r="L379" s="246"/>
      <c r="M379" s="247"/>
      <c r="N379" s="248"/>
      <c r="O379" s="248"/>
      <c r="P379" s="248"/>
      <c r="Q379" s="248"/>
      <c r="R379" s="248"/>
      <c r="S379" s="248"/>
      <c r="T379" s="249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0" t="s">
        <v>190</v>
      </c>
      <c r="AU379" s="250" t="s">
        <v>84</v>
      </c>
      <c r="AV379" s="13" t="s">
        <v>82</v>
      </c>
      <c r="AW379" s="13" t="s">
        <v>30</v>
      </c>
      <c r="AX379" s="13" t="s">
        <v>74</v>
      </c>
      <c r="AY379" s="250" t="s">
        <v>180</v>
      </c>
    </row>
    <row r="380" s="14" customFormat="1">
      <c r="A380" s="14"/>
      <c r="B380" s="251"/>
      <c r="C380" s="252"/>
      <c r="D380" s="242" t="s">
        <v>190</v>
      </c>
      <c r="E380" s="253" t="s">
        <v>1</v>
      </c>
      <c r="F380" s="254" t="s">
        <v>1414</v>
      </c>
      <c r="G380" s="252"/>
      <c r="H380" s="255">
        <v>20.879999999999999</v>
      </c>
      <c r="I380" s="256"/>
      <c r="J380" s="252"/>
      <c r="K380" s="252"/>
      <c r="L380" s="257"/>
      <c r="M380" s="258"/>
      <c r="N380" s="259"/>
      <c r="O380" s="259"/>
      <c r="P380" s="259"/>
      <c r="Q380" s="259"/>
      <c r="R380" s="259"/>
      <c r="S380" s="259"/>
      <c r="T380" s="26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1" t="s">
        <v>190</v>
      </c>
      <c r="AU380" s="261" t="s">
        <v>84</v>
      </c>
      <c r="AV380" s="14" t="s">
        <v>84</v>
      </c>
      <c r="AW380" s="14" t="s">
        <v>30</v>
      </c>
      <c r="AX380" s="14" t="s">
        <v>74</v>
      </c>
      <c r="AY380" s="261" t="s">
        <v>180</v>
      </c>
    </row>
    <row r="381" s="13" customFormat="1">
      <c r="A381" s="13"/>
      <c r="B381" s="240"/>
      <c r="C381" s="241"/>
      <c r="D381" s="242" t="s">
        <v>190</v>
      </c>
      <c r="E381" s="243" t="s">
        <v>1</v>
      </c>
      <c r="F381" s="244" t="s">
        <v>1415</v>
      </c>
      <c r="G381" s="241"/>
      <c r="H381" s="243" t="s">
        <v>1</v>
      </c>
      <c r="I381" s="245"/>
      <c r="J381" s="241"/>
      <c r="K381" s="241"/>
      <c r="L381" s="246"/>
      <c r="M381" s="247"/>
      <c r="N381" s="248"/>
      <c r="O381" s="248"/>
      <c r="P381" s="248"/>
      <c r="Q381" s="248"/>
      <c r="R381" s="248"/>
      <c r="S381" s="248"/>
      <c r="T381" s="249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0" t="s">
        <v>190</v>
      </c>
      <c r="AU381" s="250" t="s">
        <v>84</v>
      </c>
      <c r="AV381" s="13" t="s">
        <v>82</v>
      </c>
      <c r="AW381" s="13" t="s">
        <v>30</v>
      </c>
      <c r="AX381" s="13" t="s">
        <v>74</v>
      </c>
      <c r="AY381" s="250" t="s">
        <v>180</v>
      </c>
    </row>
    <row r="382" s="14" customFormat="1">
      <c r="A382" s="14"/>
      <c r="B382" s="251"/>
      <c r="C382" s="252"/>
      <c r="D382" s="242" t="s">
        <v>190</v>
      </c>
      <c r="E382" s="253" t="s">
        <v>1</v>
      </c>
      <c r="F382" s="254" t="s">
        <v>1416</v>
      </c>
      <c r="G382" s="252"/>
      <c r="H382" s="255">
        <v>7.6900000000000004</v>
      </c>
      <c r="I382" s="256"/>
      <c r="J382" s="252"/>
      <c r="K382" s="252"/>
      <c r="L382" s="257"/>
      <c r="M382" s="258"/>
      <c r="N382" s="259"/>
      <c r="O382" s="259"/>
      <c r="P382" s="259"/>
      <c r="Q382" s="259"/>
      <c r="R382" s="259"/>
      <c r="S382" s="259"/>
      <c r="T382" s="26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1" t="s">
        <v>190</v>
      </c>
      <c r="AU382" s="261" t="s">
        <v>84</v>
      </c>
      <c r="AV382" s="14" t="s">
        <v>84</v>
      </c>
      <c r="AW382" s="14" t="s">
        <v>30</v>
      </c>
      <c r="AX382" s="14" t="s">
        <v>74</v>
      </c>
      <c r="AY382" s="261" t="s">
        <v>180</v>
      </c>
    </row>
    <row r="383" s="15" customFormat="1">
      <c r="A383" s="15"/>
      <c r="B383" s="262"/>
      <c r="C383" s="263"/>
      <c r="D383" s="242" t="s">
        <v>190</v>
      </c>
      <c r="E383" s="264" t="s">
        <v>1</v>
      </c>
      <c r="F383" s="265" t="s">
        <v>194</v>
      </c>
      <c r="G383" s="263"/>
      <c r="H383" s="266">
        <v>61.670000000000002</v>
      </c>
      <c r="I383" s="267"/>
      <c r="J383" s="263"/>
      <c r="K383" s="263"/>
      <c r="L383" s="268"/>
      <c r="M383" s="269"/>
      <c r="N383" s="270"/>
      <c r="O383" s="270"/>
      <c r="P383" s="270"/>
      <c r="Q383" s="270"/>
      <c r="R383" s="270"/>
      <c r="S383" s="270"/>
      <c r="T383" s="271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72" t="s">
        <v>190</v>
      </c>
      <c r="AU383" s="272" t="s">
        <v>84</v>
      </c>
      <c r="AV383" s="15" t="s">
        <v>188</v>
      </c>
      <c r="AW383" s="15" t="s">
        <v>30</v>
      </c>
      <c r="AX383" s="15" t="s">
        <v>82</v>
      </c>
      <c r="AY383" s="272" t="s">
        <v>180</v>
      </c>
    </row>
    <row r="384" s="2" customFormat="1" ht="16.5" customHeight="1">
      <c r="A384" s="39"/>
      <c r="B384" s="40"/>
      <c r="C384" s="284" t="s">
        <v>363</v>
      </c>
      <c r="D384" s="284" t="s">
        <v>328</v>
      </c>
      <c r="E384" s="285" t="s">
        <v>1417</v>
      </c>
      <c r="F384" s="286" t="s">
        <v>1418</v>
      </c>
      <c r="G384" s="287" t="s">
        <v>186</v>
      </c>
      <c r="H384" s="288">
        <v>2.5699999999999998</v>
      </c>
      <c r="I384" s="289"/>
      <c r="J384" s="290">
        <f>ROUND(I384*H384,2)</f>
        <v>0</v>
      </c>
      <c r="K384" s="286" t="s">
        <v>199</v>
      </c>
      <c r="L384" s="291"/>
      <c r="M384" s="292" t="s">
        <v>1</v>
      </c>
      <c r="N384" s="293" t="s">
        <v>39</v>
      </c>
      <c r="O384" s="92"/>
      <c r="P384" s="236">
        <f>O384*H384</f>
        <v>0</v>
      </c>
      <c r="Q384" s="236">
        <v>0.55000000000000004</v>
      </c>
      <c r="R384" s="236">
        <f>Q384*H384</f>
        <v>1.4135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331</v>
      </c>
      <c r="AT384" s="238" t="s">
        <v>328</v>
      </c>
      <c r="AU384" s="238" t="s">
        <v>84</v>
      </c>
      <c r="AY384" s="18" t="s">
        <v>180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82</v>
      </c>
      <c r="BK384" s="239">
        <f>ROUND(I384*H384,2)</f>
        <v>0</v>
      </c>
      <c r="BL384" s="18" t="s">
        <v>294</v>
      </c>
      <c r="BM384" s="238" t="s">
        <v>1419</v>
      </c>
    </row>
    <row r="385" s="13" customFormat="1">
      <c r="A385" s="13"/>
      <c r="B385" s="240"/>
      <c r="C385" s="241"/>
      <c r="D385" s="242" t="s">
        <v>190</v>
      </c>
      <c r="E385" s="243" t="s">
        <v>1</v>
      </c>
      <c r="F385" s="244" t="s">
        <v>1327</v>
      </c>
      <c r="G385" s="241"/>
      <c r="H385" s="243" t="s">
        <v>1</v>
      </c>
      <c r="I385" s="245"/>
      <c r="J385" s="241"/>
      <c r="K385" s="241"/>
      <c r="L385" s="246"/>
      <c r="M385" s="247"/>
      <c r="N385" s="248"/>
      <c r="O385" s="248"/>
      <c r="P385" s="248"/>
      <c r="Q385" s="248"/>
      <c r="R385" s="248"/>
      <c r="S385" s="248"/>
      <c r="T385" s="249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0" t="s">
        <v>190</v>
      </c>
      <c r="AU385" s="250" t="s">
        <v>84</v>
      </c>
      <c r="AV385" s="13" t="s">
        <v>82</v>
      </c>
      <c r="AW385" s="13" t="s">
        <v>30</v>
      </c>
      <c r="AX385" s="13" t="s">
        <v>74</v>
      </c>
      <c r="AY385" s="250" t="s">
        <v>180</v>
      </c>
    </row>
    <row r="386" s="13" customFormat="1">
      <c r="A386" s="13"/>
      <c r="B386" s="240"/>
      <c r="C386" s="241"/>
      <c r="D386" s="242" t="s">
        <v>190</v>
      </c>
      <c r="E386" s="243" t="s">
        <v>1</v>
      </c>
      <c r="F386" s="244" t="s">
        <v>1420</v>
      </c>
      <c r="G386" s="241"/>
      <c r="H386" s="243" t="s">
        <v>1</v>
      </c>
      <c r="I386" s="245"/>
      <c r="J386" s="241"/>
      <c r="K386" s="241"/>
      <c r="L386" s="246"/>
      <c r="M386" s="247"/>
      <c r="N386" s="248"/>
      <c r="O386" s="248"/>
      <c r="P386" s="248"/>
      <c r="Q386" s="248"/>
      <c r="R386" s="248"/>
      <c r="S386" s="248"/>
      <c r="T386" s="249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0" t="s">
        <v>190</v>
      </c>
      <c r="AU386" s="250" t="s">
        <v>84</v>
      </c>
      <c r="AV386" s="13" t="s">
        <v>82</v>
      </c>
      <c r="AW386" s="13" t="s">
        <v>30</v>
      </c>
      <c r="AX386" s="13" t="s">
        <v>74</v>
      </c>
      <c r="AY386" s="250" t="s">
        <v>180</v>
      </c>
    </row>
    <row r="387" s="14" customFormat="1">
      <c r="A387" s="14"/>
      <c r="B387" s="251"/>
      <c r="C387" s="252"/>
      <c r="D387" s="242" t="s">
        <v>190</v>
      </c>
      <c r="E387" s="253" t="s">
        <v>1</v>
      </c>
      <c r="F387" s="254" t="s">
        <v>1421</v>
      </c>
      <c r="G387" s="252"/>
      <c r="H387" s="255">
        <v>0.184</v>
      </c>
      <c r="I387" s="256"/>
      <c r="J387" s="252"/>
      <c r="K387" s="252"/>
      <c r="L387" s="257"/>
      <c r="M387" s="258"/>
      <c r="N387" s="259"/>
      <c r="O387" s="259"/>
      <c r="P387" s="259"/>
      <c r="Q387" s="259"/>
      <c r="R387" s="259"/>
      <c r="S387" s="259"/>
      <c r="T387" s="26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1" t="s">
        <v>190</v>
      </c>
      <c r="AU387" s="261" t="s">
        <v>84</v>
      </c>
      <c r="AV387" s="14" t="s">
        <v>84</v>
      </c>
      <c r="AW387" s="14" t="s">
        <v>30</v>
      </c>
      <c r="AX387" s="14" t="s">
        <v>74</v>
      </c>
      <c r="AY387" s="261" t="s">
        <v>180</v>
      </c>
    </row>
    <row r="388" s="13" customFormat="1">
      <c r="A388" s="13"/>
      <c r="B388" s="240"/>
      <c r="C388" s="241"/>
      <c r="D388" s="242" t="s">
        <v>190</v>
      </c>
      <c r="E388" s="243" t="s">
        <v>1</v>
      </c>
      <c r="F388" s="244" t="s">
        <v>1422</v>
      </c>
      <c r="G388" s="241"/>
      <c r="H388" s="243" t="s">
        <v>1</v>
      </c>
      <c r="I388" s="245"/>
      <c r="J388" s="241"/>
      <c r="K388" s="241"/>
      <c r="L388" s="246"/>
      <c r="M388" s="247"/>
      <c r="N388" s="248"/>
      <c r="O388" s="248"/>
      <c r="P388" s="248"/>
      <c r="Q388" s="248"/>
      <c r="R388" s="248"/>
      <c r="S388" s="248"/>
      <c r="T388" s="249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0" t="s">
        <v>190</v>
      </c>
      <c r="AU388" s="250" t="s">
        <v>84</v>
      </c>
      <c r="AV388" s="13" t="s">
        <v>82</v>
      </c>
      <c r="AW388" s="13" t="s">
        <v>30</v>
      </c>
      <c r="AX388" s="13" t="s">
        <v>74</v>
      </c>
      <c r="AY388" s="250" t="s">
        <v>180</v>
      </c>
    </row>
    <row r="389" s="14" customFormat="1">
      <c r="A389" s="14"/>
      <c r="B389" s="251"/>
      <c r="C389" s="252"/>
      <c r="D389" s="242" t="s">
        <v>190</v>
      </c>
      <c r="E389" s="253" t="s">
        <v>1</v>
      </c>
      <c r="F389" s="254" t="s">
        <v>1423</v>
      </c>
      <c r="G389" s="252"/>
      <c r="H389" s="255">
        <v>0.19400000000000001</v>
      </c>
      <c r="I389" s="256"/>
      <c r="J389" s="252"/>
      <c r="K389" s="252"/>
      <c r="L389" s="257"/>
      <c r="M389" s="258"/>
      <c r="N389" s="259"/>
      <c r="O389" s="259"/>
      <c r="P389" s="259"/>
      <c r="Q389" s="259"/>
      <c r="R389" s="259"/>
      <c r="S389" s="259"/>
      <c r="T389" s="26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1" t="s">
        <v>190</v>
      </c>
      <c r="AU389" s="261" t="s">
        <v>84</v>
      </c>
      <c r="AV389" s="14" t="s">
        <v>84</v>
      </c>
      <c r="AW389" s="14" t="s">
        <v>30</v>
      </c>
      <c r="AX389" s="14" t="s">
        <v>74</v>
      </c>
      <c r="AY389" s="261" t="s">
        <v>180</v>
      </c>
    </row>
    <row r="390" s="13" customFormat="1">
      <c r="A390" s="13"/>
      <c r="B390" s="240"/>
      <c r="C390" s="241"/>
      <c r="D390" s="242" t="s">
        <v>190</v>
      </c>
      <c r="E390" s="243" t="s">
        <v>1</v>
      </c>
      <c r="F390" s="244" t="s">
        <v>1424</v>
      </c>
      <c r="G390" s="241"/>
      <c r="H390" s="243" t="s">
        <v>1</v>
      </c>
      <c r="I390" s="245"/>
      <c r="J390" s="241"/>
      <c r="K390" s="241"/>
      <c r="L390" s="246"/>
      <c r="M390" s="247"/>
      <c r="N390" s="248"/>
      <c r="O390" s="248"/>
      <c r="P390" s="248"/>
      <c r="Q390" s="248"/>
      <c r="R390" s="248"/>
      <c r="S390" s="248"/>
      <c r="T390" s="249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0" t="s">
        <v>190</v>
      </c>
      <c r="AU390" s="250" t="s">
        <v>84</v>
      </c>
      <c r="AV390" s="13" t="s">
        <v>82</v>
      </c>
      <c r="AW390" s="13" t="s">
        <v>30</v>
      </c>
      <c r="AX390" s="13" t="s">
        <v>74</v>
      </c>
      <c r="AY390" s="250" t="s">
        <v>180</v>
      </c>
    </row>
    <row r="391" s="14" customFormat="1">
      <c r="A391" s="14"/>
      <c r="B391" s="251"/>
      <c r="C391" s="252"/>
      <c r="D391" s="242" t="s">
        <v>190</v>
      </c>
      <c r="E391" s="253" t="s">
        <v>1</v>
      </c>
      <c r="F391" s="254" t="s">
        <v>1425</v>
      </c>
      <c r="G391" s="252"/>
      <c r="H391" s="255">
        <v>0.81000000000000005</v>
      </c>
      <c r="I391" s="256"/>
      <c r="J391" s="252"/>
      <c r="K391" s="252"/>
      <c r="L391" s="257"/>
      <c r="M391" s="258"/>
      <c r="N391" s="259"/>
      <c r="O391" s="259"/>
      <c r="P391" s="259"/>
      <c r="Q391" s="259"/>
      <c r="R391" s="259"/>
      <c r="S391" s="259"/>
      <c r="T391" s="26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1" t="s">
        <v>190</v>
      </c>
      <c r="AU391" s="261" t="s">
        <v>84</v>
      </c>
      <c r="AV391" s="14" t="s">
        <v>84</v>
      </c>
      <c r="AW391" s="14" t="s">
        <v>30</v>
      </c>
      <c r="AX391" s="14" t="s">
        <v>74</v>
      </c>
      <c r="AY391" s="261" t="s">
        <v>180</v>
      </c>
    </row>
    <row r="392" s="13" customFormat="1">
      <c r="A392" s="13"/>
      <c r="B392" s="240"/>
      <c r="C392" s="241"/>
      <c r="D392" s="242" t="s">
        <v>190</v>
      </c>
      <c r="E392" s="243" t="s">
        <v>1</v>
      </c>
      <c r="F392" s="244" t="s">
        <v>1426</v>
      </c>
      <c r="G392" s="241"/>
      <c r="H392" s="243" t="s">
        <v>1</v>
      </c>
      <c r="I392" s="245"/>
      <c r="J392" s="241"/>
      <c r="K392" s="241"/>
      <c r="L392" s="246"/>
      <c r="M392" s="247"/>
      <c r="N392" s="248"/>
      <c r="O392" s="248"/>
      <c r="P392" s="248"/>
      <c r="Q392" s="248"/>
      <c r="R392" s="248"/>
      <c r="S392" s="248"/>
      <c r="T392" s="249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0" t="s">
        <v>190</v>
      </c>
      <c r="AU392" s="250" t="s">
        <v>84</v>
      </c>
      <c r="AV392" s="13" t="s">
        <v>82</v>
      </c>
      <c r="AW392" s="13" t="s">
        <v>30</v>
      </c>
      <c r="AX392" s="13" t="s">
        <v>74</v>
      </c>
      <c r="AY392" s="250" t="s">
        <v>180</v>
      </c>
    </row>
    <row r="393" s="14" customFormat="1">
      <c r="A393" s="14"/>
      <c r="B393" s="251"/>
      <c r="C393" s="252"/>
      <c r="D393" s="242" t="s">
        <v>190</v>
      </c>
      <c r="E393" s="253" t="s">
        <v>1</v>
      </c>
      <c r="F393" s="254" t="s">
        <v>1427</v>
      </c>
      <c r="G393" s="252"/>
      <c r="H393" s="255">
        <v>0.69099999999999995</v>
      </c>
      <c r="I393" s="256"/>
      <c r="J393" s="252"/>
      <c r="K393" s="252"/>
      <c r="L393" s="257"/>
      <c r="M393" s="258"/>
      <c r="N393" s="259"/>
      <c r="O393" s="259"/>
      <c r="P393" s="259"/>
      <c r="Q393" s="259"/>
      <c r="R393" s="259"/>
      <c r="S393" s="259"/>
      <c r="T393" s="26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1" t="s">
        <v>190</v>
      </c>
      <c r="AU393" s="261" t="s">
        <v>84</v>
      </c>
      <c r="AV393" s="14" t="s">
        <v>84</v>
      </c>
      <c r="AW393" s="14" t="s">
        <v>30</v>
      </c>
      <c r="AX393" s="14" t="s">
        <v>74</v>
      </c>
      <c r="AY393" s="261" t="s">
        <v>180</v>
      </c>
    </row>
    <row r="394" s="13" customFormat="1">
      <c r="A394" s="13"/>
      <c r="B394" s="240"/>
      <c r="C394" s="241"/>
      <c r="D394" s="242" t="s">
        <v>190</v>
      </c>
      <c r="E394" s="243" t="s">
        <v>1</v>
      </c>
      <c r="F394" s="244" t="s">
        <v>1428</v>
      </c>
      <c r="G394" s="241"/>
      <c r="H394" s="243" t="s">
        <v>1</v>
      </c>
      <c r="I394" s="245"/>
      <c r="J394" s="241"/>
      <c r="K394" s="241"/>
      <c r="L394" s="246"/>
      <c r="M394" s="247"/>
      <c r="N394" s="248"/>
      <c r="O394" s="248"/>
      <c r="P394" s="248"/>
      <c r="Q394" s="248"/>
      <c r="R394" s="248"/>
      <c r="S394" s="248"/>
      <c r="T394" s="249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0" t="s">
        <v>190</v>
      </c>
      <c r="AU394" s="250" t="s">
        <v>84</v>
      </c>
      <c r="AV394" s="13" t="s">
        <v>82</v>
      </c>
      <c r="AW394" s="13" t="s">
        <v>30</v>
      </c>
      <c r="AX394" s="13" t="s">
        <v>74</v>
      </c>
      <c r="AY394" s="250" t="s">
        <v>180</v>
      </c>
    </row>
    <row r="395" s="14" customFormat="1">
      <c r="A395" s="14"/>
      <c r="B395" s="251"/>
      <c r="C395" s="252"/>
      <c r="D395" s="242" t="s">
        <v>190</v>
      </c>
      <c r="E395" s="253" t="s">
        <v>1</v>
      </c>
      <c r="F395" s="254" t="s">
        <v>1429</v>
      </c>
      <c r="G395" s="252"/>
      <c r="H395" s="255">
        <v>0.35599999999999998</v>
      </c>
      <c r="I395" s="256"/>
      <c r="J395" s="252"/>
      <c r="K395" s="252"/>
      <c r="L395" s="257"/>
      <c r="M395" s="258"/>
      <c r="N395" s="259"/>
      <c r="O395" s="259"/>
      <c r="P395" s="259"/>
      <c r="Q395" s="259"/>
      <c r="R395" s="259"/>
      <c r="S395" s="259"/>
      <c r="T395" s="26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1" t="s">
        <v>190</v>
      </c>
      <c r="AU395" s="261" t="s">
        <v>84</v>
      </c>
      <c r="AV395" s="14" t="s">
        <v>84</v>
      </c>
      <c r="AW395" s="14" t="s">
        <v>30</v>
      </c>
      <c r="AX395" s="14" t="s">
        <v>74</v>
      </c>
      <c r="AY395" s="261" t="s">
        <v>180</v>
      </c>
    </row>
    <row r="396" s="15" customFormat="1">
      <c r="A396" s="15"/>
      <c r="B396" s="262"/>
      <c r="C396" s="263"/>
      <c r="D396" s="242" t="s">
        <v>190</v>
      </c>
      <c r="E396" s="264" t="s">
        <v>1</v>
      </c>
      <c r="F396" s="265" t="s">
        <v>194</v>
      </c>
      <c r="G396" s="263"/>
      <c r="H396" s="266">
        <v>2.2349999999999999</v>
      </c>
      <c r="I396" s="267"/>
      <c r="J396" s="263"/>
      <c r="K396" s="263"/>
      <c r="L396" s="268"/>
      <c r="M396" s="269"/>
      <c r="N396" s="270"/>
      <c r="O396" s="270"/>
      <c r="P396" s="270"/>
      <c r="Q396" s="270"/>
      <c r="R396" s="270"/>
      <c r="S396" s="270"/>
      <c r="T396" s="271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72" t="s">
        <v>190</v>
      </c>
      <c r="AU396" s="272" t="s">
        <v>84</v>
      </c>
      <c r="AV396" s="15" t="s">
        <v>188</v>
      </c>
      <c r="AW396" s="15" t="s">
        <v>30</v>
      </c>
      <c r="AX396" s="15" t="s">
        <v>82</v>
      </c>
      <c r="AY396" s="272" t="s">
        <v>180</v>
      </c>
    </row>
    <row r="397" s="14" customFormat="1">
      <c r="A397" s="14"/>
      <c r="B397" s="251"/>
      <c r="C397" s="252"/>
      <c r="D397" s="242" t="s">
        <v>190</v>
      </c>
      <c r="E397" s="252"/>
      <c r="F397" s="254" t="s">
        <v>1430</v>
      </c>
      <c r="G397" s="252"/>
      <c r="H397" s="255">
        <v>2.5699999999999998</v>
      </c>
      <c r="I397" s="256"/>
      <c r="J397" s="252"/>
      <c r="K397" s="252"/>
      <c r="L397" s="257"/>
      <c r="M397" s="258"/>
      <c r="N397" s="259"/>
      <c r="O397" s="259"/>
      <c r="P397" s="259"/>
      <c r="Q397" s="259"/>
      <c r="R397" s="259"/>
      <c r="S397" s="259"/>
      <c r="T397" s="26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61" t="s">
        <v>190</v>
      </c>
      <c r="AU397" s="261" t="s">
        <v>84</v>
      </c>
      <c r="AV397" s="14" t="s">
        <v>84</v>
      </c>
      <c r="AW397" s="14" t="s">
        <v>4</v>
      </c>
      <c r="AX397" s="14" t="s">
        <v>82</v>
      </c>
      <c r="AY397" s="261" t="s">
        <v>180</v>
      </c>
    </row>
    <row r="398" s="2" customFormat="1" ht="16.5" customHeight="1">
      <c r="A398" s="39"/>
      <c r="B398" s="40"/>
      <c r="C398" s="227" t="s">
        <v>370</v>
      </c>
      <c r="D398" s="227" t="s">
        <v>183</v>
      </c>
      <c r="E398" s="228" t="s">
        <v>1431</v>
      </c>
      <c r="F398" s="229" t="s">
        <v>1432</v>
      </c>
      <c r="G398" s="230" t="s">
        <v>279</v>
      </c>
      <c r="H398" s="231">
        <v>10.800000000000001</v>
      </c>
      <c r="I398" s="232"/>
      <c r="J398" s="233">
        <f>ROUND(I398*H398,2)</f>
        <v>0</v>
      </c>
      <c r="K398" s="229" t="s">
        <v>187</v>
      </c>
      <c r="L398" s="45"/>
      <c r="M398" s="234" t="s">
        <v>1</v>
      </c>
      <c r="N398" s="235" t="s">
        <v>39</v>
      </c>
      <c r="O398" s="92"/>
      <c r="P398" s="236">
        <f>O398*H398</f>
        <v>0</v>
      </c>
      <c r="Q398" s="236">
        <v>0.00010000000000000001</v>
      </c>
      <c r="R398" s="236">
        <f>Q398*H398</f>
        <v>0.0010800000000000002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294</v>
      </c>
      <c r="AT398" s="238" t="s">
        <v>183</v>
      </c>
      <c r="AU398" s="238" t="s">
        <v>84</v>
      </c>
      <c r="AY398" s="18" t="s">
        <v>180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82</v>
      </c>
      <c r="BK398" s="239">
        <f>ROUND(I398*H398,2)</f>
        <v>0</v>
      </c>
      <c r="BL398" s="18" t="s">
        <v>294</v>
      </c>
      <c r="BM398" s="238" t="s">
        <v>1433</v>
      </c>
    </row>
    <row r="399" s="2" customFormat="1">
      <c r="A399" s="39"/>
      <c r="B399" s="40"/>
      <c r="C399" s="41"/>
      <c r="D399" s="242" t="s">
        <v>556</v>
      </c>
      <c r="E399" s="41"/>
      <c r="F399" s="295" t="s">
        <v>1326</v>
      </c>
      <c r="G399" s="41"/>
      <c r="H399" s="41"/>
      <c r="I399" s="296"/>
      <c r="J399" s="41"/>
      <c r="K399" s="41"/>
      <c r="L399" s="45"/>
      <c r="M399" s="297"/>
      <c r="N399" s="298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556</v>
      </c>
      <c r="AU399" s="18" t="s">
        <v>84</v>
      </c>
    </row>
    <row r="400" s="13" customFormat="1">
      <c r="A400" s="13"/>
      <c r="B400" s="240"/>
      <c r="C400" s="241"/>
      <c r="D400" s="242" t="s">
        <v>190</v>
      </c>
      <c r="E400" s="243" t="s">
        <v>1</v>
      </c>
      <c r="F400" s="244" t="s">
        <v>1327</v>
      </c>
      <c r="G400" s="241"/>
      <c r="H400" s="243" t="s">
        <v>1</v>
      </c>
      <c r="I400" s="245"/>
      <c r="J400" s="241"/>
      <c r="K400" s="241"/>
      <c r="L400" s="246"/>
      <c r="M400" s="247"/>
      <c r="N400" s="248"/>
      <c r="O400" s="248"/>
      <c r="P400" s="248"/>
      <c r="Q400" s="248"/>
      <c r="R400" s="248"/>
      <c r="S400" s="248"/>
      <c r="T400" s="249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50" t="s">
        <v>190</v>
      </c>
      <c r="AU400" s="250" t="s">
        <v>84</v>
      </c>
      <c r="AV400" s="13" t="s">
        <v>82</v>
      </c>
      <c r="AW400" s="13" t="s">
        <v>30</v>
      </c>
      <c r="AX400" s="13" t="s">
        <v>74</v>
      </c>
      <c r="AY400" s="250" t="s">
        <v>180</v>
      </c>
    </row>
    <row r="401" s="13" customFormat="1">
      <c r="A401" s="13"/>
      <c r="B401" s="240"/>
      <c r="C401" s="241"/>
      <c r="D401" s="242" t="s">
        <v>190</v>
      </c>
      <c r="E401" s="243" t="s">
        <v>1</v>
      </c>
      <c r="F401" s="244" t="s">
        <v>1434</v>
      </c>
      <c r="G401" s="241"/>
      <c r="H401" s="243" t="s">
        <v>1</v>
      </c>
      <c r="I401" s="245"/>
      <c r="J401" s="241"/>
      <c r="K401" s="241"/>
      <c r="L401" s="246"/>
      <c r="M401" s="247"/>
      <c r="N401" s="248"/>
      <c r="O401" s="248"/>
      <c r="P401" s="248"/>
      <c r="Q401" s="248"/>
      <c r="R401" s="248"/>
      <c r="S401" s="248"/>
      <c r="T401" s="249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0" t="s">
        <v>190</v>
      </c>
      <c r="AU401" s="250" t="s">
        <v>84</v>
      </c>
      <c r="AV401" s="13" t="s">
        <v>82</v>
      </c>
      <c r="AW401" s="13" t="s">
        <v>30</v>
      </c>
      <c r="AX401" s="13" t="s">
        <v>74</v>
      </c>
      <c r="AY401" s="250" t="s">
        <v>180</v>
      </c>
    </row>
    <row r="402" s="14" customFormat="1">
      <c r="A402" s="14"/>
      <c r="B402" s="251"/>
      <c r="C402" s="252"/>
      <c r="D402" s="242" t="s">
        <v>190</v>
      </c>
      <c r="E402" s="253" t="s">
        <v>1</v>
      </c>
      <c r="F402" s="254" t="s">
        <v>1435</v>
      </c>
      <c r="G402" s="252"/>
      <c r="H402" s="255">
        <v>3</v>
      </c>
      <c r="I402" s="256"/>
      <c r="J402" s="252"/>
      <c r="K402" s="252"/>
      <c r="L402" s="257"/>
      <c r="M402" s="258"/>
      <c r="N402" s="259"/>
      <c r="O402" s="259"/>
      <c r="P402" s="259"/>
      <c r="Q402" s="259"/>
      <c r="R402" s="259"/>
      <c r="S402" s="259"/>
      <c r="T402" s="26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1" t="s">
        <v>190</v>
      </c>
      <c r="AU402" s="261" t="s">
        <v>84</v>
      </c>
      <c r="AV402" s="14" t="s">
        <v>84</v>
      </c>
      <c r="AW402" s="14" t="s">
        <v>30</v>
      </c>
      <c r="AX402" s="14" t="s">
        <v>74</v>
      </c>
      <c r="AY402" s="261" t="s">
        <v>180</v>
      </c>
    </row>
    <row r="403" s="13" customFormat="1">
      <c r="A403" s="13"/>
      <c r="B403" s="240"/>
      <c r="C403" s="241"/>
      <c r="D403" s="242" t="s">
        <v>190</v>
      </c>
      <c r="E403" s="243" t="s">
        <v>1</v>
      </c>
      <c r="F403" s="244" t="s">
        <v>1436</v>
      </c>
      <c r="G403" s="241"/>
      <c r="H403" s="243" t="s">
        <v>1</v>
      </c>
      <c r="I403" s="245"/>
      <c r="J403" s="241"/>
      <c r="K403" s="241"/>
      <c r="L403" s="246"/>
      <c r="M403" s="247"/>
      <c r="N403" s="248"/>
      <c r="O403" s="248"/>
      <c r="P403" s="248"/>
      <c r="Q403" s="248"/>
      <c r="R403" s="248"/>
      <c r="S403" s="248"/>
      <c r="T403" s="249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0" t="s">
        <v>190</v>
      </c>
      <c r="AU403" s="250" t="s">
        <v>84</v>
      </c>
      <c r="AV403" s="13" t="s">
        <v>82</v>
      </c>
      <c r="AW403" s="13" t="s">
        <v>30</v>
      </c>
      <c r="AX403" s="13" t="s">
        <v>74</v>
      </c>
      <c r="AY403" s="250" t="s">
        <v>180</v>
      </c>
    </row>
    <row r="404" s="14" customFormat="1">
      <c r="A404" s="14"/>
      <c r="B404" s="251"/>
      <c r="C404" s="252"/>
      <c r="D404" s="242" t="s">
        <v>190</v>
      </c>
      <c r="E404" s="253" t="s">
        <v>1</v>
      </c>
      <c r="F404" s="254" t="s">
        <v>1437</v>
      </c>
      <c r="G404" s="252"/>
      <c r="H404" s="255">
        <v>2.6000000000000001</v>
      </c>
      <c r="I404" s="256"/>
      <c r="J404" s="252"/>
      <c r="K404" s="252"/>
      <c r="L404" s="257"/>
      <c r="M404" s="258"/>
      <c r="N404" s="259"/>
      <c r="O404" s="259"/>
      <c r="P404" s="259"/>
      <c r="Q404" s="259"/>
      <c r="R404" s="259"/>
      <c r="S404" s="259"/>
      <c r="T404" s="26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1" t="s">
        <v>190</v>
      </c>
      <c r="AU404" s="261" t="s">
        <v>84</v>
      </c>
      <c r="AV404" s="14" t="s">
        <v>84</v>
      </c>
      <c r="AW404" s="14" t="s">
        <v>30</v>
      </c>
      <c r="AX404" s="14" t="s">
        <v>74</v>
      </c>
      <c r="AY404" s="261" t="s">
        <v>180</v>
      </c>
    </row>
    <row r="405" s="13" customFormat="1">
      <c r="A405" s="13"/>
      <c r="B405" s="240"/>
      <c r="C405" s="241"/>
      <c r="D405" s="242" t="s">
        <v>190</v>
      </c>
      <c r="E405" s="243" t="s">
        <v>1</v>
      </c>
      <c r="F405" s="244" t="s">
        <v>1438</v>
      </c>
      <c r="G405" s="241"/>
      <c r="H405" s="243" t="s">
        <v>1</v>
      </c>
      <c r="I405" s="245"/>
      <c r="J405" s="241"/>
      <c r="K405" s="241"/>
      <c r="L405" s="246"/>
      <c r="M405" s="247"/>
      <c r="N405" s="248"/>
      <c r="O405" s="248"/>
      <c r="P405" s="248"/>
      <c r="Q405" s="248"/>
      <c r="R405" s="248"/>
      <c r="S405" s="248"/>
      <c r="T405" s="249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0" t="s">
        <v>190</v>
      </c>
      <c r="AU405" s="250" t="s">
        <v>84</v>
      </c>
      <c r="AV405" s="13" t="s">
        <v>82</v>
      </c>
      <c r="AW405" s="13" t="s">
        <v>30</v>
      </c>
      <c r="AX405" s="13" t="s">
        <v>74</v>
      </c>
      <c r="AY405" s="250" t="s">
        <v>180</v>
      </c>
    </row>
    <row r="406" s="14" customFormat="1">
      <c r="A406" s="14"/>
      <c r="B406" s="251"/>
      <c r="C406" s="252"/>
      <c r="D406" s="242" t="s">
        <v>190</v>
      </c>
      <c r="E406" s="253" t="s">
        <v>1</v>
      </c>
      <c r="F406" s="254" t="s">
        <v>1439</v>
      </c>
      <c r="G406" s="252"/>
      <c r="H406" s="255">
        <v>5.2000000000000002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1" t="s">
        <v>190</v>
      </c>
      <c r="AU406" s="261" t="s">
        <v>84</v>
      </c>
      <c r="AV406" s="14" t="s">
        <v>84</v>
      </c>
      <c r="AW406" s="14" t="s">
        <v>30</v>
      </c>
      <c r="AX406" s="14" t="s">
        <v>74</v>
      </c>
      <c r="AY406" s="261" t="s">
        <v>180</v>
      </c>
    </row>
    <row r="407" s="15" customFormat="1">
      <c r="A407" s="15"/>
      <c r="B407" s="262"/>
      <c r="C407" s="263"/>
      <c r="D407" s="242" t="s">
        <v>190</v>
      </c>
      <c r="E407" s="264" t="s">
        <v>1</v>
      </c>
      <c r="F407" s="265" t="s">
        <v>194</v>
      </c>
      <c r="G407" s="263"/>
      <c r="H407" s="266">
        <v>10.800000000000001</v>
      </c>
      <c r="I407" s="267"/>
      <c r="J407" s="263"/>
      <c r="K407" s="263"/>
      <c r="L407" s="268"/>
      <c r="M407" s="269"/>
      <c r="N407" s="270"/>
      <c r="O407" s="270"/>
      <c r="P407" s="270"/>
      <c r="Q407" s="270"/>
      <c r="R407" s="270"/>
      <c r="S407" s="270"/>
      <c r="T407" s="271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72" t="s">
        <v>190</v>
      </c>
      <c r="AU407" s="272" t="s">
        <v>84</v>
      </c>
      <c r="AV407" s="15" t="s">
        <v>188</v>
      </c>
      <c r="AW407" s="15" t="s">
        <v>30</v>
      </c>
      <c r="AX407" s="15" t="s">
        <v>82</v>
      </c>
      <c r="AY407" s="272" t="s">
        <v>180</v>
      </c>
    </row>
    <row r="408" s="2" customFormat="1" ht="16.5" customHeight="1">
      <c r="A408" s="39"/>
      <c r="B408" s="40"/>
      <c r="C408" s="284" t="s">
        <v>376</v>
      </c>
      <c r="D408" s="284" t="s">
        <v>328</v>
      </c>
      <c r="E408" s="285" t="s">
        <v>1440</v>
      </c>
      <c r="F408" s="286" t="s">
        <v>1441</v>
      </c>
      <c r="G408" s="287" t="s">
        <v>186</v>
      </c>
      <c r="H408" s="288">
        <v>0.73399999999999999</v>
      </c>
      <c r="I408" s="289"/>
      <c r="J408" s="290">
        <f>ROUND(I408*H408,2)</f>
        <v>0</v>
      </c>
      <c r="K408" s="286" t="s">
        <v>199</v>
      </c>
      <c r="L408" s="291"/>
      <c r="M408" s="292" t="s">
        <v>1</v>
      </c>
      <c r="N408" s="293" t="s">
        <v>39</v>
      </c>
      <c r="O408" s="92"/>
      <c r="P408" s="236">
        <f>O408*H408</f>
        <v>0</v>
      </c>
      <c r="Q408" s="236">
        <v>0.55000000000000004</v>
      </c>
      <c r="R408" s="236">
        <f>Q408*H408</f>
        <v>0.4037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331</v>
      </c>
      <c r="AT408" s="238" t="s">
        <v>328</v>
      </c>
      <c r="AU408" s="238" t="s">
        <v>84</v>
      </c>
      <c r="AY408" s="18" t="s">
        <v>180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82</v>
      </c>
      <c r="BK408" s="239">
        <f>ROUND(I408*H408,2)</f>
        <v>0</v>
      </c>
      <c r="BL408" s="18" t="s">
        <v>294</v>
      </c>
      <c r="BM408" s="238" t="s">
        <v>1442</v>
      </c>
    </row>
    <row r="409" s="13" customFormat="1">
      <c r="A409" s="13"/>
      <c r="B409" s="240"/>
      <c r="C409" s="241"/>
      <c r="D409" s="242" t="s">
        <v>190</v>
      </c>
      <c r="E409" s="243" t="s">
        <v>1</v>
      </c>
      <c r="F409" s="244" t="s">
        <v>1327</v>
      </c>
      <c r="G409" s="241"/>
      <c r="H409" s="243" t="s">
        <v>1</v>
      </c>
      <c r="I409" s="245"/>
      <c r="J409" s="241"/>
      <c r="K409" s="241"/>
      <c r="L409" s="246"/>
      <c r="M409" s="247"/>
      <c r="N409" s="248"/>
      <c r="O409" s="248"/>
      <c r="P409" s="248"/>
      <c r="Q409" s="248"/>
      <c r="R409" s="248"/>
      <c r="S409" s="248"/>
      <c r="T409" s="249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0" t="s">
        <v>190</v>
      </c>
      <c r="AU409" s="250" t="s">
        <v>84</v>
      </c>
      <c r="AV409" s="13" t="s">
        <v>82</v>
      </c>
      <c r="AW409" s="13" t="s">
        <v>30</v>
      </c>
      <c r="AX409" s="13" t="s">
        <v>74</v>
      </c>
      <c r="AY409" s="250" t="s">
        <v>180</v>
      </c>
    </row>
    <row r="410" s="13" customFormat="1">
      <c r="A410" s="13"/>
      <c r="B410" s="240"/>
      <c r="C410" s="241"/>
      <c r="D410" s="242" t="s">
        <v>190</v>
      </c>
      <c r="E410" s="243" t="s">
        <v>1</v>
      </c>
      <c r="F410" s="244" t="s">
        <v>1443</v>
      </c>
      <c r="G410" s="241"/>
      <c r="H410" s="243" t="s">
        <v>1</v>
      </c>
      <c r="I410" s="245"/>
      <c r="J410" s="241"/>
      <c r="K410" s="241"/>
      <c r="L410" s="246"/>
      <c r="M410" s="247"/>
      <c r="N410" s="248"/>
      <c r="O410" s="248"/>
      <c r="P410" s="248"/>
      <c r="Q410" s="248"/>
      <c r="R410" s="248"/>
      <c r="S410" s="248"/>
      <c r="T410" s="249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0" t="s">
        <v>190</v>
      </c>
      <c r="AU410" s="250" t="s">
        <v>84</v>
      </c>
      <c r="AV410" s="13" t="s">
        <v>82</v>
      </c>
      <c r="AW410" s="13" t="s">
        <v>30</v>
      </c>
      <c r="AX410" s="13" t="s">
        <v>74</v>
      </c>
      <c r="AY410" s="250" t="s">
        <v>180</v>
      </c>
    </row>
    <row r="411" s="14" customFormat="1">
      <c r="A411" s="14"/>
      <c r="B411" s="251"/>
      <c r="C411" s="252"/>
      <c r="D411" s="242" t="s">
        <v>190</v>
      </c>
      <c r="E411" s="253" t="s">
        <v>1</v>
      </c>
      <c r="F411" s="254" t="s">
        <v>1372</v>
      </c>
      <c r="G411" s="252"/>
      <c r="H411" s="255">
        <v>0.17299999999999999</v>
      </c>
      <c r="I411" s="256"/>
      <c r="J411" s="252"/>
      <c r="K411" s="252"/>
      <c r="L411" s="257"/>
      <c r="M411" s="258"/>
      <c r="N411" s="259"/>
      <c r="O411" s="259"/>
      <c r="P411" s="259"/>
      <c r="Q411" s="259"/>
      <c r="R411" s="259"/>
      <c r="S411" s="259"/>
      <c r="T411" s="26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1" t="s">
        <v>190</v>
      </c>
      <c r="AU411" s="261" t="s">
        <v>84</v>
      </c>
      <c r="AV411" s="14" t="s">
        <v>84</v>
      </c>
      <c r="AW411" s="14" t="s">
        <v>30</v>
      </c>
      <c r="AX411" s="14" t="s">
        <v>74</v>
      </c>
      <c r="AY411" s="261" t="s">
        <v>180</v>
      </c>
    </row>
    <row r="412" s="13" customFormat="1">
      <c r="A412" s="13"/>
      <c r="B412" s="240"/>
      <c r="C412" s="241"/>
      <c r="D412" s="242" t="s">
        <v>190</v>
      </c>
      <c r="E412" s="243" t="s">
        <v>1</v>
      </c>
      <c r="F412" s="244" t="s">
        <v>1444</v>
      </c>
      <c r="G412" s="241"/>
      <c r="H412" s="243" t="s">
        <v>1</v>
      </c>
      <c r="I412" s="245"/>
      <c r="J412" s="241"/>
      <c r="K412" s="241"/>
      <c r="L412" s="246"/>
      <c r="M412" s="247"/>
      <c r="N412" s="248"/>
      <c r="O412" s="248"/>
      <c r="P412" s="248"/>
      <c r="Q412" s="248"/>
      <c r="R412" s="248"/>
      <c r="S412" s="248"/>
      <c r="T412" s="249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50" t="s">
        <v>190</v>
      </c>
      <c r="AU412" s="250" t="s">
        <v>84</v>
      </c>
      <c r="AV412" s="13" t="s">
        <v>82</v>
      </c>
      <c r="AW412" s="13" t="s">
        <v>30</v>
      </c>
      <c r="AX412" s="13" t="s">
        <v>74</v>
      </c>
      <c r="AY412" s="250" t="s">
        <v>180</v>
      </c>
    </row>
    <row r="413" s="14" customFormat="1">
      <c r="A413" s="14"/>
      <c r="B413" s="251"/>
      <c r="C413" s="252"/>
      <c r="D413" s="242" t="s">
        <v>190</v>
      </c>
      <c r="E413" s="253" t="s">
        <v>1</v>
      </c>
      <c r="F413" s="254" t="s">
        <v>1372</v>
      </c>
      <c r="G413" s="252"/>
      <c r="H413" s="255">
        <v>0.17299999999999999</v>
      </c>
      <c r="I413" s="256"/>
      <c r="J413" s="252"/>
      <c r="K413" s="252"/>
      <c r="L413" s="257"/>
      <c r="M413" s="258"/>
      <c r="N413" s="259"/>
      <c r="O413" s="259"/>
      <c r="P413" s="259"/>
      <c r="Q413" s="259"/>
      <c r="R413" s="259"/>
      <c r="S413" s="259"/>
      <c r="T413" s="26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1" t="s">
        <v>190</v>
      </c>
      <c r="AU413" s="261" t="s">
        <v>84</v>
      </c>
      <c r="AV413" s="14" t="s">
        <v>84</v>
      </c>
      <c r="AW413" s="14" t="s">
        <v>30</v>
      </c>
      <c r="AX413" s="14" t="s">
        <v>74</v>
      </c>
      <c r="AY413" s="261" t="s">
        <v>180</v>
      </c>
    </row>
    <row r="414" s="13" customFormat="1">
      <c r="A414" s="13"/>
      <c r="B414" s="240"/>
      <c r="C414" s="241"/>
      <c r="D414" s="242" t="s">
        <v>190</v>
      </c>
      <c r="E414" s="243" t="s">
        <v>1</v>
      </c>
      <c r="F414" s="244" t="s">
        <v>1445</v>
      </c>
      <c r="G414" s="241"/>
      <c r="H414" s="243" t="s">
        <v>1</v>
      </c>
      <c r="I414" s="245"/>
      <c r="J414" s="241"/>
      <c r="K414" s="241"/>
      <c r="L414" s="246"/>
      <c r="M414" s="247"/>
      <c r="N414" s="248"/>
      <c r="O414" s="248"/>
      <c r="P414" s="248"/>
      <c r="Q414" s="248"/>
      <c r="R414" s="248"/>
      <c r="S414" s="248"/>
      <c r="T414" s="249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0" t="s">
        <v>190</v>
      </c>
      <c r="AU414" s="250" t="s">
        <v>84</v>
      </c>
      <c r="AV414" s="13" t="s">
        <v>82</v>
      </c>
      <c r="AW414" s="13" t="s">
        <v>30</v>
      </c>
      <c r="AX414" s="13" t="s">
        <v>74</v>
      </c>
      <c r="AY414" s="250" t="s">
        <v>180</v>
      </c>
    </row>
    <row r="415" s="14" customFormat="1">
      <c r="A415" s="14"/>
      <c r="B415" s="251"/>
      <c r="C415" s="252"/>
      <c r="D415" s="242" t="s">
        <v>190</v>
      </c>
      <c r="E415" s="253" t="s">
        <v>1</v>
      </c>
      <c r="F415" s="254" t="s">
        <v>1446</v>
      </c>
      <c r="G415" s="252"/>
      <c r="H415" s="255">
        <v>0.29199999999999998</v>
      </c>
      <c r="I415" s="256"/>
      <c r="J415" s="252"/>
      <c r="K415" s="252"/>
      <c r="L415" s="257"/>
      <c r="M415" s="258"/>
      <c r="N415" s="259"/>
      <c r="O415" s="259"/>
      <c r="P415" s="259"/>
      <c r="Q415" s="259"/>
      <c r="R415" s="259"/>
      <c r="S415" s="259"/>
      <c r="T415" s="26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1" t="s">
        <v>190</v>
      </c>
      <c r="AU415" s="261" t="s">
        <v>84</v>
      </c>
      <c r="AV415" s="14" t="s">
        <v>84</v>
      </c>
      <c r="AW415" s="14" t="s">
        <v>30</v>
      </c>
      <c r="AX415" s="14" t="s">
        <v>74</v>
      </c>
      <c r="AY415" s="261" t="s">
        <v>180</v>
      </c>
    </row>
    <row r="416" s="15" customFormat="1">
      <c r="A416" s="15"/>
      <c r="B416" s="262"/>
      <c r="C416" s="263"/>
      <c r="D416" s="242" t="s">
        <v>190</v>
      </c>
      <c r="E416" s="264" t="s">
        <v>1</v>
      </c>
      <c r="F416" s="265" t="s">
        <v>194</v>
      </c>
      <c r="G416" s="263"/>
      <c r="H416" s="266">
        <v>0.63800000000000001</v>
      </c>
      <c r="I416" s="267"/>
      <c r="J416" s="263"/>
      <c r="K416" s="263"/>
      <c r="L416" s="268"/>
      <c r="M416" s="269"/>
      <c r="N416" s="270"/>
      <c r="O416" s="270"/>
      <c r="P416" s="270"/>
      <c r="Q416" s="270"/>
      <c r="R416" s="270"/>
      <c r="S416" s="270"/>
      <c r="T416" s="271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T416" s="272" t="s">
        <v>190</v>
      </c>
      <c r="AU416" s="272" t="s">
        <v>84</v>
      </c>
      <c r="AV416" s="15" t="s">
        <v>188</v>
      </c>
      <c r="AW416" s="15" t="s">
        <v>30</v>
      </c>
      <c r="AX416" s="15" t="s">
        <v>82</v>
      </c>
      <c r="AY416" s="272" t="s">
        <v>180</v>
      </c>
    </row>
    <row r="417" s="14" customFormat="1">
      <c r="A417" s="14"/>
      <c r="B417" s="251"/>
      <c r="C417" s="252"/>
      <c r="D417" s="242" t="s">
        <v>190</v>
      </c>
      <c r="E417" s="252"/>
      <c r="F417" s="254" t="s">
        <v>1447</v>
      </c>
      <c r="G417" s="252"/>
      <c r="H417" s="255">
        <v>0.73399999999999999</v>
      </c>
      <c r="I417" s="256"/>
      <c r="J417" s="252"/>
      <c r="K417" s="252"/>
      <c r="L417" s="257"/>
      <c r="M417" s="258"/>
      <c r="N417" s="259"/>
      <c r="O417" s="259"/>
      <c r="P417" s="259"/>
      <c r="Q417" s="259"/>
      <c r="R417" s="259"/>
      <c r="S417" s="259"/>
      <c r="T417" s="260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1" t="s">
        <v>190</v>
      </c>
      <c r="AU417" s="261" t="s">
        <v>84</v>
      </c>
      <c r="AV417" s="14" t="s">
        <v>84</v>
      </c>
      <c r="AW417" s="14" t="s">
        <v>4</v>
      </c>
      <c r="AX417" s="14" t="s">
        <v>82</v>
      </c>
      <c r="AY417" s="261" t="s">
        <v>180</v>
      </c>
    </row>
    <row r="418" s="2" customFormat="1" ht="16.5" customHeight="1">
      <c r="A418" s="39"/>
      <c r="B418" s="40"/>
      <c r="C418" s="227" t="s">
        <v>382</v>
      </c>
      <c r="D418" s="227" t="s">
        <v>183</v>
      </c>
      <c r="E418" s="228" t="s">
        <v>1448</v>
      </c>
      <c r="F418" s="229" t="s">
        <v>1449</v>
      </c>
      <c r="G418" s="230" t="s">
        <v>198</v>
      </c>
      <c r="H418" s="231">
        <v>6291.384</v>
      </c>
      <c r="I418" s="232"/>
      <c r="J418" s="233">
        <f>ROUND(I418*H418,2)</f>
        <v>0</v>
      </c>
      <c r="K418" s="229" t="s">
        <v>187</v>
      </c>
      <c r="L418" s="45"/>
      <c r="M418" s="234" t="s">
        <v>1</v>
      </c>
      <c r="N418" s="235" t="s">
        <v>39</v>
      </c>
      <c r="O418" s="92"/>
      <c r="P418" s="236">
        <f>O418*H418</f>
        <v>0</v>
      </c>
      <c r="Q418" s="236">
        <v>0</v>
      </c>
      <c r="R418" s="236">
        <f>Q418*H418</f>
        <v>0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294</v>
      </c>
      <c r="AT418" s="238" t="s">
        <v>183</v>
      </c>
      <c r="AU418" s="238" t="s">
        <v>84</v>
      </c>
      <c r="AY418" s="18" t="s">
        <v>180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82</v>
      </c>
      <c r="BK418" s="239">
        <f>ROUND(I418*H418,2)</f>
        <v>0</v>
      </c>
      <c r="BL418" s="18" t="s">
        <v>294</v>
      </c>
      <c r="BM418" s="238" t="s">
        <v>1450</v>
      </c>
    </row>
    <row r="419" s="13" customFormat="1">
      <c r="A419" s="13"/>
      <c r="B419" s="240"/>
      <c r="C419" s="241"/>
      <c r="D419" s="242" t="s">
        <v>190</v>
      </c>
      <c r="E419" s="243" t="s">
        <v>1</v>
      </c>
      <c r="F419" s="244" t="s">
        <v>1451</v>
      </c>
      <c r="G419" s="241"/>
      <c r="H419" s="243" t="s">
        <v>1</v>
      </c>
      <c r="I419" s="245"/>
      <c r="J419" s="241"/>
      <c r="K419" s="241"/>
      <c r="L419" s="246"/>
      <c r="M419" s="247"/>
      <c r="N419" s="248"/>
      <c r="O419" s="248"/>
      <c r="P419" s="248"/>
      <c r="Q419" s="248"/>
      <c r="R419" s="248"/>
      <c r="S419" s="248"/>
      <c r="T419" s="249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0" t="s">
        <v>190</v>
      </c>
      <c r="AU419" s="250" t="s">
        <v>84</v>
      </c>
      <c r="AV419" s="13" t="s">
        <v>82</v>
      </c>
      <c r="AW419" s="13" t="s">
        <v>30</v>
      </c>
      <c r="AX419" s="13" t="s">
        <v>74</v>
      </c>
      <c r="AY419" s="250" t="s">
        <v>180</v>
      </c>
    </row>
    <row r="420" s="13" customFormat="1">
      <c r="A420" s="13"/>
      <c r="B420" s="240"/>
      <c r="C420" s="241"/>
      <c r="D420" s="242" t="s">
        <v>190</v>
      </c>
      <c r="E420" s="243" t="s">
        <v>1</v>
      </c>
      <c r="F420" s="244" t="s">
        <v>1452</v>
      </c>
      <c r="G420" s="241"/>
      <c r="H420" s="243" t="s">
        <v>1</v>
      </c>
      <c r="I420" s="245"/>
      <c r="J420" s="241"/>
      <c r="K420" s="241"/>
      <c r="L420" s="246"/>
      <c r="M420" s="247"/>
      <c r="N420" s="248"/>
      <c r="O420" s="248"/>
      <c r="P420" s="248"/>
      <c r="Q420" s="248"/>
      <c r="R420" s="248"/>
      <c r="S420" s="248"/>
      <c r="T420" s="249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0" t="s">
        <v>190</v>
      </c>
      <c r="AU420" s="250" t="s">
        <v>84</v>
      </c>
      <c r="AV420" s="13" t="s">
        <v>82</v>
      </c>
      <c r="AW420" s="13" t="s">
        <v>30</v>
      </c>
      <c r="AX420" s="13" t="s">
        <v>74</v>
      </c>
      <c r="AY420" s="250" t="s">
        <v>180</v>
      </c>
    </row>
    <row r="421" s="14" customFormat="1">
      <c r="A421" s="14"/>
      <c r="B421" s="251"/>
      <c r="C421" s="252"/>
      <c r="D421" s="242" t="s">
        <v>190</v>
      </c>
      <c r="E421" s="253" t="s">
        <v>1</v>
      </c>
      <c r="F421" s="254" t="s">
        <v>1453</v>
      </c>
      <c r="G421" s="252"/>
      <c r="H421" s="255">
        <v>180.34</v>
      </c>
      <c r="I421" s="256"/>
      <c r="J421" s="252"/>
      <c r="K421" s="252"/>
      <c r="L421" s="257"/>
      <c r="M421" s="258"/>
      <c r="N421" s="259"/>
      <c r="O421" s="259"/>
      <c r="P421" s="259"/>
      <c r="Q421" s="259"/>
      <c r="R421" s="259"/>
      <c r="S421" s="259"/>
      <c r="T421" s="26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1" t="s">
        <v>190</v>
      </c>
      <c r="AU421" s="261" t="s">
        <v>84</v>
      </c>
      <c r="AV421" s="14" t="s">
        <v>84</v>
      </c>
      <c r="AW421" s="14" t="s">
        <v>30</v>
      </c>
      <c r="AX421" s="14" t="s">
        <v>74</v>
      </c>
      <c r="AY421" s="261" t="s">
        <v>180</v>
      </c>
    </row>
    <row r="422" s="14" customFormat="1">
      <c r="A422" s="14"/>
      <c r="B422" s="251"/>
      <c r="C422" s="252"/>
      <c r="D422" s="242" t="s">
        <v>190</v>
      </c>
      <c r="E422" s="253" t="s">
        <v>1</v>
      </c>
      <c r="F422" s="254" t="s">
        <v>1454</v>
      </c>
      <c r="G422" s="252"/>
      <c r="H422" s="255">
        <v>177.92599999999999</v>
      </c>
      <c r="I422" s="256"/>
      <c r="J422" s="252"/>
      <c r="K422" s="252"/>
      <c r="L422" s="257"/>
      <c r="M422" s="258"/>
      <c r="N422" s="259"/>
      <c r="O422" s="259"/>
      <c r="P422" s="259"/>
      <c r="Q422" s="259"/>
      <c r="R422" s="259"/>
      <c r="S422" s="259"/>
      <c r="T422" s="26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1" t="s">
        <v>190</v>
      </c>
      <c r="AU422" s="261" t="s">
        <v>84</v>
      </c>
      <c r="AV422" s="14" t="s">
        <v>84</v>
      </c>
      <c r="AW422" s="14" t="s">
        <v>30</v>
      </c>
      <c r="AX422" s="14" t="s">
        <v>74</v>
      </c>
      <c r="AY422" s="261" t="s">
        <v>180</v>
      </c>
    </row>
    <row r="423" s="16" customFormat="1">
      <c r="A423" s="16"/>
      <c r="B423" s="273"/>
      <c r="C423" s="274"/>
      <c r="D423" s="242" t="s">
        <v>190</v>
      </c>
      <c r="E423" s="275" t="s">
        <v>1</v>
      </c>
      <c r="F423" s="276" t="s">
        <v>249</v>
      </c>
      <c r="G423" s="274"/>
      <c r="H423" s="277">
        <v>358.26600000000002</v>
      </c>
      <c r="I423" s="278"/>
      <c r="J423" s="274"/>
      <c r="K423" s="274"/>
      <c r="L423" s="279"/>
      <c r="M423" s="280"/>
      <c r="N423" s="281"/>
      <c r="O423" s="281"/>
      <c r="P423" s="281"/>
      <c r="Q423" s="281"/>
      <c r="R423" s="281"/>
      <c r="S423" s="281"/>
      <c r="T423" s="282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T423" s="283" t="s">
        <v>190</v>
      </c>
      <c r="AU423" s="283" t="s">
        <v>84</v>
      </c>
      <c r="AV423" s="16" t="s">
        <v>181</v>
      </c>
      <c r="AW423" s="16" t="s">
        <v>30</v>
      </c>
      <c r="AX423" s="16" t="s">
        <v>74</v>
      </c>
      <c r="AY423" s="283" t="s">
        <v>180</v>
      </c>
    </row>
    <row r="424" s="13" customFormat="1">
      <c r="A424" s="13"/>
      <c r="B424" s="240"/>
      <c r="C424" s="241"/>
      <c r="D424" s="242" t="s">
        <v>190</v>
      </c>
      <c r="E424" s="243" t="s">
        <v>1</v>
      </c>
      <c r="F424" s="244" t="s">
        <v>1455</v>
      </c>
      <c r="G424" s="241"/>
      <c r="H424" s="243" t="s">
        <v>1</v>
      </c>
      <c r="I424" s="245"/>
      <c r="J424" s="241"/>
      <c r="K424" s="241"/>
      <c r="L424" s="246"/>
      <c r="M424" s="247"/>
      <c r="N424" s="248"/>
      <c r="O424" s="248"/>
      <c r="P424" s="248"/>
      <c r="Q424" s="248"/>
      <c r="R424" s="248"/>
      <c r="S424" s="248"/>
      <c r="T424" s="249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50" t="s">
        <v>190</v>
      </c>
      <c r="AU424" s="250" t="s">
        <v>84</v>
      </c>
      <c r="AV424" s="13" t="s">
        <v>82</v>
      </c>
      <c r="AW424" s="13" t="s">
        <v>30</v>
      </c>
      <c r="AX424" s="13" t="s">
        <v>74</v>
      </c>
      <c r="AY424" s="250" t="s">
        <v>180</v>
      </c>
    </row>
    <row r="425" s="13" customFormat="1">
      <c r="A425" s="13"/>
      <c r="B425" s="240"/>
      <c r="C425" s="241"/>
      <c r="D425" s="242" t="s">
        <v>190</v>
      </c>
      <c r="E425" s="243" t="s">
        <v>1</v>
      </c>
      <c r="F425" s="244" t="s">
        <v>1452</v>
      </c>
      <c r="G425" s="241"/>
      <c r="H425" s="243" t="s">
        <v>1</v>
      </c>
      <c r="I425" s="245"/>
      <c r="J425" s="241"/>
      <c r="K425" s="241"/>
      <c r="L425" s="246"/>
      <c r="M425" s="247"/>
      <c r="N425" s="248"/>
      <c r="O425" s="248"/>
      <c r="P425" s="248"/>
      <c r="Q425" s="248"/>
      <c r="R425" s="248"/>
      <c r="S425" s="248"/>
      <c r="T425" s="249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0" t="s">
        <v>190</v>
      </c>
      <c r="AU425" s="250" t="s">
        <v>84</v>
      </c>
      <c r="AV425" s="13" t="s">
        <v>82</v>
      </c>
      <c r="AW425" s="13" t="s">
        <v>30</v>
      </c>
      <c r="AX425" s="13" t="s">
        <v>74</v>
      </c>
      <c r="AY425" s="250" t="s">
        <v>180</v>
      </c>
    </row>
    <row r="426" s="14" customFormat="1">
      <c r="A426" s="14"/>
      <c r="B426" s="251"/>
      <c r="C426" s="252"/>
      <c r="D426" s="242" t="s">
        <v>190</v>
      </c>
      <c r="E426" s="253" t="s">
        <v>1</v>
      </c>
      <c r="F426" s="254" t="s">
        <v>1453</v>
      </c>
      <c r="G426" s="252"/>
      <c r="H426" s="255">
        <v>180.34</v>
      </c>
      <c r="I426" s="256"/>
      <c r="J426" s="252"/>
      <c r="K426" s="252"/>
      <c r="L426" s="257"/>
      <c r="M426" s="258"/>
      <c r="N426" s="259"/>
      <c r="O426" s="259"/>
      <c r="P426" s="259"/>
      <c r="Q426" s="259"/>
      <c r="R426" s="259"/>
      <c r="S426" s="259"/>
      <c r="T426" s="26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1" t="s">
        <v>190</v>
      </c>
      <c r="AU426" s="261" t="s">
        <v>84</v>
      </c>
      <c r="AV426" s="14" t="s">
        <v>84</v>
      </c>
      <c r="AW426" s="14" t="s">
        <v>30</v>
      </c>
      <c r="AX426" s="14" t="s">
        <v>74</v>
      </c>
      <c r="AY426" s="261" t="s">
        <v>180</v>
      </c>
    </row>
    <row r="427" s="14" customFormat="1">
      <c r="A427" s="14"/>
      <c r="B427" s="251"/>
      <c r="C427" s="252"/>
      <c r="D427" s="242" t="s">
        <v>190</v>
      </c>
      <c r="E427" s="253" t="s">
        <v>1</v>
      </c>
      <c r="F427" s="254" t="s">
        <v>1454</v>
      </c>
      <c r="G427" s="252"/>
      <c r="H427" s="255">
        <v>177.92599999999999</v>
      </c>
      <c r="I427" s="256"/>
      <c r="J427" s="252"/>
      <c r="K427" s="252"/>
      <c r="L427" s="257"/>
      <c r="M427" s="258"/>
      <c r="N427" s="259"/>
      <c r="O427" s="259"/>
      <c r="P427" s="259"/>
      <c r="Q427" s="259"/>
      <c r="R427" s="259"/>
      <c r="S427" s="259"/>
      <c r="T427" s="260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1" t="s">
        <v>190</v>
      </c>
      <c r="AU427" s="261" t="s">
        <v>84</v>
      </c>
      <c r="AV427" s="14" t="s">
        <v>84</v>
      </c>
      <c r="AW427" s="14" t="s">
        <v>30</v>
      </c>
      <c r="AX427" s="14" t="s">
        <v>74</v>
      </c>
      <c r="AY427" s="261" t="s">
        <v>180</v>
      </c>
    </row>
    <row r="428" s="16" customFormat="1">
      <c r="A428" s="16"/>
      <c r="B428" s="273"/>
      <c r="C428" s="274"/>
      <c r="D428" s="242" t="s">
        <v>190</v>
      </c>
      <c r="E428" s="275" t="s">
        <v>1</v>
      </c>
      <c r="F428" s="276" t="s">
        <v>249</v>
      </c>
      <c r="G428" s="274"/>
      <c r="H428" s="277">
        <v>358.26600000000002</v>
      </c>
      <c r="I428" s="278"/>
      <c r="J428" s="274"/>
      <c r="K428" s="274"/>
      <c r="L428" s="279"/>
      <c r="M428" s="280"/>
      <c r="N428" s="281"/>
      <c r="O428" s="281"/>
      <c r="P428" s="281"/>
      <c r="Q428" s="281"/>
      <c r="R428" s="281"/>
      <c r="S428" s="281"/>
      <c r="T428" s="282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T428" s="283" t="s">
        <v>190</v>
      </c>
      <c r="AU428" s="283" t="s">
        <v>84</v>
      </c>
      <c r="AV428" s="16" t="s">
        <v>181</v>
      </c>
      <c r="AW428" s="16" t="s">
        <v>30</v>
      </c>
      <c r="AX428" s="16" t="s">
        <v>74</v>
      </c>
      <c r="AY428" s="283" t="s">
        <v>180</v>
      </c>
    </row>
    <row r="429" s="13" customFormat="1">
      <c r="A429" s="13"/>
      <c r="B429" s="240"/>
      <c r="C429" s="241"/>
      <c r="D429" s="242" t="s">
        <v>190</v>
      </c>
      <c r="E429" s="243" t="s">
        <v>1</v>
      </c>
      <c r="F429" s="244" t="s">
        <v>1456</v>
      </c>
      <c r="G429" s="241"/>
      <c r="H429" s="243" t="s">
        <v>1</v>
      </c>
      <c r="I429" s="245"/>
      <c r="J429" s="241"/>
      <c r="K429" s="241"/>
      <c r="L429" s="246"/>
      <c r="M429" s="247"/>
      <c r="N429" s="248"/>
      <c r="O429" s="248"/>
      <c r="P429" s="248"/>
      <c r="Q429" s="248"/>
      <c r="R429" s="248"/>
      <c r="S429" s="248"/>
      <c r="T429" s="249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0" t="s">
        <v>190</v>
      </c>
      <c r="AU429" s="250" t="s">
        <v>84</v>
      </c>
      <c r="AV429" s="13" t="s">
        <v>82</v>
      </c>
      <c r="AW429" s="13" t="s">
        <v>30</v>
      </c>
      <c r="AX429" s="13" t="s">
        <v>74</v>
      </c>
      <c r="AY429" s="250" t="s">
        <v>180</v>
      </c>
    </row>
    <row r="430" s="13" customFormat="1">
      <c r="A430" s="13"/>
      <c r="B430" s="240"/>
      <c r="C430" s="241"/>
      <c r="D430" s="242" t="s">
        <v>190</v>
      </c>
      <c r="E430" s="243" t="s">
        <v>1</v>
      </c>
      <c r="F430" s="244" t="s">
        <v>1457</v>
      </c>
      <c r="G430" s="241"/>
      <c r="H430" s="243" t="s">
        <v>1</v>
      </c>
      <c r="I430" s="245"/>
      <c r="J430" s="241"/>
      <c r="K430" s="241"/>
      <c r="L430" s="246"/>
      <c r="M430" s="247"/>
      <c r="N430" s="248"/>
      <c r="O430" s="248"/>
      <c r="P430" s="248"/>
      <c r="Q430" s="248"/>
      <c r="R430" s="248"/>
      <c r="S430" s="248"/>
      <c r="T430" s="249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50" t="s">
        <v>190</v>
      </c>
      <c r="AU430" s="250" t="s">
        <v>84</v>
      </c>
      <c r="AV430" s="13" t="s">
        <v>82</v>
      </c>
      <c r="AW430" s="13" t="s">
        <v>30</v>
      </c>
      <c r="AX430" s="13" t="s">
        <v>74</v>
      </c>
      <c r="AY430" s="250" t="s">
        <v>180</v>
      </c>
    </row>
    <row r="431" s="13" customFormat="1">
      <c r="A431" s="13"/>
      <c r="B431" s="240"/>
      <c r="C431" s="241"/>
      <c r="D431" s="242" t="s">
        <v>190</v>
      </c>
      <c r="E431" s="243" t="s">
        <v>1</v>
      </c>
      <c r="F431" s="244" t="s">
        <v>1458</v>
      </c>
      <c r="G431" s="241"/>
      <c r="H431" s="243" t="s">
        <v>1</v>
      </c>
      <c r="I431" s="245"/>
      <c r="J431" s="241"/>
      <c r="K431" s="241"/>
      <c r="L431" s="246"/>
      <c r="M431" s="247"/>
      <c r="N431" s="248"/>
      <c r="O431" s="248"/>
      <c r="P431" s="248"/>
      <c r="Q431" s="248"/>
      <c r="R431" s="248"/>
      <c r="S431" s="248"/>
      <c r="T431" s="249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50" t="s">
        <v>190</v>
      </c>
      <c r="AU431" s="250" t="s">
        <v>84</v>
      </c>
      <c r="AV431" s="13" t="s">
        <v>82</v>
      </c>
      <c r="AW431" s="13" t="s">
        <v>30</v>
      </c>
      <c r="AX431" s="13" t="s">
        <v>74</v>
      </c>
      <c r="AY431" s="250" t="s">
        <v>180</v>
      </c>
    </row>
    <row r="432" s="14" customFormat="1">
      <c r="A432" s="14"/>
      <c r="B432" s="251"/>
      <c r="C432" s="252"/>
      <c r="D432" s="242" t="s">
        <v>190</v>
      </c>
      <c r="E432" s="253" t="s">
        <v>1</v>
      </c>
      <c r="F432" s="254" t="s">
        <v>1459</v>
      </c>
      <c r="G432" s="252"/>
      <c r="H432" s="255">
        <v>332.37799999999999</v>
      </c>
      <c r="I432" s="256"/>
      <c r="J432" s="252"/>
      <c r="K432" s="252"/>
      <c r="L432" s="257"/>
      <c r="M432" s="258"/>
      <c r="N432" s="259"/>
      <c r="O432" s="259"/>
      <c r="P432" s="259"/>
      <c r="Q432" s="259"/>
      <c r="R432" s="259"/>
      <c r="S432" s="259"/>
      <c r="T432" s="260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61" t="s">
        <v>190</v>
      </c>
      <c r="AU432" s="261" t="s">
        <v>84</v>
      </c>
      <c r="AV432" s="14" t="s">
        <v>84</v>
      </c>
      <c r="AW432" s="14" t="s">
        <v>30</v>
      </c>
      <c r="AX432" s="14" t="s">
        <v>74</v>
      </c>
      <c r="AY432" s="261" t="s">
        <v>180</v>
      </c>
    </row>
    <row r="433" s="16" customFormat="1">
      <c r="A433" s="16"/>
      <c r="B433" s="273"/>
      <c r="C433" s="274"/>
      <c r="D433" s="242" t="s">
        <v>190</v>
      </c>
      <c r="E433" s="275" t="s">
        <v>1</v>
      </c>
      <c r="F433" s="276" t="s">
        <v>249</v>
      </c>
      <c r="G433" s="274"/>
      <c r="H433" s="277">
        <v>332.37799999999999</v>
      </c>
      <c r="I433" s="278"/>
      <c r="J433" s="274"/>
      <c r="K433" s="274"/>
      <c r="L433" s="279"/>
      <c r="M433" s="280"/>
      <c r="N433" s="281"/>
      <c r="O433" s="281"/>
      <c r="P433" s="281"/>
      <c r="Q433" s="281"/>
      <c r="R433" s="281"/>
      <c r="S433" s="281"/>
      <c r="T433" s="282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T433" s="283" t="s">
        <v>190</v>
      </c>
      <c r="AU433" s="283" t="s">
        <v>84</v>
      </c>
      <c r="AV433" s="16" t="s">
        <v>181</v>
      </c>
      <c r="AW433" s="16" t="s">
        <v>30</v>
      </c>
      <c r="AX433" s="16" t="s">
        <v>74</v>
      </c>
      <c r="AY433" s="283" t="s">
        <v>180</v>
      </c>
    </row>
    <row r="434" s="13" customFormat="1">
      <c r="A434" s="13"/>
      <c r="B434" s="240"/>
      <c r="C434" s="241"/>
      <c r="D434" s="242" t="s">
        <v>190</v>
      </c>
      <c r="E434" s="243" t="s">
        <v>1</v>
      </c>
      <c r="F434" s="244" t="s">
        <v>1455</v>
      </c>
      <c r="G434" s="241"/>
      <c r="H434" s="243" t="s">
        <v>1</v>
      </c>
      <c r="I434" s="245"/>
      <c r="J434" s="241"/>
      <c r="K434" s="241"/>
      <c r="L434" s="246"/>
      <c r="M434" s="247"/>
      <c r="N434" s="248"/>
      <c r="O434" s="248"/>
      <c r="P434" s="248"/>
      <c r="Q434" s="248"/>
      <c r="R434" s="248"/>
      <c r="S434" s="248"/>
      <c r="T434" s="249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0" t="s">
        <v>190</v>
      </c>
      <c r="AU434" s="250" t="s">
        <v>84</v>
      </c>
      <c r="AV434" s="13" t="s">
        <v>82</v>
      </c>
      <c r="AW434" s="13" t="s">
        <v>30</v>
      </c>
      <c r="AX434" s="13" t="s">
        <v>74</v>
      </c>
      <c r="AY434" s="250" t="s">
        <v>180</v>
      </c>
    </row>
    <row r="435" s="13" customFormat="1">
      <c r="A435" s="13"/>
      <c r="B435" s="240"/>
      <c r="C435" s="241"/>
      <c r="D435" s="242" t="s">
        <v>190</v>
      </c>
      <c r="E435" s="243" t="s">
        <v>1</v>
      </c>
      <c r="F435" s="244" t="s">
        <v>1457</v>
      </c>
      <c r="G435" s="241"/>
      <c r="H435" s="243" t="s">
        <v>1</v>
      </c>
      <c r="I435" s="245"/>
      <c r="J435" s="241"/>
      <c r="K435" s="241"/>
      <c r="L435" s="246"/>
      <c r="M435" s="247"/>
      <c r="N435" s="248"/>
      <c r="O435" s="248"/>
      <c r="P435" s="248"/>
      <c r="Q435" s="248"/>
      <c r="R435" s="248"/>
      <c r="S435" s="248"/>
      <c r="T435" s="249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0" t="s">
        <v>190</v>
      </c>
      <c r="AU435" s="250" t="s">
        <v>84</v>
      </c>
      <c r="AV435" s="13" t="s">
        <v>82</v>
      </c>
      <c r="AW435" s="13" t="s">
        <v>30</v>
      </c>
      <c r="AX435" s="13" t="s">
        <v>74</v>
      </c>
      <c r="AY435" s="250" t="s">
        <v>180</v>
      </c>
    </row>
    <row r="436" s="14" customFormat="1">
      <c r="A436" s="14"/>
      <c r="B436" s="251"/>
      <c r="C436" s="252"/>
      <c r="D436" s="242" t="s">
        <v>190</v>
      </c>
      <c r="E436" s="253" t="s">
        <v>1</v>
      </c>
      <c r="F436" s="254" t="s">
        <v>1460</v>
      </c>
      <c r="G436" s="252"/>
      <c r="H436" s="255">
        <v>443.17000000000002</v>
      </c>
      <c r="I436" s="256"/>
      <c r="J436" s="252"/>
      <c r="K436" s="252"/>
      <c r="L436" s="257"/>
      <c r="M436" s="258"/>
      <c r="N436" s="259"/>
      <c r="O436" s="259"/>
      <c r="P436" s="259"/>
      <c r="Q436" s="259"/>
      <c r="R436" s="259"/>
      <c r="S436" s="259"/>
      <c r="T436" s="26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1" t="s">
        <v>190</v>
      </c>
      <c r="AU436" s="261" t="s">
        <v>84</v>
      </c>
      <c r="AV436" s="14" t="s">
        <v>84</v>
      </c>
      <c r="AW436" s="14" t="s">
        <v>30</v>
      </c>
      <c r="AX436" s="14" t="s">
        <v>74</v>
      </c>
      <c r="AY436" s="261" t="s">
        <v>180</v>
      </c>
    </row>
    <row r="437" s="16" customFormat="1">
      <c r="A437" s="16"/>
      <c r="B437" s="273"/>
      <c r="C437" s="274"/>
      <c r="D437" s="242" t="s">
        <v>190</v>
      </c>
      <c r="E437" s="275" t="s">
        <v>1</v>
      </c>
      <c r="F437" s="276" t="s">
        <v>249</v>
      </c>
      <c r="G437" s="274"/>
      <c r="H437" s="277">
        <v>443.17000000000002</v>
      </c>
      <c r="I437" s="278"/>
      <c r="J437" s="274"/>
      <c r="K437" s="274"/>
      <c r="L437" s="279"/>
      <c r="M437" s="280"/>
      <c r="N437" s="281"/>
      <c r="O437" s="281"/>
      <c r="P437" s="281"/>
      <c r="Q437" s="281"/>
      <c r="R437" s="281"/>
      <c r="S437" s="281"/>
      <c r="T437" s="282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T437" s="283" t="s">
        <v>190</v>
      </c>
      <c r="AU437" s="283" t="s">
        <v>84</v>
      </c>
      <c r="AV437" s="16" t="s">
        <v>181</v>
      </c>
      <c r="AW437" s="16" t="s">
        <v>30</v>
      </c>
      <c r="AX437" s="16" t="s">
        <v>74</v>
      </c>
      <c r="AY437" s="283" t="s">
        <v>180</v>
      </c>
    </row>
    <row r="438" s="13" customFormat="1">
      <c r="A438" s="13"/>
      <c r="B438" s="240"/>
      <c r="C438" s="241"/>
      <c r="D438" s="242" t="s">
        <v>190</v>
      </c>
      <c r="E438" s="243" t="s">
        <v>1</v>
      </c>
      <c r="F438" s="244" t="s">
        <v>1451</v>
      </c>
      <c r="G438" s="241"/>
      <c r="H438" s="243" t="s">
        <v>1</v>
      </c>
      <c r="I438" s="245"/>
      <c r="J438" s="241"/>
      <c r="K438" s="241"/>
      <c r="L438" s="246"/>
      <c r="M438" s="247"/>
      <c r="N438" s="248"/>
      <c r="O438" s="248"/>
      <c r="P438" s="248"/>
      <c r="Q438" s="248"/>
      <c r="R438" s="248"/>
      <c r="S438" s="248"/>
      <c r="T438" s="249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50" t="s">
        <v>190</v>
      </c>
      <c r="AU438" s="250" t="s">
        <v>84</v>
      </c>
      <c r="AV438" s="13" t="s">
        <v>82</v>
      </c>
      <c r="AW438" s="13" t="s">
        <v>30</v>
      </c>
      <c r="AX438" s="13" t="s">
        <v>74</v>
      </c>
      <c r="AY438" s="250" t="s">
        <v>180</v>
      </c>
    </row>
    <row r="439" s="13" customFormat="1">
      <c r="A439" s="13"/>
      <c r="B439" s="240"/>
      <c r="C439" s="241"/>
      <c r="D439" s="242" t="s">
        <v>190</v>
      </c>
      <c r="E439" s="243" t="s">
        <v>1</v>
      </c>
      <c r="F439" s="244" t="s">
        <v>1461</v>
      </c>
      <c r="G439" s="241"/>
      <c r="H439" s="243" t="s">
        <v>1</v>
      </c>
      <c r="I439" s="245"/>
      <c r="J439" s="241"/>
      <c r="K439" s="241"/>
      <c r="L439" s="246"/>
      <c r="M439" s="247"/>
      <c r="N439" s="248"/>
      <c r="O439" s="248"/>
      <c r="P439" s="248"/>
      <c r="Q439" s="248"/>
      <c r="R439" s="248"/>
      <c r="S439" s="248"/>
      <c r="T439" s="249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0" t="s">
        <v>190</v>
      </c>
      <c r="AU439" s="250" t="s">
        <v>84</v>
      </c>
      <c r="AV439" s="13" t="s">
        <v>82</v>
      </c>
      <c r="AW439" s="13" t="s">
        <v>30</v>
      </c>
      <c r="AX439" s="13" t="s">
        <v>74</v>
      </c>
      <c r="AY439" s="250" t="s">
        <v>180</v>
      </c>
    </row>
    <row r="440" s="14" customFormat="1">
      <c r="A440" s="14"/>
      <c r="B440" s="251"/>
      <c r="C440" s="252"/>
      <c r="D440" s="242" t="s">
        <v>190</v>
      </c>
      <c r="E440" s="253" t="s">
        <v>1</v>
      </c>
      <c r="F440" s="254" t="s">
        <v>1462</v>
      </c>
      <c r="G440" s="252"/>
      <c r="H440" s="255">
        <v>890.84500000000003</v>
      </c>
      <c r="I440" s="256"/>
      <c r="J440" s="252"/>
      <c r="K440" s="252"/>
      <c r="L440" s="257"/>
      <c r="M440" s="258"/>
      <c r="N440" s="259"/>
      <c r="O440" s="259"/>
      <c r="P440" s="259"/>
      <c r="Q440" s="259"/>
      <c r="R440" s="259"/>
      <c r="S440" s="259"/>
      <c r="T440" s="26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1" t="s">
        <v>190</v>
      </c>
      <c r="AU440" s="261" t="s">
        <v>84</v>
      </c>
      <c r="AV440" s="14" t="s">
        <v>84</v>
      </c>
      <c r="AW440" s="14" t="s">
        <v>30</v>
      </c>
      <c r="AX440" s="14" t="s">
        <v>74</v>
      </c>
      <c r="AY440" s="261" t="s">
        <v>180</v>
      </c>
    </row>
    <row r="441" s="16" customFormat="1">
      <c r="A441" s="16"/>
      <c r="B441" s="273"/>
      <c r="C441" s="274"/>
      <c r="D441" s="242" t="s">
        <v>190</v>
      </c>
      <c r="E441" s="275" t="s">
        <v>1</v>
      </c>
      <c r="F441" s="276" t="s">
        <v>249</v>
      </c>
      <c r="G441" s="274"/>
      <c r="H441" s="277">
        <v>890.84500000000003</v>
      </c>
      <c r="I441" s="278"/>
      <c r="J441" s="274"/>
      <c r="K441" s="274"/>
      <c r="L441" s="279"/>
      <c r="M441" s="280"/>
      <c r="N441" s="281"/>
      <c r="O441" s="281"/>
      <c r="P441" s="281"/>
      <c r="Q441" s="281"/>
      <c r="R441" s="281"/>
      <c r="S441" s="281"/>
      <c r="T441" s="282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T441" s="283" t="s">
        <v>190</v>
      </c>
      <c r="AU441" s="283" t="s">
        <v>84</v>
      </c>
      <c r="AV441" s="16" t="s">
        <v>181</v>
      </c>
      <c r="AW441" s="16" t="s">
        <v>30</v>
      </c>
      <c r="AX441" s="16" t="s">
        <v>74</v>
      </c>
      <c r="AY441" s="283" t="s">
        <v>180</v>
      </c>
    </row>
    <row r="442" s="13" customFormat="1">
      <c r="A442" s="13"/>
      <c r="B442" s="240"/>
      <c r="C442" s="241"/>
      <c r="D442" s="242" t="s">
        <v>190</v>
      </c>
      <c r="E442" s="243" t="s">
        <v>1</v>
      </c>
      <c r="F442" s="244" t="s">
        <v>1455</v>
      </c>
      <c r="G442" s="241"/>
      <c r="H442" s="243" t="s">
        <v>1</v>
      </c>
      <c r="I442" s="245"/>
      <c r="J442" s="241"/>
      <c r="K442" s="241"/>
      <c r="L442" s="246"/>
      <c r="M442" s="247"/>
      <c r="N442" s="248"/>
      <c r="O442" s="248"/>
      <c r="P442" s="248"/>
      <c r="Q442" s="248"/>
      <c r="R442" s="248"/>
      <c r="S442" s="248"/>
      <c r="T442" s="249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0" t="s">
        <v>190</v>
      </c>
      <c r="AU442" s="250" t="s">
        <v>84</v>
      </c>
      <c r="AV442" s="13" t="s">
        <v>82</v>
      </c>
      <c r="AW442" s="13" t="s">
        <v>30</v>
      </c>
      <c r="AX442" s="13" t="s">
        <v>74</v>
      </c>
      <c r="AY442" s="250" t="s">
        <v>180</v>
      </c>
    </row>
    <row r="443" s="13" customFormat="1">
      <c r="A443" s="13"/>
      <c r="B443" s="240"/>
      <c r="C443" s="241"/>
      <c r="D443" s="242" t="s">
        <v>190</v>
      </c>
      <c r="E443" s="243" t="s">
        <v>1</v>
      </c>
      <c r="F443" s="244" t="s">
        <v>1461</v>
      </c>
      <c r="G443" s="241"/>
      <c r="H443" s="243" t="s">
        <v>1</v>
      </c>
      <c r="I443" s="245"/>
      <c r="J443" s="241"/>
      <c r="K443" s="241"/>
      <c r="L443" s="246"/>
      <c r="M443" s="247"/>
      <c r="N443" s="248"/>
      <c r="O443" s="248"/>
      <c r="P443" s="248"/>
      <c r="Q443" s="248"/>
      <c r="R443" s="248"/>
      <c r="S443" s="248"/>
      <c r="T443" s="249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50" t="s">
        <v>190</v>
      </c>
      <c r="AU443" s="250" t="s">
        <v>84</v>
      </c>
      <c r="AV443" s="13" t="s">
        <v>82</v>
      </c>
      <c r="AW443" s="13" t="s">
        <v>30</v>
      </c>
      <c r="AX443" s="13" t="s">
        <v>74</v>
      </c>
      <c r="AY443" s="250" t="s">
        <v>180</v>
      </c>
    </row>
    <row r="444" s="14" customFormat="1">
      <c r="A444" s="14"/>
      <c r="B444" s="251"/>
      <c r="C444" s="252"/>
      <c r="D444" s="242" t="s">
        <v>190</v>
      </c>
      <c r="E444" s="253" t="s">
        <v>1</v>
      </c>
      <c r="F444" s="254" t="s">
        <v>1462</v>
      </c>
      <c r="G444" s="252"/>
      <c r="H444" s="255">
        <v>890.84500000000003</v>
      </c>
      <c r="I444" s="256"/>
      <c r="J444" s="252"/>
      <c r="K444" s="252"/>
      <c r="L444" s="257"/>
      <c r="M444" s="258"/>
      <c r="N444" s="259"/>
      <c r="O444" s="259"/>
      <c r="P444" s="259"/>
      <c r="Q444" s="259"/>
      <c r="R444" s="259"/>
      <c r="S444" s="259"/>
      <c r="T444" s="260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1" t="s">
        <v>190</v>
      </c>
      <c r="AU444" s="261" t="s">
        <v>84</v>
      </c>
      <c r="AV444" s="14" t="s">
        <v>84</v>
      </c>
      <c r="AW444" s="14" t="s">
        <v>30</v>
      </c>
      <c r="AX444" s="14" t="s">
        <v>74</v>
      </c>
      <c r="AY444" s="261" t="s">
        <v>180</v>
      </c>
    </row>
    <row r="445" s="16" customFormat="1">
      <c r="A445" s="16"/>
      <c r="B445" s="273"/>
      <c r="C445" s="274"/>
      <c r="D445" s="242" t="s">
        <v>190</v>
      </c>
      <c r="E445" s="275" t="s">
        <v>1</v>
      </c>
      <c r="F445" s="276" t="s">
        <v>249</v>
      </c>
      <c r="G445" s="274"/>
      <c r="H445" s="277">
        <v>890.84500000000003</v>
      </c>
      <c r="I445" s="278"/>
      <c r="J445" s="274"/>
      <c r="K445" s="274"/>
      <c r="L445" s="279"/>
      <c r="M445" s="280"/>
      <c r="N445" s="281"/>
      <c r="O445" s="281"/>
      <c r="P445" s="281"/>
      <c r="Q445" s="281"/>
      <c r="R445" s="281"/>
      <c r="S445" s="281"/>
      <c r="T445" s="282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T445" s="283" t="s">
        <v>190</v>
      </c>
      <c r="AU445" s="283" t="s">
        <v>84</v>
      </c>
      <c r="AV445" s="16" t="s">
        <v>181</v>
      </c>
      <c r="AW445" s="16" t="s">
        <v>30</v>
      </c>
      <c r="AX445" s="16" t="s">
        <v>74</v>
      </c>
      <c r="AY445" s="283" t="s">
        <v>180</v>
      </c>
    </row>
    <row r="446" s="13" customFormat="1">
      <c r="A446" s="13"/>
      <c r="B446" s="240"/>
      <c r="C446" s="241"/>
      <c r="D446" s="242" t="s">
        <v>190</v>
      </c>
      <c r="E446" s="243" t="s">
        <v>1</v>
      </c>
      <c r="F446" s="244" t="s">
        <v>1455</v>
      </c>
      <c r="G446" s="241"/>
      <c r="H446" s="243" t="s">
        <v>1</v>
      </c>
      <c r="I446" s="245"/>
      <c r="J446" s="241"/>
      <c r="K446" s="241"/>
      <c r="L446" s="246"/>
      <c r="M446" s="247"/>
      <c r="N446" s="248"/>
      <c r="O446" s="248"/>
      <c r="P446" s="248"/>
      <c r="Q446" s="248"/>
      <c r="R446" s="248"/>
      <c r="S446" s="248"/>
      <c r="T446" s="249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0" t="s">
        <v>190</v>
      </c>
      <c r="AU446" s="250" t="s">
        <v>84</v>
      </c>
      <c r="AV446" s="13" t="s">
        <v>82</v>
      </c>
      <c r="AW446" s="13" t="s">
        <v>30</v>
      </c>
      <c r="AX446" s="13" t="s">
        <v>74</v>
      </c>
      <c r="AY446" s="250" t="s">
        <v>180</v>
      </c>
    </row>
    <row r="447" s="13" customFormat="1">
      <c r="A447" s="13"/>
      <c r="B447" s="240"/>
      <c r="C447" s="241"/>
      <c r="D447" s="242" t="s">
        <v>190</v>
      </c>
      <c r="E447" s="243" t="s">
        <v>1</v>
      </c>
      <c r="F447" s="244" t="s">
        <v>393</v>
      </c>
      <c r="G447" s="241"/>
      <c r="H447" s="243" t="s">
        <v>1</v>
      </c>
      <c r="I447" s="245"/>
      <c r="J447" s="241"/>
      <c r="K447" s="241"/>
      <c r="L447" s="246"/>
      <c r="M447" s="247"/>
      <c r="N447" s="248"/>
      <c r="O447" s="248"/>
      <c r="P447" s="248"/>
      <c r="Q447" s="248"/>
      <c r="R447" s="248"/>
      <c r="S447" s="248"/>
      <c r="T447" s="249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50" t="s">
        <v>190</v>
      </c>
      <c r="AU447" s="250" t="s">
        <v>84</v>
      </c>
      <c r="AV447" s="13" t="s">
        <v>82</v>
      </c>
      <c r="AW447" s="13" t="s">
        <v>30</v>
      </c>
      <c r="AX447" s="13" t="s">
        <v>74</v>
      </c>
      <c r="AY447" s="250" t="s">
        <v>180</v>
      </c>
    </row>
    <row r="448" s="14" customFormat="1">
      <c r="A448" s="14"/>
      <c r="B448" s="251"/>
      <c r="C448" s="252"/>
      <c r="D448" s="242" t="s">
        <v>190</v>
      </c>
      <c r="E448" s="253" t="s">
        <v>1</v>
      </c>
      <c r="F448" s="254" t="s">
        <v>1316</v>
      </c>
      <c r="G448" s="252"/>
      <c r="H448" s="255">
        <v>1226.1710000000001</v>
      </c>
      <c r="I448" s="256"/>
      <c r="J448" s="252"/>
      <c r="K448" s="252"/>
      <c r="L448" s="257"/>
      <c r="M448" s="258"/>
      <c r="N448" s="259"/>
      <c r="O448" s="259"/>
      <c r="P448" s="259"/>
      <c r="Q448" s="259"/>
      <c r="R448" s="259"/>
      <c r="S448" s="259"/>
      <c r="T448" s="260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1" t="s">
        <v>190</v>
      </c>
      <c r="AU448" s="261" t="s">
        <v>84</v>
      </c>
      <c r="AV448" s="14" t="s">
        <v>84</v>
      </c>
      <c r="AW448" s="14" t="s">
        <v>30</v>
      </c>
      <c r="AX448" s="14" t="s">
        <v>74</v>
      </c>
      <c r="AY448" s="261" t="s">
        <v>180</v>
      </c>
    </row>
    <row r="449" s="14" customFormat="1">
      <c r="A449" s="14"/>
      <c r="B449" s="251"/>
      <c r="C449" s="252"/>
      <c r="D449" s="242" t="s">
        <v>190</v>
      </c>
      <c r="E449" s="253" t="s">
        <v>1</v>
      </c>
      <c r="F449" s="254" t="s">
        <v>1317</v>
      </c>
      <c r="G449" s="252"/>
      <c r="H449" s="255">
        <v>112.636</v>
      </c>
      <c r="I449" s="256"/>
      <c r="J449" s="252"/>
      <c r="K449" s="252"/>
      <c r="L449" s="257"/>
      <c r="M449" s="258"/>
      <c r="N449" s="259"/>
      <c r="O449" s="259"/>
      <c r="P449" s="259"/>
      <c r="Q449" s="259"/>
      <c r="R449" s="259"/>
      <c r="S449" s="259"/>
      <c r="T449" s="26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1" t="s">
        <v>190</v>
      </c>
      <c r="AU449" s="261" t="s">
        <v>84</v>
      </c>
      <c r="AV449" s="14" t="s">
        <v>84</v>
      </c>
      <c r="AW449" s="14" t="s">
        <v>30</v>
      </c>
      <c r="AX449" s="14" t="s">
        <v>74</v>
      </c>
      <c r="AY449" s="261" t="s">
        <v>180</v>
      </c>
    </row>
    <row r="450" s="16" customFormat="1">
      <c r="A450" s="16"/>
      <c r="B450" s="273"/>
      <c r="C450" s="274"/>
      <c r="D450" s="242" t="s">
        <v>190</v>
      </c>
      <c r="E450" s="275" t="s">
        <v>1</v>
      </c>
      <c r="F450" s="276" t="s">
        <v>249</v>
      </c>
      <c r="G450" s="274"/>
      <c r="H450" s="277">
        <v>1338.807</v>
      </c>
      <c r="I450" s="278"/>
      <c r="J450" s="274"/>
      <c r="K450" s="274"/>
      <c r="L450" s="279"/>
      <c r="M450" s="280"/>
      <c r="N450" s="281"/>
      <c r="O450" s="281"/>
      <c r="P450" s="281"/>
      <c r="Q450" s="281"/>
      <c r="R450" s="281"/>
      <c r="S450" s="281"/>
      <c r="T450" s="282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T450" s="283" t="s">
        <v>190</v>
      </c>
      <c r="AU450" s="283" t="s">
        <v>84</v>
      </c>
      <c r="AV450" s="16" t="s">
        <v>181</v>
      </c>
      <c r="AW450" s="16" t="s">
        <v>30</v>
      </c>
      <c r="AX450" s="16" t="s">
        <v>74</v>
      </c>
      <c r="AY450" s="283" t="s">
        <v>180</v>
      </c>
    </row>
    <row r="451" s="13" customFormat="1">
      <c r="A451" s="13"/>
      <c r="B451" s="240"/>
      <c r="C451" s="241"/>
      <c r="D451" s="242" t="s">
        <v>190</v>
      </c>
      <c r="E451" s="243" t="s">
        <v>1</v>
      </c>
      <c r="F451" s="244" t="s">
        <v>1451</v>
      </c>
      <c r="G451" s="241"/>
      <c r="H451" s="243" t="s">
        <v>1</v>
      </c>
      <c r="I451" s="245"/>
      <c r="J451" s="241"/>
      <c r="K451" s="241"/>
      <c r="L451" s="246"/>
      <c r="M451" s="247"/>
      <c r="N451" s="248"/>
      <c r="O451" s="248"/>
      <c r="P451" s="248"/>
      <c r="Q451" s="248"/>
      <c r="R451" s="248"/>
      <c r="S451" s="248"/>
      <c r="T451" s="249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0" t="s">
        <v>190</v>
      </c>
      <c r="AU451" s="250" t="s">
        <v>84</v>
      </c>
      <c r="AV451" s="13" t="s">
        <v>82</v>
      </c>
      <c r="AW451" s="13" t="s">
        <v>30</v>
      </c>
      <c r="AX451" s="13" t="s">
        <v>74</v>
      </c>
      <c r="AY451" s="250" t="s">
        <v>180</v>
      </c>
    </row>
    <row r="452" s="13" customFormat="1">
      <c r="A452" s="13"/>
      <c r="B452" s="240"/>
      <c r="C452" s="241"/>
      <c r="D452" s="242" t="s">
        <v>190</v>
      </c>
      <c r="E452" s="243" t="s">
        <v>1</v>
      </c>
      <c r="F452" s="244" t="s">
        <v>393</v>
      </c>
      <c r="G452" s="241"/>
      <c r="H452" s="243" t="s">
        <v>1</v>
      </c>
      <c r="I452" s="245"/>
      <c r="J452" s="241"/>
      <c r="K452" s="241"/>
      <c r="L452" s="246"/>
      <c r="M452" s="247"/>
      <c r="N452" s="248"/>
      <c r="O452" s="248"/>
      <c r="P452" s="248"/>
      <c r="Q452" s="248"/>
      <c r="R452" s="248"/>
      <c r="S452" s="248"/>
      <c r="T452" s="249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50" t="s">
        <v>190</v>
      </c>
      <c r="AU452" s="250" t="s">
        <v>84</v>
      </c>
      <c r="AV452" s="13" t="s">
        <v>82</v>
      </c>
      <c r="AW452" s="13" t="s">
        <v>30</v>
      </c>
      <c r="AX452" s="13" t="s">
        <v>74</v>
      </c>
      <c r="AY452" s="250" t="s">
        <v>180</v>
      </c>
    </row>
    <row r="453" s="14" customFormat="1">
      <c r="A453" s="14"/>
      <c r="B453" s="251"/>
      <c r="C453" s="252"/>
      <c r="D453" s="242" t="s">
        <v>190</v>
      </c>
      <c r="E453" s="253" t="s">
        <v>1</v>
      </c>
      <c r="F453" s="254" t="s">
        <v>1316</v>
      </c>
      <c r="G453" s="252"/>
      <c r="H453" s="255">
        <v>1226.1710000000001</v>
      </c>
      <c r="I453" s="256"/>
      <c r="J453" s="252"/>
      <c r="K453" s="252"/>
      <c r="L453" s="257"/>
      <c r="M453" s="258"/>
      <c r="N453" s="259"/>
      <c r="O453" s="259"/>
      <c r="P453" s="259"/>
      <c r="Q453" s="259"/>
      <c r="R453" s="259"/>
      <c r="S453" s="259"/>
      <c r="T453" s="26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1" t="s">
        <v>190</v>
      </c>
      <c r="AU453" s="261" t="s">
        <v>84</v>
      </c>
      <c r="AV453" s="14" t="s">
        <v>84</v>
      </c>
      <c r="AW453" s="14" t="s">
        <v>30</v>
      </c>
      <c r="AX453" s="14" t="s">
        <v>74</v>
      </c>
      <c r="AY453" s="261" t="s">
        <v>180</v>
      </c>
    </row>
    <row r="454" s="14" customFormat="1">
      <c r="A454" s="14"/>
      <c r="B454" s="251"/>
      <c r="C454" s="252"/>
      <c r="D454" s="242" t="s">
        <v>190</v>
      </c>
      <c r="E454" s="253" t="s">
        <v>1</v>
      </c>
      <c r="F454" s="254" t="s">
        <v>1317</v>
      </c>
      <c r="G454" s="252"/>
      <c r="H454" s="255">
        <v>112.636</v>
      </c>
      <c r="I454" s="256"/>
      <c r="J454" s="252"/>
      <c r="K454" s="252"/>
      <c r="L454" s="257"/>
      <c r="M454" s="258"/>
      <c r="N454" s="259"/>
      <c r="O454" s="259"/>
      <c r="P454" s="259"/>
      <c r="Q454" s="259"/>
      <c r="R454" s="259"/>
      <c r="S454" s="259"/>
      <c r="T454" s="26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1" t="s">
        <v>190</v>
      </c>
      <c r="AU454" s="261" t="s">
        <v>84</v>
      </c>
      <c r="AV454" s="14" t="s">
        <v>84</v>
      </c>
      <c r="AW454" s="14" t="s">
        <v>30</v>
      </c>
      <c r="AX454" s="14" t="s">
        <v>74</v>
      </c>
      <c r="AY454" s="261" t="s">
        <v>180</v>
      </c>
    </row>
    <row r="455" s="16" customFormat="1">
      <c r="A455" s="16"/>
      <c r="B455" s="273"/>
      <c r="C455" s="274"/>
      <c r="D455" s="242" t="s">
        <v>190</v>
      </c>
      <c r="E455" s="275" t="s">
        <v>1</v>
      </c>
      <c r="F455" s="276" t="s">
        <v>249</v>
      </c>
      <c r="G455" s="274"/>
      <c r="H455" s="277">
        <v>1338.807</v>
      </c>
      <c r="I455" s="278"/>
      <c r="J455" s="274"/>
      <c r="K455" s="274"/>
      <c r="L455" s="279"/>
      <c r="M455" s="280"/>
      <c r="N455" s="281"/>
      <c r="O455" s="281"/>
      <c r="P455" s="281"/>
      <c r="Q455" s="281"/>
      <c r="R455" s="281"/>
      <c r="S455" s="281"/>
      <c r="T455" s="282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T455" s="283" t="s">
        <v>190</v>
      </c>
      <c r="AU455" s="283" t="s">
        <v>84</v>
      </c>
      <c r="AV455" s="16" t="s">
        <v>181</v>
      </c>
      <c r="AW455" s="16" t="s">
        <v>30</v>
      </c>
      <c r="AX455" s="16" t="s">
        <v>74</v>
      </c>
      <c r="AY455" s="283" t="s">
        <v>180</v>
      </c>
    </row>
    <row r="456" s="13" customFormat="1">
      <c r="A456" s="13"/>
      <c r="B456" s="240"/>
      <c r="C456" s="241"/>
      <c r="D456" s="242" t="s">
        <v>190</v>
      </c>
      <c r="E456" s="243" t="s">
        <v>1</v>
      </c>
      <c r="F456" s="244" t="s">
        <v>1463</v>
      </c>
      <c r="G456" s="241"/>
      <c r="H456" s="243" t="s">
        <v>1</v>
      </c>
      <c r="I456" s="245"/>
      <c r="J456" s="241"/>
      <c r="K456" s="241"/>
      <c r="L456" s="246"/>
      <c r="M456" s="247"/>
      <c r="N456" s="248"/>
      <c r="O456" s="248"/>
      <c r="P456" s="248"/>
      <c r="Q456" s="248"/>
      <c r="R456" s="248"/>
      <c r="S456" s="248"/>
      <c r="T456" s="249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50" t="s">
        <v>190</v>
      </c>
      <c r="AU456" s="250" t="s">
        <v>84</v>
      </c>
      <c r="AV456" s="13" t="s">
        <v>82</v>
      </c>
      <c r="AW456" s="13" t="s">
        <v>30</v>
      </c>
      <c r="AX456" s="13" t="s">
        <v>74</v>
      </c>
      <c r="AY456" s="250" t="s">
        <v>180</v>
      </c>
    </row>
    <row r="457" s="14" customFormat="1">
      <c r="A457" s="14"/>
      <c r="B457" s="251"/>
      <c r="C457" s="252"/>
      <c r="D457" s="242" t="s">
        <v>190</v>
      </c>
      <c r="E457" s="253" t="s">
        <v>1</v>
      </c>
      <c r="F457" s="254" t="s">
        <v>1464</v>
      </c>
      <c r="G457" s="252"/>
      <c r="H457" s="255">
        <v>340</v>
      </c>
      <c r="I457" s="256"/>
      <c r="J457" s="252"/>
      <c r="K457" s="252"/>
      <c r="L457" s="257"/>
      <c r="M457" s="258"/>
      <c r="N457" s="259"/>
      <c r="O457" s="259"/>
      <c r="P457" s="259"/>
      <c r="Q457" s="259"/>
      <c r="R457" s="259"/>
      <c r="S457" s="259"/>
      <c r="T457" s="260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1" t="s">
        <v>190</v>
      </c>
      <c r="AU457" s="261" t="s">
        <v>84</v>
      </c>
      <c r="AV457" s="14" t="s">
        <v>84</v>
      </c>
      <c r="AW457" s="14" t="s">
        <v>30</v>
      </c>
      <c r="AX457" s="14" t="s">
        <v>74</v>
      </c>
      <c r="AY457" s="261" t="s">
        <v>180</v>
      </c>
    </row>
    <row r="458" s="16" customFormat="1">
      <c r="A458" s="16"/>
      <c r="B458" s="273"/>
      <c r="C458" s="274"/>
      <c r="D458" s="242" t="s">
        <v>190</v>
      </c>
      <c r="E458" s="275" t="s">
        <v>1</v>
      </c>
      <c r="F458" s="276" t="s">
        <v>249</v>
      </c>
      <c r="G458" s="274"/>
      <c r="H458" s="277">
        <v>340</v>
      </c>
      <c r="I458" s="278"/>
      <c r="J458" s="274"/>
      <c r="K458" s="274"/>
      <c r="L458" s="279"/>
      <c r="M458" s="280"/>
      <c r="N458" s="281"/>
      <c r="O458" s="281"/>
      <c r="P458" s="281"/>
      <c r="Q458" s="281"/>
      <c r="R458" s="281"/>
      <c r="S458" s="281"/>
      <c r="T458" s="282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T458" s="283" t="s">
        <v>190</v>
      </c>
      <c r="AU458" s="283" t="s">
        <v>84</v>
      </c>
      <c r="AV458" s="16" t="s">
        <v>181</v>
      </c>
      <c r="AW458" s="16" t="s">
        <v>30</v>
      </c>
      <c r="AX458" s="16" t="s">
        <v>74</v>
      </c>
      <c r="AY458" s="283" t="s">
        <v>180</v>
      </c>
    </row>
    <row r="459" s="15" customFormat="1">
      <c r="A459" s="15"/>
      <c r="B459" s="262"/>
      <c r="C459" s="263"/>
      <c r="D459" s="242" t="s">
        <v>190</v>
      </c>
      <c r="E459" s="264" t="s">
        <v>1</v>
      </c>
      <c r="F459" s="265" t="s">
        <v>194</v>
      </c>
      <c r="G459" s="263"/>
      <c r="H459" s="266">
        <v>6291.384</v>
      </c>
      <c r="I459" s="267"/>
      <c r="J459" s="263"/>
      <c r="K459" s="263"/>
      <c r="L459" s="268"/>
      <c r="M459" s="269"/>
      <c r="N459" s="270"/>
      <c r="O459" s="270"/>
      <c r="P459" s="270"/>
      <c r="Q459" s="270"/>
      <c r="R459" s="270"/>
      <c r="S459" s="270"/>
      <c r="T459" s="271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72" t="s">
        <v>190</v>
      </c>
      <c r="AU459" s="272" t="s">
        <v>84</v>
      </c>
      <c r="AV459" s="15" t="s">
        <v>188</v>
      </c>
      <c r="AW459" s="15" t="s">
        <v>30</v>
      </c>
      <c r="AX459" s="15" t="s">
        <v>82</v>
      </c>
      <c r="AY459" s="272" t="s">
        <v>180</v>
      </c>
    </row>
    <row r="460" s="2" customFormat="1" ht="16.5" customHeight="1">
      <c r="A460" s="39"/>
      <c r="B460" s="40"/>
      <c r="C460" s="284" t="s">
        <v>389</v>
      </c>
      <c r="D460" s="284" t="s">
        <v>328</v>
      </c>
      <c r="E460" s="285" t="s">
        <v>1465</v>
      </c>
      <c r="F460" s="286" t="s">
        <v>1466</v>
      </c>
      <c r="G460" s="287" t="s">
        <v>186</v>
      </c>
      <c r="H460" s="288">
        <v>170.929</v>
      </c>
      <c r="I460" s="289"/>
      <c r="J460" s="290">
        <f>ROUND(I460*H460,2)</f>
        <v>0</v>
      </c>
      <c r="K460" s="286" t="s">
        <v>199</v>
      </c>
      <c r="L460" s="291"/>
      <c r="M460" s="292" t="s">
        <v>1</v>
      </c>
      <c r="N460" s="293" t="s">
        <v>39</v>
      </c>
      <c r="O460" s="92"/>
      <c r="P460" s="236">
        <f>O460*H460</f>
        <v>0</v>
      </c>
      <c r="Q460" s="236">
        <v>0.55000000000000004</v>
      </c>
      <c r="R460" s="236">
        <f>Q460*H460</f>
        <v>94.010950000000008</v>
      </c>
      <c r="S460" s="236">
        <v>0</v>
      </c>
      <c r="T460" s="237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8" t="s">
        <v>331</v>
      </c>
      <c r="AT460" s="238" t="s">
        <v>328</v>
      </c>
      <c r="AU460" s="238" t="s">
        <v>84</v>
      </c>
      <c r="AY460" s="18" t="s">
        <v>180</v>
      </c>
      <c r="BE460" s="239">
        <f>IF(N460="základní",J460,0)</f>
        <v>0</v>
      </c>
      <c r="BF460" s="239">
        <f>IF(N460="snížená",J460,0)</f>
        <v>0</v>
      </c>
      <c r="BG460" s="239">
        <f>IF(N460="zákl. přenesená",J460,0)</f>
        <v>0</v>
      </c>
      <c r="BH460" s="239">
        <f>IF(N460="sníž. přenesená",J460,0)</f>
        <v>0</v>
      </c>
      <c r="BI460" s="239">
        <f>IF(N460="nulová",J460,0)</f>
        <v>0</v>
      </c>
      <c r="BJ460" s="18" t="s">
        <v>82</v>
      </c>
      <c r="BK460" s="239">
        <f>ROUND(I460*H460,2)</f>
        <v>0</v>
      </c>
      <c r="BL460" s="18" t="s">
        <v>294</v>
      </c>
      <c r="BM460" s="238" t="s">
        <v>1467</v>
      </c>
    </row>
    <row r="461" s="14" customFormat="1">
      <c r="A461" s="14"/>
      <c r="B461" s="251"/>
      <c r="C461" s="252"/>
      <c r="D461" s="242" t="s">
        <v>190</v>
      </c>
      <c r="E461" s="253" t="s">
        <v>1</v>
      </c>
      <c r="F461" s="254" t="s">
        <v>1468</v>
      </c>
      <c r="G461" s="252"/>
      <c r="H461" s="255">
        <v>82.573999999999998</v>
      </c>
      <c r="I461" s="256"/>
      <c r="J461" s="252"/>
      <c r="K461" s="252"/>
      <c r="L461" s="257"/>
      <c r="M461" s="258"/>
      <c r="N461" s="259"/>
      <c r="O461" s="259"/>
      <c r="P461" s="259"/>
      <c r="Q461" s="259"/>
      <c r="R461" s="259"/>
      <c r="S461" s="259"/>
      <c r="T461" s="26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1" t="s">
        <v>190</v>
      </c>
      <c r="AU461" s="261" t="s">
        <v>84</v>
      </c>
      <c r="AV461" s="14" t="s">
        <v>84</v>
      </c>
      <c r="AW461" s="14" t="s">
        <v>30</v>
      </c>
      <c r="AX461" s="14" t="s">
        <v>74</v>
      </c>
      <c r="AY461" s="261" t="s">
        <v>180</v>
      </c>
    </row>
    <row r="462" s="14" customFormat="1">
      <c r="A462" s="14"/>
      <c r="B462" s="251"/>
      <c r="C462" s="252"/>
      <c r="D462" s="242" t="s">
        <v>190</v>
      </c>
      <c r="E462" s="253" t="s">
        <v>1</v>
      </c>
      <c r="F462" s="254" t="s">
        <v>1469</v>
      </c>
      <c r="G462" s="252"/>
      <c r="H462" s="255">
        <v>66.060000000000002</v>
      </c>
      <c r="I462" s="256"/>
      <c r="J462" s="252"/>
      <c r="K462" s="252"/>
      <c r="L462" s="257"/>
      <c r="M462" s="258"/>
      <c r="N462" s="259"/>
      <c r="O462" s="259"/>
      <c r="P462" s="259"/>
      <c r="Q462" s="259"/>
      <c r="R462" s="259"/>
      <c r="S462" s="259"/>
      <c r="T462" s="260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1" t="s">
        <v>190</v>
      </c>
      <c r="AU462" s="261" t="s">
        <v>84</v>
      </c>
      <c r="AV462" s="14" t="s">
        <v>84</v>
      </c>
      <c r="AW462" s="14" t="s">
        <v>30</v>
      </c>
      <c r="AX462" s="14" t="s">
        <v>74</v>
      </c>
      <c r="AY462" s="261" t="s">
        <v>180</v>
      </c>
    </row>
    <row r="463" s="15" customFormat="1">
      <c r="A463" s="15"/>
      <c r="B463" s="262"/>
      <c r="C463" s="263"/>
      <c r="D463" s="242" t="s">
        <v>190</v>
      </c>
      <c r="E463" s="264" t="s">
        <v>1</v>
      </c>
      <c r="F463" s="265" t="s">
        <v>194</v>
      </c>
      <c r="G463" s="263"/>
      <c r="H463" s="266">
        <v>148.63399999999999</v>
      </c>
      <c r="I463" s="267"/>
      <c r="J463" s="263"/>
      <c r="K463" s="263"/>
      <c r="L463" s="268"/>
      <c r="M463" s="269"/>
      <c r="N463" s="270"/>
      <c r="O463" s="270"/>
      <c r="P463" s="270"/>
      <c r="Q463" s="270"/>
      <c r="R463" s="270"/>
      <c r="S463" s="270"/>
      <c r="T463" s="271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T463" s="272" t="s">
        <v>190</v>
      </c>
      <c r="AU463" s="272" t="s">
        <v>84</v>
      </c>
      <c r="AV463" s="15" t="s">
        <v>188</v>
      </c>
      <c r="AW463" s="15" t="s">
        <v>30</v>
      </c>
      <c r="AX463" s="15" t="s">
        <v>82</v>
      </c>
      <c r="AY463" s="272" t="s">
        <v>180</v>
      </c>
    </row>
    <row r="464" s="14" customFormat="1">
      <c r="A464" s="14"/>
      <c r="B464" s="251"/>
      <c r="C464" s="252"/>
      <c r="D464" s="242" t="s">
        <v>190</v>
      </c>
      <c r="E464" s="252"/>
      <c r="F464" s="254" t="s">
        <v>1470</v>
      </c>
      <c r="G464" s="252"/>
      <c r="H464" s="255">
        <v>170.929</v>
      </c>
      <c r="I464" s="256"/>
      <c r="J464" s="252"/>
      <c r="K464" s="252"/>
      <c r="L464" s="257"/>
      <c r="M464" s="258"/>
      <c r="N464" s="259"/>
      <c r="O464" s="259"/>
      <c r="P464" s="259"/>
      <c r="Q464" s="259"/>
      <c r="R464" s="259"/>
      <c r="S464" s="259"/>
      <c r="T464" s="260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1" t="s">
        <v>190</v>
      </c>
      <c r="AU464" s="261" t="s">
        <v>84</v>
      </c>
      <c r="AV464" s="14" t="s">
        <v>84</v>
      </c>
      <c r="AW464" s="14" t="s">
        <v>4</v>
      </c>
      <c r="AX464" s="14" t="s">
        <v>82</v>
      </c>
      <c r="AY464" s="261" t="s">
        <v>180</v>
      </c>
    </row>
    <row r="465" s="2" customFormat="1" ht="16.5" customHeight="1">
      <c r="A465" s="39"/>
      <c r="B465" s="40"/>
      <c r="C465" s="227" t="s">
        <v>396</v>
      </c>
      <c r="D465" s="227" t="s">
        <v>183</v>
      </c>
      <c r="E465" s="228" t="s">
        <v>1471</v>
      </c>
      <c r="F465" s="229" t="s">
        <v>1472</v>
      </c>
      <c r="G465" s="230" t="s">
        <v>279</v>
      </c>
      <c r="H465" s="231">
        <v>6062.1999999999998</v>
      </c>
      <c r="I465" s="232"/>
      <c r="J465" s="233">
        <f>ROUND(I465*H465,2)</f>
        <v>0</v>
      </c>
      <c r="K465" s="229" t="s">
        <v>187</v>
      </c>
      <c r="L465" s="45"/>
      <c r="M465" s="234" t="s">
        <v>1</v>
      </c>
      <c r="N465" s="235" t="s">
        <v>39</v>
      </c>
      <c r="O465" s="92"/>
      <c r="P465" s="236">
        <f>O465*H465</f>
        <v>0</v>
      </c>
      <c r="Q465" s="236">
        <v>2.0000000000000002E-05</v>
      </c>
      <c r="R465" s="236">
        <f>Q465*H465</f>
        <v>0.12124400000000001</v>
      </c>
      <c r="S465" s="236">
        <v>0</v>
      </c>
      <c r="T465" s="237">
        <f>S465*H465</f>
        <v>0</v>
      </c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R465" s="238" t="s">
        <v>294</v>
      </c>
      <c r="AT465" s="238" t="s">
        <v>183</v>
      </c>
      <c r="AU465" s="238" t="s">
        <v>84</v>
      </c>
      <c r="AY465" s="18" t="s">
        <v>180</v>
      </c>
      <c r="BE465" s="239">
        <f>IF(N465="základní",J465,0)</f>
        <v>0</v>
      </c>
      <c r="BF465" s="239">
        <f>IF(N465="snížená",J465,0)</f>
        <v>0</v>
      </c>
      <c r="BG465" s="239">
        <f>IF(N465="zákl. přenesená",J465,0)</f>
        <v>0</v>
      </c>
      <c r="BH465" s="239">
        <f>IF(N465="sníž. přenesená",J465,0)</f>
        <v>0</v>
      </c>
      <c r="BI465" s="239">
        <f>IF(N465="nulová",J465,0)</f>
        <v>0</v>
      </c>
      <c r="BJ465" s="18" t="s">
        <v>82</v>
      </c>
      <c r="BK465" s="239">
        <f>ROUND(I465*H465,2)</f>
        <v>0</v>
      </c>
      <c r="BL465" s="18" t="s">
        <v>294</v>
      </c>
      <c r="BM465" s="238" t="s">
        <v>1473</v>
      </c>
    </row>
    <row r="466" s="13" customFormat="1">
      <c r="A466" s="13"/>
      <c r="B466" s="240"/>
      <c r="C466" s="241"/>
      <c r="D466" s="242" t="s">
        <v>190</v>
      </c>
      <c r="E466" s="243" t="s">
        <v>1</v>
      </c>
      <c r="F466" s="244" t="s">
        <v>1474</v>
      </c>
      <c r="G466" s="241"/>
      <c r="H466" s="243" t="s">
        <v>1</v>
      </c>
      <c r="I466" s="245"/>
      <c r="J466" s="241"/>
      <c r="K466" s="241"/>
      <c r="L466" s="246"/>
      <c r="M466" s="247"/>
      <c r="N466" s="248"/>
      <c r="O466" s="248"/>
      <c r="P466" s="248"/>
      <c r="Q466" s="248"/>
      <c r="R466" s="248"/>
      <c r="S466" s="248"/>
      <c r="T466" s="249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0" t="s">
        <v>190</v>
      </c>
      <c r="AU466" s="250" t="s">
        <v>84</v>
      </c>
      <c r="AV466" s="13" t="s">
        <v>82</v>
      </c>
      <c r="AW466" s="13" t="s">
        <v>30</v>
      </c>
      <c r="AX466" s="13" t="s">
        <v>74</v>
      </c>
      <c r="AY466" s="250" t="s">
        <v>180</v>
      </c>
    </row>
    <row r="467" s="13" customFormat="1">
      <c r="A467" s="13"/>
      <c r="B467" s="240"/>
      <c r="C467" s="241"/>
      <c r="D467" s="242" t="s">
        <v>190</v>
      </c>
      <c r="E467" s="243" t="s">
        <v>1</v>
      </c>
      <c r="F467" s="244" t="s">
        <v>1461</v>
      </c>
      <c r="G467" s="241"/>
      <c r="H467" s="243" t="s">
        <v>1</v>
      </c>
      <c r="I467" s="245"/>
      <c r="J467" s="241"/>
      <c r="K467" s="241"/>
      <c r="L467" s="246"/>
      <c r="M467" s="247"/>
      <c r="N467" s="248"/>
      <c r="O467" s="248"/>
      <c r="P467" s="248"/>
      <c r="Q467" s="248"/>
      <c r="R467" s="248"/>
      <c r="S467" s="248"/>
      <c r="T467" s="249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0" t="s">
        <v>190</v>
      </c>
      <c r="AU467" s="250" t="s">
        <v>84</v>
      </c>
      <c r="AV467" s="13" t="s">
        <v>82</v>
      </c>
      <c r="AW467" s="13" t="s">
        <v>30</v>
      </c>
      <c r="AX467" s="13" t="s">
        <v>74</v>
      </c>
      <c r="AY467" s="250" t="s">
        <v>180</v>
      </c>
    </row>
    <row r="468" s="14" customFormat="1">
      <c r="A468" s="14"/>
      <c r="B468" s="251"/>
      <c r="C468" s="252"/>
      <c r="D468" s="242" t="s">
        <v>190</v>
      </c>
      <c r="E468" s="253" t="s">
        <v>1</v>
      </c>
      <c r="F468" s="254" t="s">
        <v>1475</v>
      </c>
      <c r="G468" s="252"/>
      <c r="H468" s="255">
        <v>1781.7000000000001</v>
      </c>
      <c r="I468" s="256"/>
      <c r="J468" s="252"/>
      <c r="K468" s="252"/>
      <c r="L468" s="257"/>
      <c r="M468" s="258"/>
      <c r="N468" s="259"/>
      <c r="O468" s="259"/>
      <c r="P468" s="259"/>
      <c r="Q468" s="259"/>
      <c r="R468" s="259"/>
      <c r="S468" s="259"/>
      <c r="T468" s="26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1" t="s">
        <v>190</v>
      </c>
      <c r="AU468" s="261" t="s">
        <v>84</v>
      </c>
      <c r="AV468" s="14" t="s">
        <v>84</v>
      </c>
      <c r="AW468" s="14" t="s">
        <v>30</v>
      </c>
      <c r="AX468" s="14" t="s">
        <v>74</v>
      </c>
      <c r="AY468" s="261" t="s">
        <v>180</v>
      </c>
    </row>
    <row r="469" s="13" customFormat="1">
      <c r="A469" s="13"/>
      <c r="B469" s="240"/>
      <c r="C469" s="241"/>
      <c r="D469" s="242" t="s">
        <v>190</v>
      </c>
      <c r="E469" s="243" t="s">
        <v>1</v>
      </c>
      <c r="F469" s="244" t="s">
        <v>1457</v>
      </c>
      <c r="G469" s="241"/>
      <c r="H469" s="243" t="s">
        <v>1</v>
      </c>
      <c r="I469" s="245"/>
      <c r="J469" s="241"/>
      <c r="K469" s="241"/>
      <c r="L469" s="246"/>
      <c r="M469" s="247"/>
      <c r="N469" s="248"/>
      <c r="O469" s="248"/>
      <c r="P469" s="248"/>
      <c r="Q469" s="248"/>
      <c r="R469" s="248"/>
      <c r="S469" s="248"/>
      <c r="T469" s="249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50" t="s">
        <v>190</v>
      </c>
      <c r="AU469" s="250" t="s">
        <v>84</v>
      </c>
      <c r="AV469" s="13" t="s">
        <v>82</v>
      </c>
      <c r="AW469" s="13" t="s">
        <v>30</v>
      </c>
      <c r="AX469" s="13" t="s">
        <v>74</v>
      </c>
      <c r="AY469" s="250" t="s">
        <v>180</v>
      </c>
    </row>
    <row r="470" s="14" customFormat="1">
      <c r="A470" s="14"/>
      <c r="B470" s="251"/>
      <c r="C470" s="252"/>
      <c r="D470" s="242" t="s">
        <v>190</v>
      </c>
      <c r="E470" s="253" t="s">
        <v>1</v>
      </c>
      <c r="F470" s="254" t="s">
        <v>1476</v>
      </c>
      <c r="G470" s="252"/>
      <c r="H470" s="255">
        <v>886.34000000000003</v>
      </c>
      <c r="I470" s="256"/>
      <c r="J470" s="252"/>
      <c r="K470" s="252"/>
      <c r="L470" s="257"/>
      <c r="M470" s="258"/>
      <c r="N470" s="259"/>
      <c r="O470" s="259"/>
      <c r="P470" s="259"/>
      <c r="Q470" s="259"/>
      <c r="R470" s="259"/>
      <c r="S470" s="259"/>
      <c r="T470" s="260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61" t="s">
        <v>190</v>
      </c>
      <c r="AU470" s="261" t="s">
        <v>84</v>
      </c>
      <c r="AV470" s="14" t="s">
        <v>84</v>
      </c>
      <c r="AW470" s="14" t="s">
        <v>30</v>
      </c>
      <c r="AX470" s="14" t="s">
        <v>74</v>
      </c>
      <c r="AY470" s="261" t="s">
        <v>180</v>
      </c>
    </row>
    <row r="471" s="13" customFormat="1">
      <c r="A471" s="13"/>
      <c r="B471" s="240"/>
      <c r="C471" s="241"/>
      <c r="D471" s="242" t="s">
        <v>190</v>
      </c>
      <c r="E471" s="243" t="s">
        <v>1</v>
      </c>
      <c r="F471" s="244" t="s">
        <v>1452</v>
      </c>
      <c r="G471" s="241"/>
      <c r="H471" s="243" t="s">
        <v>1</v>
      </c>
      <c r="I471" s="245"/>
      <c r="J471" s="241"/>
      <c r="K471" s="241"/>
      <c r="L471" s="246"/>
      <c r="M471" s="247"/>
      <c r="N471" s="248"/>
      <c r="O471" s="248"/>
      <c r="P471" s="248"/>
      <c r="Q471" s="248"/>
      <c r="R471" s="248"/>
      <c r="S471" s="248"/>
      <c r="T471" s="249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50" t="s">
        <v>190</v>
      </c>
      <c r="AU471" s="250" t="s">
        <v>84</v>
      </c>
      <c r="AV471" s="13" t="s">
        <v>82</v>
      </c>
      <c r="AW471" s="13" t="s">
        <v>30</v>
      </c>
      <c r="AX471" s="13" t="s">
        <v>74</v>
      </c>
      <c r="AY471" s="250" t="s">
        <v>180</v>
      </c>
    </row>
    <row r="472" s="14" customFormat="1">
      <c r="A472" s="14"/>
      <c r="B472" s="251"/>
      <c r="C472" s="252"/>
      <c r="D472" s="242" t="s">
        <v>190</v>
      </c>
      <c r="E472" s="253" t="s">
        <v>1</v>
      </c>
      <c r="F472" s="254" t="s">
        <v>1477</v>
      </c>
      <c r="G472" s="252"/>
      <c r="H472" s="255">
        <v>716.53999999999996</v>
      </c>
      <c r="I472" s="256"/>
      <c r="J472" s="252"/>
      <c r="K472" s="252"/>
      <c r="L472" s="257"/>
      <c r="M472" s="258"/>
      <c r="N472" s="259"/>
      <c r="O472" s="259"/>
      <c r="P472" s="259"/>
      <c r="Q472" s="259"/>
      <c r="R472" s="259"/>
      <c r="S472" s="259"/>
      <c r="T472" s="26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1" t="s">
        <v>190</v>
      </c>
      <c r="AU472" s="261" t="s">
        <v>84</v>
      </c>
      <c r="AV472" s="14" t="s">
        <v>84</v>
      </c>
      <c r="AW472" s="14" t="s">
        <v>30</v>
      </c>
      <c r="AX472" s="14" t="s">
        <v>74</v>
      </c>
      <c r="AY472" s="261" t="s">
        <v>180</v>
      </c>
    </row>
    <row r="473" s="13" customFormat="1">
      <c r="A473" s="13"/>
      <c r="B473" s="240"/>
      <c r="C473" s="241"/>
      <c r="D473" s="242" t="s">
        <v>190</v>
      </c>
      <c r="E473" s="243" t="s">
        <v>1</v>
      </c>
      <c r="F473" s="244" t="s">
        <v>393</v>
      </c>
      <c r="G473" s="241"/>
      <c r="H473" s="243" t="s">
        <v>1</v>
      </c>
      <c r="I473" s="245"/>
      <c r="J473" s="241"/>
      <c r="K473" s="241"/>
      <c r="L473" s="246"/>
      <c r="M473" s="247"/>
      <c r="N473" s="248"/>
      <c r="O473" s="248"/>
      <c r="P473" s="248"/>
      <c r="Q473" s="248"/>
      <c r="R473" s="248"/>
      <c r="S473" s="248"/>
      <c r="T473" s="249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0" t="s">
        <v>190</v>
      </c>
      <c r="AU473" s="250" t="s">
        <v>84</v>
      </c>
      <c r="AV473" s="13" t="s">
        <v>82</v>
      </c>
      <c r="AW473" s="13" t="s">
        <v>30</v>
      </c>
      <c r="AX473" s="13" t="s">
        <v>74</v>
      </c>
      <c r="AY473" s="250" t="s">
        <v>180</v>
      </c>
    </row>
    <row r="474" s="14" customFormat="1">
      <c r="A474" s="14"/>
      <c r="B474" s="251"/>
      <c r="C474" s="252"/>
      <c r="D474" s="242" t="s">
        <v>190</v>
      </c>
      <c r="E474" s="253" t="s">
        <v>1</v>
      </c>
      <c r="F474" s="254" t="s">
        <v>1478</v>
      </c>
      <c r="G474" s="252"/>
      <c r="H474" s="255">
        <v>2677.6199999999999</v>
      </c>
      <c r="I474" s="256"/>
      <c r="J474" s="252"/>
      <c r="K474" s="252"/>
      <c r="L474" s="257"/>
      <c r="M474" s="258"/>
      <c r="N474" s="259"/>
      <c r="O474" s="259"/>
      <c r="P474" s="259"/>
      <c r="Q474" s="259"/>
      <c r="R474" s="259"/>
      <c r="S474" s="259"/>
      <c r="T474" s="260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1" t="s">
        <v>190</v>
      </c>
      <c r="AU474" s="261" t="s">
        <v>84</v>
      </c>
      <c r="AV474" s="14" t="s">
        <v>84</v>
      </c>
      <c r="AW474" s="14" t="s">
        <v>30</v>
      </c>
      <c r="AX474" s="14" t="s">
        <v>74</v>
      </c>
      <c r="AY474" s="261" t="s">
        <v>180</v>
      </c>
    </row>
    <row r="475" s="15" customFormat="1">
      <c r="A475" s="15"/>
      <c r="B475" s="262"/>
      <c r="C475" s="263"/>
      <c r="D475" s="242" t="s">
        <v>190</v>
      </c>
      <c r="E475" s="264" t="s">
        <v>1</v>
      </c>
      <c r="F475" s="265" t="s">
        <v>194</v>
      </c>
      <c r="G475" s="263"/>
      <c r="H475" s="266">
        <v>6062.1999999999998</v>
      </c>
      <c r="I475" s="267"/>
      <c r="J475" s="263"/>
      <c r="K475" s="263"/>
      <c r="L475" s="268"/>
      <c r="M475" s="269"/>
      <c r="N475" s="270"/>
      <c r="O475" s="270"/>
      <c r="P475" s="270"/>
      <c r="Q475" s="270"/>
      <c r="R475" s="270"/>
      <c r="S475" s="270"/>
      <c r="T475" s="271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72" t="s">
        <v>190</v>
      </c>
      <c r="AU475" s="272" t="s">
        <v>84</v>
      </c>
      <c r="AV475" s="15" t="s">
        <v>188</v>
      </c>
      <c r="AW475" s="15" t="s">
        <v>30</v>
      </c>
      <c r="AX475" s="15" t="s">
        <v>82</v>
      </c>
      <c r="AY475" s="272" t="s">
        <v>180</v>
      </c>
    </row>
    <row r="476" s="2" customFormat="1" ht="16.5" customHeight="1">
      <c r="A476" s="39"/>
      <c r="B476" s="40"/>
      <c r="C476" s="284" t="s">
        <v>331</v>
      </c>
      <c r="D476" s="284" t="s">
        <v>328</v>
      </c>
      <c r="E476" s="285" t="s">
        <v>1479</v>
      </c>
      <c r="F476" s="286" t="s">
        <v>1480</v>
      </c>
      <c r="G476" s="287" t="s">
        <v>186</v>
      </c>
      <c r="H476" s="288">
        <v>12.549</v>
      </c>
      <c r="I476" s="289"/>
      <c r="J476" s="290">
        <f>ROUND(I476*H476,2)</f>
        <v>0</v>
      </c>
      <c r="K476" s="286" t="s">
        <v>187</v>
      </c>
      <c r="L476" s="291"/>
      <c r="M476" s="292" t="s">
        <v>1</v>
      </c>
      <c r="N476" s="293" t="s">
        <v>39</v>
      </c>
      <c r="O476" s="92"/>
      <c r="P476" s="236">
        <f>O476*H476</f>
        <v>0</v>
      </c>
      <c r="Q476" s="236">
        <v>0.55000000000000004</v>
      </c>
      <c r="R476" s="236">
        <f>Q476*H476</f>
        <v>6.9019500000000003</v>
      </c>
      <c r="S476" s="236">
        <v>0</v>
      </c>
      <c r="T476" s="237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38" t="s">
        <v>331</v>
      </c>
      <c r="AT476" s="238" t="s">
        <v>328</v>
      </c>
      <c r="AU476" s="238" t="s">
        <v>84</v>
      </c>
      <c r="AY476" s="18" t="s">
        <v>180</v>
      </c>
      <c r="BE476" s="239">
        <f>IF(N476="základní",J476,0)</f>
        <v>0</v>
      </c>
      <c r="BF476" s="239">
        <f>IF(N476="snížená",J476,0)</f>
        <v>0</v>
      </c>
      <c r="BG476" s="239">
        <f>IF(N476="zákl. přenesená",J476,0)</f>
        <v>0</v>
      </c>
      <c r="BH476" s="239">
        <f>IF(N476="sníž. přenesená",J476,0)</f>
        <v>0</v>
      </c>
      <c r="BI476" s="239">
        <f>IF(N476="nulová",J476,0)</f>
        <v>0</v>
      </c>
      <c r="BJ476" s="18" t="s">
        <v>82</v>
      </c>
      <c r="BK476" s="239">
        <f>ROUND(I476*H476,2)</f>
        <v>0</v>
      </c>
      <c r="BL476" s="18" t="s">
        <v>294</v>
      </c>
      <c r="BM476" s="238" t="s">
        <v>1481</v>
      </c>
    </row>
    <row r="477" s="14" customFormat="1">
      <c r="A477" s="14"/>
      <c r="B477" s="251"/>
      <c r="C477" s="252"/>
      <c r="D477" s="242" t="s">
        <v>190</v>
      </c>
      <c r="E477" s="253" t="s">
        <v>1</v>
      </c>
      <c r="F477" s="254" t="s">
        <v>1482</v>
      </c>
      <c r="G477" s="252"/>
      <c r="H477" s="255">
        <v>10.912000000000001</v>
      </c>
      <c r="I477" s="256"/>
      <c r="J477" s="252"/>
      <c r="K477" s="252"/>
      <c r="L477" s="257"/>
      <c r="M477" s="258"/>
      <c r="N477" s="259"/>
      <c r="O477" s="259"/>
      <c r="P477" s="259"/>
      <c r="Q477" s="259"/>
      <c r="R477" s="259"/>
      <c r="S477" s="259"/>
      <c r="T477" s="260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1" t="s">
        <v>190</v>
      </c>
      <c r="AU477" s="261" t="s">
        <v>84</v>
      </c>
      <c r="AV477" s="14" t="s">
        <v>84</v>
      </c>
      <c r="AW477" s="14" t="s">
        <v>30</v>
      </c>
      <c r="AX477" s="14" t="s">
        <v>74</v>
      </c>
      <c r="AY477" s="261" t="s">
        <v>180</v>
      </c>
    </row>
    <row r="478" s="15" customFormat="1">
      <c r="A478" s="15"/>
      <c r="B478" s="262"/>
      <c r="C478" s="263"/>
      <c r="D478" s="242" t="s">
        <v>190</v>
      </c>
      <c r="E478" s="264" t="s">
        <v>1</v>
      </c>
      <c r="F478" s="265" t="s">
        <v>194</v>
      </c>
      <c r="G478" s="263"/>
      <c r="H478" s="266">
        <v>10.912000000000001</v>
      </c>
      <c r="I478" s="267"/>
      <c r="J478" s="263"/>
      <c r="K478" s="263"/>
      <c r="L478" s="268"/>
      <c r="M478" s="269"/>
      <c r="N478" s="270"/>
      <c r="O478" s="270"/>
      <c r="P478" s="270"/>
      <c r="Q478" s="270"/>
      <c r="R478" s="270"/>
      <c r="S478" s="270"/>
      <c r="T478" s="271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72" t="s">
        <v>190</v>
      </c>
      <c r="AU478" s="272" t="s">
        <v>84</v>
      </c>
      <c r="AV478" s="15" t="s">
        <v>188</v>
      </c>
      <c r="AW478" s="15" t="s">
        <v>30</v>
      </c>
      <c r="AX478" s="15" t="s">
        <v>82</v>
      </c>
      <c r="AY478" s="272" t="s">
        <v>180</v>
      </c>
    </row>
    <row r="479" s="14" customFormat="1">
      <c r="A479" s="14"/>
      <c r="B479" s="251"/>
      <c r="C479" s="252"/>
      <c r="D479" s="242" t="s">
        <v>190</v>
      </c>
      <c r="E479" s="252"/>
      <c r="F479" s="254" t="s">
        <v>1483</v>
      </c>
      <c r="G479" s="252"/>
      <c r="H479" s="255">
        <v>12.549</v>
      </c>
      <c r="I479" s="256"/>
      <c r="J479" s="252"/>
      <c r="K479" s="252"/>
      <c r="L479" s="257"/>
      <c r="M479" s="258"/>
      <c r="N479" s="259"/>
      <c r="O479" s="259"/>
      <c r="P479" s="259"/>
      <c r="Q479" s="259"/>
      <c r="R479" s="259"/>
      <c r="S479" s="259"/>
      <c r="T479" s="26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1" t="s">
        <v>190</v>
      </c>
      <c r="AU479" s="261" t="s">
        <v>84</v>
      </c>
      <c r="AV479" s="14" t="s">
        <v>84</v>
      </c>
      <c r="AW479" s="14" t="s">
        <v>4</v>
      </c>
      <c r="AX479" s="14" t="s">
        <v>82</v>
      </c>
      <c r="AY479" s="261" t="s">
        <v>180</v>
      </c>
    </row>
    <row r="480" s="2" customFormat="1" ht="16.5" customHeight="1">
      <c r="A480" s="39"/>
      <c r="B480" s="40"/>
      <c r="C480" s="227" t="s">
        <v>431</v>
      </c>
      <c r="D480" s="227" t="s">
        <v>183</v>
      </c>
      <c r="E480" s="228" t="s">
        <v>1484</v>
      </c>
      <c r="F480" s="229" t="s">
        <v>1485</v>
      </c>
      <c r="G480" s="230" t="s">
        <v>186</v>
      </c>
      <c r="H480" s="231">
        <v>199.75700000000001</v>
      </c>
      <c r="I480" s="232"/>
      <c r="J480" s="233">
        <f>ROUND(I480*H480,2)</f>
        <v>0</v>
      </c>
      <c r="K480" s="229" t="s">
        <v>187</v>
      </c>
      <c r="L480" s="45"/>
      <c r="M480" s="234" t="s">
        <v>1</v>
      </c>
      <c r="N480" s="235" t="s">
        <v>39</v>
      </c>
      <c r="O480" s="92"/>
      <c r="P480" s="236">
        <f>O480*H480</f>
        <v>0</v>
      </c>
      <c r="Q480" s="236">
        <v>0.023369999999999998</v>
      </c>
      <c r="R480" s="236">
        <f>Q480*H480</f>
        <v>4.6683210900000001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294</v>
      </c>
      <c r="AT480" s="238" t="s">
        <v>183</v>
      </c>
      <c r="AU480" s="238" t="s">
        <v>84</v>
      </c>
      <c r="AY480" s="18" t="s">
        <v>180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82</v>
      </c>
      <c r="BK480" s="239">
        <f>ROUND(I480*H480,2)</f>
        <v>0</v>
      </c>
      <c r="BL480" s="18" t="s">
        <v>294</v>
      </c>
      <c r="BM480" s="238" t="s">
        <v>1486</v>
      </c>
    </row>
    <row r="481" s="14" customFormat="1">
      <c r="A481" s="14"/>
      <c r="B481" s="251"/>
      <c r="C481" s="252"/>
      <c r="D481" s="242" t="s">
        <v>190</v>
      </c>
      <c r="E481" s="253" t="s">
        <v>1</v>
      </c>
      <c r="F481" s="254" t="s">
        <v>1487</v>
      </c>
      <c r="G481" s="252"/>
      <c r="H481" s="255">
        <v>199.75700000000001</v>
      </c>
      <c r="I481" s="256"/>
      <c r="J481" s="252"/>
      <c r="K481" s="252"/>
      <c r="L481" s="257"/>
      <c r="M481" s="258"/>
      <c r="N481" s="259"/>
      <c r="O481" s="259"/>
      <c r="P481" s="259"/>
      <c r="Q481" s="259"/>
      <c r="R481" s="259"/>
      <c r="S481" s="259"/>
      <c r="T481" s="26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261" t="s">
        <v>190</v>
      </c>
      <c r="AU481" s="261" t="s">
        <v>84</v>
      </c>
      <c r="AV481" s="14" t="s">
        <v>84</v>
      </c>
      <c r="AW481" s="14" t="s">
        <v>30</v>
      </c>
      <c r="AX481" s="14" t="s">
        <v>74</v>
      </c>
      <c r="AY481" s="261" t="s">
        <v>180</v>
      </c>
    </row>
    <row r="482" s="15" customFormat="1">
      <c r="A482" s="15"/>
      <c r="B482" s="262"/>
      <c r="C482" s="263"/>
      <c r="D482" s="242" t="s">
        <v>190</v>
      </c>
      <c r="E482" s="264" t="s">
        <v>1</v>
      </c>
      <c r="F482" s="265" t="s">
        <v>194</v>
      </c>
      <c r="G482" s="263"/>
      <c r="H482" s="266">
        <v>199.75700000000001</v>
      </c>
      <c r="I482" s="267"/>
      <c r="J482" s="263"/>
      <c r="K482" s="263"/>
      <c r="L482" s="268"/>
      <c r="M482" s="269"/>
      <c r="N482" s="270"/>
      <c r="O482" s="270"/>
      <c r="P482" s="270"/>
      <c r="Q482" s="270"/>
      <c r="R482" s="270"/>
      <c r="S482" s="270"/>
      <c r="T482" s="271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72" t="s">
        <v>190</v>
      </c>
      <c r="AU482" s="272" t="s">
        <v>84</v>
      </c>
      <c r="AV482" s="15" t="s">
        <v>188</v>
      </c>
      <c r="AW482" s="15" t="s">
        <v>30</v>
      </c>
      <c r="AX482" s="15" t="s">
        <v>82</v>
      </c>
      <c r="AY482" s="272" t="s">
        <v>180</v>
      </c>
    </row>
    <row r="483" s="2" customFormat="1" ht="24.15" customHeight="1">
      <c r="A483" s="39"/>
      <c r="B483" s="40"/>
      <c r="C483" s="227" t="s">
        <v>442</v>
      </c>
      <c r="D483" s="227" t="s">
        <v>183</v>
      </c>
      <c r="E483" s="228" t="s">
        <v>1488</v>
      </c>
      <c r="F483" s="229" t="s">
        <v>1489</v>
      </c>
      <c r="G483" s="230" t="s">
        <v>198</v>
      </c>
      <c r="H483" s="231">
        <v>110.79300000000001</v>
      </c>
      <c r="I483" s="232"/>
      <c r="J483" s="233">
        <f>ROUND(I483*H483,2)</f>
        <v>0</v>
      </c>
      <c r="K483" s="229" t="s">
        <v>199</v>
      </c>
      <c r="L483" s="45"/>
      <c r="M483" s="234" t="s">
        <v>1</v>
      </c>
      <c r="N483" s="235" t="s">
        <v>39</v>
      </c>
      <c r="O483" s="92"/>
      <c r="P483" s="236">
        <f>O483*H483</f>
        <v>0</v>
      </c>
      <c r="Q483" s="236">
        <v>0.038469999999999997</v>
      </c>
      <c r="R483" s="236">
        <f>Q483*H483</f>
        <v>4.2622067100000001</v>
      </c>
      <c r="S483" s="236">
        <v>0</v>
      </c>
      <c r="T483" s="237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38" t="s">
        <v>294</v>
      </c>
      <c r="AT483" s="238" t="s">
        <v>183</v>
      </c>
      <c r="AU483" s="238" t="s">
        <v>84</v>
      </c>
      <c r="AY483" s="18" t="s">
        <v>180</v>
      </c>
      <c r="BE483" s="239">
        <f>IF(N483="základní",J483,0)</f>
        <v>0</v>
      </c>
      <c r="BF483" s="239">
        <f>IF(N483="snížená",J483,0)</f>
        <v>0</v>
      </c>
      <c r="BG483" s="239">
        <f>IF(N483="zákl. přenesená",J483,0)</f>
        <v>0</v>
      </c>
      <c r="BH483" s="239">
        <f>IF(N483="sníž. přenesená",J483,0)</f>
        <v>0</v>
      </c>
      <c r="BI483" s="239">
        <f>IF(N483="nulová",J483,0)</f>
        <v>0</v>
      </c>
      <c r="BJ483" s="18" t="s">
        <v>82</v>
      </c>
      <c r="BK483" s="239">
        <f>ROUND(I483*H483,2)</f>
        <v>0</v>
      </c>
      <c r="BL483" s="18" t="s">
        <v>294</v>
      </c>
      <c r="BM483" s="238" t="s">
        <v>1490</v>
      </c>
    </row>
    <row r="484" s="13" customFormat="1">
      <c r="A484" s="13"/>
      <c r="B484" s="240"/>
      <c r="C484" s="241"/>
      <c r="D484" s="242" t="s">
        <v>190</v>
      </c>
      <c r="E484" s="243" t="s">
        <v>1</v>
      </c>
      <c r="F484" s="244" t="s">
        <v>1491</v>
      </c>
      <c r="G484" s="241"/>
      <c r="H484" s="243" t="s">
        <v>1</v>
      </c>
      <c r="I484" s="245"/>
      <c r="J484" s="241"/>
      <c r="K484" s="241"/>
      <c r="L484" s="246"/>
      <c r="M484" s="247"/>
      <c r="N484" s="248"/>
      <c r="O484" s="248"/>
      <c r="P484" s="248"/>
      <c r="Q484" s="248"/>
      <c r="R484" s="248"/>
      <c r="S484" s="248"/>
      <c r="T484" s="249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50" t="s">
        <v>190</v>
      </c>
      <c r="AU484" s="250" t="s">
        <v>84</v>
      </c>
      <c r="AV484" s="13" t="s">
        <v>82</v>
      </c>
      <c r="AW484" s="13" t="s">
        <v>30</v>
      </c>
      <c r="AX484" s="13" t="s">
        <v>74</v>
      </c>
      <c r="AY484" s="250" t="s">
        <v>180</v>
      </c>
    </row>
    <row r="485" s="13" customFormat="1">
      <c r="A485" s="13"/>
      <c r="B485" s="240"/>
      <c r="C485" s="241"/>
      <c r="D485" s="242" t="s">
        <v>190</v>
      </c>
      <c r="E485" s="243" t="s">
        <v>1</v>
      </c>
      <c r="F485" s="244" t="s">
        <v>1492</v>
      </c>
      <c r="G485" s="241"/>
      <c r="H485" s="243" t="s">
        <v>1</v>
      </c>
      <c r="I485" s="245"/>
      <c r="J485" s="241"/>
      <c r="K485" s="241"/>
      <c r="L485" s="246"/>
      <c r="M485" s="247"/>
      <c r="N485" s="248"/>
      <c r="O485" s="248"/>
      <c r="P485" s="248"/>
      <c r="Q485" s="248"/>
      <c r="R485" s="248"/>
      <c r="S485" s="248"/>
      <c r="T485" s="249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0" t="s">
        <v>190</v>
      </c>
      <c r="AU485" s="250" t="s">
        <v>84</v>
      </c>
      <c r="AV485" s="13" t="s">
        <v>82</v>
      </c>
      <c r="AW485" s="13" t="s">
        <v>30</v>
      </c>
      <c r="AX485" s="13" t="s">
        <v>74</v>
      </c>
      <c r="AY485" s="250" t="s">
        <v>180</v>
      </c>
    </row>
    <row r="486" s="13" customFormat="1">
      <c r="A486" s="13"/>
      <c r="B486" s="240"/>
      <c r="C486" s="241"/>
      <c r="D486" s="242" t="s">
        <v>190</v>
      </c>
      <c r="E486" s="243" t="s">
        <v>1</v>
      </c>
      <c r="F486" s="244" t="s">
        <v>1457</v>
      </c>
      <c r="G486" s="241"/>
      <c r="H486" s="243" t="s">
        <v>1</v>
      </c>
      <c r="I486" s="245"/>
      <c r="J486" s="241"/>
      <c r="K486" s="241"/>
      <c r="L486" s="246"/>
      <c r="M486" s="247"/>
      <c r="N486" s="248"/>
      <c r="O486" s="248"/>
      <c r="P486" s="248"/>
      <c r="Q486" s="248"/>
      <c r="R486" s="248"/>
      <c r="S486" s="248"/>
      <c r="T486" s="249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0" t="s">
        <v>190</v>
      </c>
      <c r="AU486" s="250" t="s">
        <v>84</v>
      </c>
      <c r="AV486" s="13" t="s">
        <v>82</v>
      </c>
      <c r="AW486" s="13" t="s">
        <v>30</v>
      </c>
      <c r="AX486" s="13" t="s">
        <v>74</v>
      </c>
      <c r="AY486" s="250" t="s">
        <v>180</v>
      </c>
    </row>
    <row r="487" s="13" customFormat="1">
      <c r="A487" s="13"/>
      <c r="B487" s="240"/>
      <c r="C487" s="241"/>
      <c r="D487" s="242" t="s">
        <v>190</v>
      </c>
      <c r="E487" s="243" t="s">
        <v>1</v>
      </c>
      <c r="F487" s="244" t="s">
        <v>1493</v>
      </c>
      <c r="G487" s="241"/>
      <c r="H487" s="243" t="s">
        <v>1</v>
      </c>
      <c r="I487" s="245"/>
      <c r="J487" s="241"/>
      <c r="K487" s="241"/>
      <c r="L487" s="246"/>
      <c r="M487" s="247"/>
      <c r="N487" s="248"/>
      <c r="O487" s="248"/>
      <c r="P487" s="248"/>
      <c r="Q487" s="248"/>
      <c r="R487" s="248"/>
      <c r="S487" s="248"/>
      <c r="T487" s="249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50" t="s">
        <v>190</v>
      </c>
      <c r="AU487" s="250" t="s">
        <v>84</v>
      </c>
      <c r="AV487" s="13" t="s">
        <v>82</v>
      </c>
      <c r="AW487" s="13" t="s">
        <v>30</v>
      </c>
      <c r="AX487" s="13" t="s">
        <v>74</v>
      </c>
      <c r="AY487" s="250" t="s">
        <v>180</v>
      </c>
    </row>
    <row r="488" s="14" customFormat="1">
      <c r="A488" s="14"/>
      <c r="B488" s="251"/>
      <c r="C488" s="252"/>
      <c r="D488" s="242" t="s">
        <v>190</v>
      </c>
      <c r="E488" s="253" t="s">
        <v>1</v>
      </c>
      <c r="F488" s="254" t="s">
        <v>1494</v>
      </c>
      <c r="G488" s="252"/>
      <c r="H488" s="255">
        <v>110.79300000000001</v>
      </c>
      <c r="I488" s="256"/>
      <c r="J488" s="252"/>
      <c r="K488" s="252"/>
      <c r="L488" s="257"/>
      <c r="M488" s="258"/>
      <c r="N488" s="259"/>
      <c r="O488" s="259"/>
      <c r="P488" s="259"/>
      <c r="Q488" s="259"/>
      <c r="R488" s="259"/>
      <c r="S488" s="259"/>
      <c r="T488" s="260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1" t="s">
        <v>190</v>
      </c>
      <c r="AU488" s="261" t="s">
        <v>84</v>
      </c>
      <c r="AV488" s="14" t="s">
        <v>84</v>
      </c>
      <c r="AW488" s="14" t="s">
        <v>30</v>
      </c>
      <c r="AX488" s="14" t="s">
        <v>74</v>
      </c>
      <c r="AY488" s="261" t="s">
        <v>180</v>
      </c>
    </row>
    <row r="489" s="15" customFormat="1">
      <c r="A489" s="15"/>
      <c r="B489" s="262"/>
      <c r="C489" s="263"/>
      <c r="D489" s="242" t="s">
        <v>190</v>
      </c>
      <c r="E489" s="264" t="s">
        <v>1</v>
      </c>
      <c r="F489" s="265" t="s">
        <v>194</v>
      </c>
      <c r="G489" s="263"/>
      <c r="H489" s="266">
        <v>110.79300000000001</v>
      </c>
      <c r="I489" s="267"/>
      <c r="J489" s="263"/>
      <c r="K489" s="263"/>
      <c r="L489" s="268"/>
      <c r="M489" s="269"/>
      <c r="N489" s="270"/>
      <c r="O489" s="270"/>
      <c r="P489" s="270"/>
      <c r="Q489" s="270"/>
      <c r="R489" s="270"/>
      <c r="S489" s="270"/>
      <c r="T489" s="271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T489" s="272" t="s">
        <v>190</v>
      </c>
      <c r="AU489" s="272" t="s">
        <v>84</v>
      </c>
      <c r="AV489" s="15" t="s">
        <v>188</v>
      </c>
      <c r="AW489" s="15" t="s">
        <v>30</v>
      </c>
      <c r="AX489" s="15" t="s">
        <v>82</v>
      </c>
      <c r="AY489" s="272" t="s">
        <v>180</v>
      </c>
    </row>
    <row r="490" s="2" customFormat="1" ht="16.5" customHeight="1">
      <c r="A490" s="39"/>
      <c r="B490" s="40"/>
      <c r="C490" s="227" t="s">
        <v>449</v>
      </c>
      <c r="D490" s="227" t="s">
        <v>183</v>
      </c>
      <c r="E490" s="228" t="s">
        <v>371</v>
      </c>
      <c r="F490" s="229" t="s">
        <v>372</v>
      </c>
      <c r="G490" s="230" t="s">
        <v>343</v>
      </c>
      <c r="H490" s="294"/>
      <c r="I490" s="232"/>
      <c r="J490" s="233">
        <f>ROUND(I490*H490,2)</f>
        <v>0</v>
      </c>
      <c r="K490" s="229" t="s">
        <v>187</v>
      </c>
      <c r="L490" s="45"/>
      <c r="M490" s="234" t="s">
        <v>1</v>
      </c>
      <c r="N490" s="235" t="s">
        <v>39</v>
      </c>
      <c r="O490" s="92"/>
      <c r="P490" s="236">
        <f>O490*H490</f>
        <v>0</v>
      </c>
      <c r="Q490" s="236">
        <v>0</v>
      </c>
      <c r="R490" s="236">
        <f>Q490*H490</f>
        <v>0</v>
      </c>
      <c r="S490" s="236">
        <v>0</v>
      </c>
      <c r="T490" s="237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38" t="s">
        <v>294</v>
      </c>
      <c r="AT490" s="238" t="s">
        <v>183</v>
      </c>
      <c r="AU490" s="238" t="s">
        <v>84</v>
      </c>
      <c r="AY490" s="18" t="s">
        <v>180</v>
      </c>
      <c r="BE490" s="239">
        <f>IF(N490="základní",J490,0)</f>
        <v>0</v>
      </c>
      <c r="BF490" s="239">
        <f>IF(N490="snížená",J490,0)</f>
        <v>0</v>
      </c>
      <c r="BG490" s="239">
        <f>IF(N490="zákl. přenesená",J490,0)</f>
        <v>0</v>
      </c>
      <c r="BH490" s="239">
        <f>IF(N490="sníž. přenesená",J490,0)</f>
        <v>0</v>
      </c>
      <c r="BI490" s="239">
        <f>IF(N490="nulová",J490,0)</f>
        <v>0</v>
      </c>
      <c r="BJ490" s="18" t="s">
        <v>82</v>
      </c>
      <c r="BK490" s="239">
        <f>ROUND(I490*H490,2)</f>
        <v>0</v>
      </c>
      <c r="BL490" s="18" t="s">
        <v>294</v>
      </c>
      <c r="BM490" s="238" t="s">
        <v>1495</v>
      </c>
    </row>
    <row r="491" s="12" customFormat="1" ht="22.8" customHeight="1">
      <c r="A491" s="12"/>
      <c r="B491" s="211"/>
      <c r="C491" s="212"/>
      <c r="D491" s="213" t="s">
        <v>73</v>
      </c>
      <c r="E491" s="225" t="s">
        <v>1094</v>
      </c>
      <c r="F491" s="225" t="s">
        <v>1095</v>
      </c>
      <c r="G491" s="212"/>
      <c r="H491" s="212"/>
      <c r="I491" s="215"/>
      <c r="J491" s="226">
        <f>BK491</f>
        <v>0</v>
      </c>
      <c r="K491" s="212"/>
      <c r="L491" s="217"/>
      <c r="M491" s="218"/>
      <c r="N491" s="219"/>
      <c r="O491" s="219"/>
      <c r="P491" s="220">
        <f>SUM(P492:P609)</f>
        <v>0</v>
      </c>
      <c r="Q491" s="219"/>
      <c r="R491" s="220">
        <f>SUM(R492:R609)</f>
        <v>12.716962499999999</v>
      </c>
      <c r="S491" s="219"/>
      <c r="T491" s="221">
        <f>SUM(T492:T609)</f>
        <v>0</v>
      </c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R491" s="222" t="s">
        <v>84</v>
      </c>
      <c r="AT491" s="223" t="s">
        <v>73</v>
      </c>
      <c r="AU491" s="223" t="s">
        <v>82</v>
      </c>
      <c r="AY491" s="222" t="s">
        <v>180</v>
      </c>
      <c r="BK491" s="224">
        <f>SUM(BK492:BK609)</f>
        <v>0</v>
      </c>
    </row>
    <row r="492" s="2" customFormat="1" ht="16.5" customHeight="1">
      <c r="A492" s="39"/>
      <c r="B492" s="40"/>
      <c r="C492" s="227" t="s">
        <v>456</v>
      </c>
      <c r="D492" s="227" t="s">
        <v>183</v>
      </c>
      <c r="E492" s="228" t="s">
        <v>1496</v>
      </c>
      <c r="F492" s="229" t="s">
        <v>1497</v>
      </c>
      <c r="G492" s="230" t="s">
        <v>198</v>
      </c>
      <c r="H492" s="231">
        <v>280</v>
      </c>
      <c r="I492" s="232"/>
      <c r="J492" s="233">
        <f>ROUND(I492*H492,2)</f>
        <v>0</v>
      </c>
      <c r="K492" s="229" t="s">
        <v>199</v>
      </c>
      <c r="L492" s="45"/>
      <c r="M492" s="234" t="s">
        <v>1</v>
      </c>
      <c r="N492" s="235" t="s">
        <v>39</v>
      </c>
      <c r="O492" s="92"/>
      <c r="P492" s="236">
        <f>O492*H492</f>
        <v>0</v>
      </c>
      <c r="Q492" s="236">
        <v>0.0067000000000000002</v>
      </c>
      <c r="R492" s="236">
        <f>Q492*H492</f>
        <v>1.8760000000000001</v>
      </c>
      <c r="S492" s="236">
        <v>0</v>
      </c>
      <c r="T492" s="237">
        <f>S492*H492</f>
        <v>0</v>
      </c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R492" s="238" t="s">
        <v>294</v>
      </c>
      <c r="AT492" s="238" t="s">
        <v>183</v>
      </c>
      <c r="AU492" s="238" t="s">
        <v>84</v>
      </c>
      <c r="AY492" s="18" t="s">
        <v>180</v>
      </c>
      <c r="BE492" s="239">
        <f>IF(N492="základní",J492,0)</f>
        <v>0</v>
      </c>
      <c r="BF492" s="239">
        <f>IF(N492="snížená",J492,0)</f>
        <v>0</v>
      </c>
      <c r="BG492" s="239">
        <f>IF(N492="zákl. přenesená",J492,0)</f>
        <v>0</v>
      </c>
      <c r="BH492" s="239">
        <f>IF(N492="sníž. přenesená",J492,0)</f>
        <v>0</v>
      </c>
      <c r="BI492" s="239">
        <f>IF(N492="nulová",J492,0)</f>
        <v>0</v>
      </c>
      <c r="BJ492" s="18" t="s">
        <v>82</v>
      </c>
      <c r="BK492" s="239">
        <f>ROUND(I492*H492,2)</f>
        <v>0</v>
      </c>
      <c r="BL492" s="18" t="s">
        <v>294</v>
      </c>
      <c r="BM492" s="238" t="s">
        <v>1498</v>
      </c>
    </row>
    <row r="493" s="13" customFormat="1">
      <c r="A493" s="13"/>
      <c r="B493" s="240"/>
      <c r="C493" s="241"/>
      <c r="D493" s="242" t="s">
        <v>190</v>
      </c>
      <c r="E493" s="243" t="s">
        <v>1</v>
      </c>
      <c r="F493" s="244" t="s">
        <v>1499</v>
      </c>
      <c r="G493" s="241"/>
      <c r="H493" s="243" t="s">
        <v>1</v>
      </c>
      <c r="I493" s="245"/>
      <c r="J493" s="241"/>
      <c r="K493" s="241"/>
      <c r="L493" s="246"/>
      <c r="M493" s="247"/>
      <c r="N493" s="248"/>
      <c r="O493" s="248"/>
      <c r="P493" s="248"/>
      <c r="Q493" s="248"/>
      <c r="R493" s="248"/>
      <c r="S493" s="248"/>
      <c r="T493" s="249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50" t="s">
        <v>190</v>
      </c>
      <c r="AU493" s="250" t="s">
        <v>84</v>
      </c>
      <c r="AV493" s="13" t="s">
        <v>82</v>
      </c>
      <c r="AW493" s="13" t="s">
        <v>30</v>
      </c>
      <c r="AX493" s="13" t="s">
        <v>74</v>
      </c>
      <c r="AY493" s="250" t="s">
        <v>180</v>
      </c>
    </row>
    <row r="494" s="14" customFormat="1">
      <c r="A494" s="14"/>
      <c r="B494" s="251"/>
      <c r="C494" s="252"/>
      <c r="D494" s="242" t="s">
        <v>190</v>
      </c>
      <c r="E494" s="253" t="s">
        <v>1</v>
      </c>
      <c r="F494" s="254" t="s">
        <v>1116</v>
      </c>
      <c r="G494" s="252"/>
      <c r="H494" s="255">
        <v>280</v>
      </c>
      <c r="I494" s="256"/>
      <c r="J494" s="252"/>
      <c r="K494" s="252"/>
      <c r="L494" s="257"/>
      <c r="M494" s="258"/>
      <c r="N494" s="259"/>
      <c r="O494" s="259"/>
      <c r="P494" s="259"/>
      <c r="Q494" s="259"/>
      <c r="R494" s="259"/>
      <c r="S494" s="259"/>
      <c r="T494" s="26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1" t="s">
        <v>190</v>
      </c>
      <c r="AU494" s="261" t="s">
        <v>84</v>
      </c>
      <c r="AV494" s="14" t="s">
        <v>84</v>
      </c>
      <c r="AW494" s="14" t="s">
        <v>30</v>
      </c>
      <c r="AX494" s="14" t="s">
        <v>74</v>
      </c>
      <c r="AY494" s="261" t="s">
        <v>180</v>
      </c>
    </row>
    <row r="495" s="15" customFormat="1">
      <c r="A495" s="15"/>
      <c r="B495" s="262"/>
      <c r="C495" s="263"/>
      <c r="D495" s="242" t="s">
        <v>190</v>
      </c>
      <c r="E495" s="264" t="s">
        <v>1</v>
      </c>
      <c r="F495" s="265" t="s">
        <v>194</v>
      </c>
      <c r="G495" s="263"/>
      <c r="H495" s="266">
        <v>280</v>
      </c>
      <c r="I495" s="267"/>
      <c r="J495" s="263"/>
      <c r="K495" s="263"/>
      <c r="L495" s="268"/>
      <c r="M495" s="269"/>
      <c r="N495" s="270"/>
      <c r="O495" s="270"/>
      <c r="P495" s="270"/>
      <c r="Q495" s="270"/>
      <c r="R495" s="270"/>
      <c r="S495" s="270"/>
      <c r="T495" s="271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T495" s="272" t="s">
        <v>190</v>
      </c>
      <c r="AU495" s="272" t="s">
        <v>84</v>
      </c>
      <c r="AV495" s="15" t="s">
        <v>188</v>
      </c>
      <c r="AW495" s="15" t="s">
        <v>30</v>
      </c>
      <c r="AX495" s="15" t="s">
        <v>82</v>
      </c>
      <c r="AY495" s="272" t="s">
        <v>180</v>
      </c>
    </row>
    <row r="496" s="2" customFormat="1" ht="16.5" customHeight="1">
      <c r="A496" s="39"/>
      <c r="B496" s="40"/>
      <c r="C496" s="227" t="s">
        <v>461</v>
      </c>
      <c r="D496" s="227" t="s">
        <v>183</v>
      </c>
      <c r="E496" s="228" t="s">
        <v>1500</v>
      </c>
      <c r="F496" s="229" t="s">
        <v>1501</v>
      </c>
      <c r="G496" s="230" t="s">
        <v>198</v>
      </c>
      <c r="H496" s="231">
        <v>175</v>
      </c>
      <c r="I496" s="232"/>
      <c r="J496" s="233">
        <f>ROUND(I496*H496,2)</f>
        <v>0</v>
      </c>
      <c r="K496" s="229" t="s">
        <v>199</v>
      </c>
      <c r="L496" s="45"/>
      <c r="M496" s="234" t="s">
        <v>1</v>
      </c>
      <c r="N496" s="235" t="s">
        <v>39</v>
      </c>
      <c r="O496" s="92"/>
      <c r="P496" s="236">
        <f>O496*H496</f>
        <v>0</v>
      </c>
      <c r="Q496" s="236">
        <v>0.0067000000000000002</v>
      </c>
      <c r="R496" s="236">
        <f>Q496*H496</f>
        <v>1.1725000000000001</v>
      </c>
      <c r="S496" s="236">
        <v>0</v>
      </c>
      <c r="T496" s="237">
        <f>S496*H496</f>
        <v>0</v>
      </c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R496" s="238" t="s">
        <v>294</v>
      </c>
      <c r="AT496" s="238" t="s">
        <v>183</v>
      </c>
      <c r="AU496" s="238" t="s">
        <v>84</v>
      </c>
      <c r="AY496" s="18" t="s">
        <v>180</v>
      </c>
      <c r="BE496" s="239">
        <f>IF(N496="základní",J496,0)</f>
        <v>0</v>
      </c>
      <c r="BF496" s="239">
        <f>IF(N496="snížená",J496,0)</f>
        <v>0</v>
      </c>
      <c r="BG496" s="239">
        <f>IF(N496="zákl. přenesená",J496,0)</f>
        <v>0</v>
      </c>
      <c r="BH496" s="239">
        <f>IF(N496="sníž. přenesená",J496,0)</f>
        <v>0</v>
      </c>
      <c r="BI496" s="239">
        <f>IF(N496="nulová",J496,0)</f>
        <v>0</v>
      </c>
      <c r="BJ496" s="18" t="s">
        <v>82</v>
      </c>
      <c r="BK496" s="239">
        <f>ROUND(I496*H496,2)</f>
        <v>0</v>
      </c>
      <c r="BL496" s="18" t="s">
        <v>294</v>
      </c>
      <c r="BM496" s="238" t="s">
        <v>1502</v>
      </c>
    </row>
    <row r="497" s="13" customFormat="1">
      <c r="A497" s="13"/>
      <c r="B497" s="240"/>
      <c r="C497" s="241"/>
      <c r="D497" s="242" t="s">
        <v>190</v>
      </c>
      <c r="E497" s="243" t="s">
        <v>1</v>
      </c>
      <c r="F497" s="244" t="s">
        <v>1503</v>
      </c>
      <c r="G497" s="241"/>
      <c r="H497" s="243" t="s">
        <v>1</v>
      </c>
      <c r="I497" s="245"/>
      <c r="J497" s="241"/>
      <c r="K497" s="241"/>
      <c r="L497" s="246"/>
      <c r="M497" s="247"/>
      <c r="N497" s="248"/>
      <c r="O497" s="248"/>
      <c r="P497" s="248"/>
      <c r="Q497" s="248"/>
      <c r="R497" s="248"/>
      <c r="S497" s="248"/>
      <c r="T497" s="249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0" t="s">
        <v>190</v>
      </c>
      <c r="AU497" s="250" t="s">
        <v>84</v>
      </c>
      <c r="AV497" s="13" t="s">
        <v>82</v>
      </c>
      <c r="AW497" s="13" t="s">
        <v>30</v>
      </c>
      <c r="AX497" s="13" t="s">
        <v>74</v>
      </c>
      <c r="AY497" s="250" t="s">
        <v>180</v>
      </c>
    </row>
    <row r="498" s="14" customFormat="1">
      <c r="A498" s="14"/>
      <c r="B498" s="251"/>
      <c r="C498" s="252"/>
      <c r="D498" s="242" t="s">
        <v>190</v>
      </c>
      <c r="E498" s="253" t="s">
        <v>1</v>
      </c>
      <c r="F498" s="254" t="s">
        <v>1110</v>
      </c>
      <c r="G498" s="252"/>
      <c r="H498" s="255">
        <v>175</v>
      </c>
      <c r="I498" s="256"/>
      <c r="J498" s="252"/>
      <c r="K498" s="252"/>
      <c r="L498" s="257"/>
      <c r="M498" s="258"/>
      <c r="N498" s="259"/>
      <c r="O498" s="259"/>
      <c r="P498" s="259"/>
      <c r="Q498" s="259"/>
      <c r="R498" s="259"/>
      <c r="S498" s="259"/>
      <c r="T498" s="260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1" t="s">
        <v>190</v>
      </c>
      <c r="AU498" s="261" t="s">
        <v>84</v>
      </c>
      <c r="AV498" s="14" t="s">
        <v>84</v>
      </c>
      <c r="AW498" s="14" t="s">
        <v>30</v>
      </c>
      <c r="AX498" s="14" t="s">
        <v>74</v>
      </c>
      <c r="AY498" s="261" t="s">
        <v>180</v>
      </c>
    </row>
    <row r="499" s="15" customFormat="1">
      <c r="A499" s="15"/>
      <c r="B499" s="262"/>
      <c r="C499" s="263"/>
      <c r="D499" s="242" t="s">
        <v>190</v>
      </c>
      <c r="E499" s="264" t="s">
        <v>1</v>
      </c>
      <c r="F499" s="265" t="s">
        <v>194</v>
      </c>
      <c r="G499" s="263"/>
      <c r="H499" s="266">
        <v>175</v>
      </c>
      <c r="I499" s="267"/>
      <c r="J499" s="263"/>
      <c r="K499" s="263"/>
      <c r="L499" s="268"/>
      <c r="M499" s="269"/>
      <c r="N499" s="270"/>
      <c r="O499" s="270"/>
      <c r="P499" s="270"/>
      <c r="Q499" s="270"/>
      <c r="R499" s="270"/>
      <c r="S499" s="270"/>
      <c r="T499" s="271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72" t="s">
        <v>190</v>
      </c>
      <c r="AU499" s="272" t="s">
        <v>84</v>
      </c>
      <c r="AV499" s="15" t="s">
        <v>188</v>
      </c>
      <c r="AW499" s="15" t="s">
        <v>30</v>
      </c>
      <c r="AX499" s="15" t="s">
        <v>82</v>
      </c>
      <c r="AY499" s="272" t="s">
        <v>180</v>
      </c>
    </row>
    <row r="500" s="2" customFormat="1" ht="24.15" customHeight="1">
      <c r="A500" s="39"/>
      <c r="B500" s="40"/>
      <c r="C500" s="227" t="s">
        <v>467</v>
      </c>
      <c r="D500" s="227" t="s">
        <v>183</v>
      </c>
      <c r="E500" s="228" t="s">
        <v>1504</v>
      </c>
      <c r="F500" s="229" t="s">
        <v>1505</v>
      </c>
      <c r="G500" s="230" t="s">
        <v>198</v>
      </c>
      <c r="H500" s="231">
        <v>150</v>
      </c>
      <c r="I500" s="232"/>
      <c r="J500" s="233">
        <f>ROUND(I500*H500,2)</f>
        <v>0</v>
      </c>
      <c r="K500" s="229" t="s">
        <v>199</v>
      </c>
      <c r="L500" s="45"/>
      <c r="M500" s="234" t="s">
        <v>1</v>
      </c>
      <c r="N500" s="235" t="s">
        <v>39</v>
      </c>
      <c r="O500" s="92"/>
      <c r="P500" s="236">
        <f>O500*H500</f>
        <v>0</v>
      </c>
      <c r="Q500" s="236">
        <v>0.0067000000000000002</v>
      </c>
      <c r="R500" s="236">
        <f>Q500*H500</f>
        <v>1.0050000000000001</v>
      </c>
      <c r="S500" s="236">
        <v>0</v>
      </c>
      <c r="T500" s="237">
        <f>S500*H500</f>
        <v>0</v>
      </c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R500" s="238" t="s">
        <v>294</v>
      </c>
      <c r="AT500" s="238" t="s">
        <v>183</v>
      </c>
      <c r="AU500" s="238" t="s">
        <v>84</v>
      </c>
      <c r="AY500" s="18" t="s">
        <v>180</v>
      </c>
      <c r="BE500" s="239">
        <f>IF(N500="základní",J500,0)</f>
        <v>0</v>
      </c>
      <c r="BF500" s="239">
        <f>IF(N500="snížená",J500,0)</f>
        <v>0</v>
      </c>
      <c r="BG500" s="239">
        <f>IF(N500="zákl. přenesená",J500,0)</f>
        <v>0</v>
      </c>
      <c r="BH500" s="239">
        <f>IF(N500="sníž. přenesená",J500,0)</f>
        <v>0</v>
      </c>
      <c r="BI500" s="239">
        <f>IF(N500="nulová",J500,0)</f>
        <v>0</v>
      </c>
      <c r="BJ500" s="18" t="s">
        <v>82</v>
      </c>
      <c r="BK500" s="239">
        <f>ROUND(I500*H500,2)</f>
        <v>0</v>
      </c>
      <c r="BL500" s="18" t="s">
        <v>294</v>
      </c>
      <c r="BM500" s="238" t="s">
        <v>1506</v>
      </c>
    </row>
    <row r="501" s="14" customFormat="1">
      <c r="A501" s="14"/>
      <c r="B501" s="251"/>
      <c r="C501" s="252"/>
      <c r="D501" s="242" t="s">
        <v>190</v>
      </c>
      <c r="E501" s="253" t="s">
        <v>1</v>
      </c>
      <c r="F501" s="254" t="s">
        <v>1100</v>
      </c>
      <c r="G501" s="252"/>
      <c r="H501" s="255">
        <v>150</v>
      </c>
      <c r="I501" s="256"/>
      <c r="J501" s="252"/>
      <c r="K501" s="252"/>
      <c r="L501" s="257"/>
      <c r="M501" s="258"/>
      <c r="N501" s="259"/>
      <c r="O501" s="259"/>
      <c r="P501" s="259"/>
      <c r="Q501" s="259"/>
      <c r="R501" s="259"/>
      <c r="S501" s="259"/>
      <c r="T501" s="26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61" t="s">
        <v>190</v>
      </c>
      <c r="AU501" s="261" t="s">
        <v>84</v>
      </c>
      <c r="AV501" s="14" t="s">
        <v>84</v>
      </c>
      <c r="AW501" s="14" t="s">
        <v>30</v>
      </c>
      <c r="AX501" s="14" t="s">
        <v>74</v>
      </c>
      <c r="AY501" s="261" t="s">
        <v>180</v>
      </c>
    </row>
    <row r="502" s="15" customFormat="1">
      <c r="A502" s="15"/>
      <c r="B502" s="262"/>
      <c r="C502" s="263"/>
      <c r="D502" s="242" t="s">
        <v>190</v>
      </c>
      <c r="E502" s="264" t="s">
        <v>1</v>
      </c>
      <c r="F502" s="265" t="s">
        <v>194</v>
      </c>
      <c r="G502" s="263"/>
      <c r="H502" s="266">
        <v>150</v>
      </c>
      <c r="I502" s="267"/>
      <c r="J502" s="263"/>
      <c r="K502" s="263"/>
      <c r="L502" s="268"/>
      <c r="M502" s="269"/>
      <c r="N502" s="270"/>
      <c r="O502" s="270"/>
      <c r="P502" s="270"/>
      <c r="Q502" s="270"/>
      <c r="R502" s="270"/>
      <c r="S502" s="270"/>
      <c r="T502" s="271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72" t="s">
        <v>190</v>
      </c>
      <c r="AU502" s="272" t="s">
        <v>84</v>
      </c>
      <c r="AV502" s="15" t="s">
        <v>188</v>
      </c>
      <c r="AW502" s="15" t="s">
        <v>30</v>
      </c>
      <c r="AX502" s="15" t="s">
        <v>82</v>
      </c>
      <c r="AY502" s="272" t="s">
        <v>180</v>
      </c>
    </row>
    <row r="503" s="2" customFormat="1" ht="24.15" customHeight="1">
      <c r="A503" s="39"/>
      <c r="B503" s="40"/>
      <c r="C503" s="227" t="s">
        <v>471</v>
      </c>
      <c r="D503" s="227" t="s">
        <v>183</v>
      </c>
      <c r="E503" s="228" t="s">
        <v>1507</v>
      </c>
      <c r="F503" s="229" t="s">
        <v>1508</v>
      </c>
      <c r="G503" s="230" t="s">
        <v>198</v>
      </c>
      <c r="H503" s="231">
        <v>6</v>
      </c>
      <c r="I503" s="232"/>
      <c r="J503" s="233">
        <f>ROUND(I503*H503,2)</f>
        <v>0</v>
      </c>
      <c r="K503" s="229" t="s">
        <v>199</v>
      </c>
      <c r="L503" s="45"/>
      <c r="M503" s="234" t="s">
        <v>1</v>
      </c>
      <c r="N503" s="235" t="s">
        <v>39</v>
      </c>
      <c r="O503" s="92"/>
      <c r="P503" s="236">
        <f>O503*H503</f>
        <v>0</v>
      </c>
      <c r="Q503" s="236">
        <v>0.0067000000000000002</v>
      </c>
      <c r="R503" s="236">
        <f>Q503*H503</f>
        <v>0.0402</v>
      </c>
      <c r="S503" s="236">
        <v>0</v>
      </c>
      <c r="T503" s="237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294</v>
      </c>
      <c r="AT503" s="238" t="s">
        <v>183</v>
      </c>
      <c r="AU503" s="238" t="s">
        <v>84</v>
      </c>
      <c r="AY503" s="18" t="s">
        <v>180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82</v>
      </c>
      <c r="BK503" s="239">
        <f>ROUND(I503*H503,2)</f>
        <v>0</v>
      </c>
      <c r="BL503" s="18" t="s">
        <v>294</v>
      </c>
      <c r="BM503" s="238" t="s">
        <v>1509</v>
      </c>
    </row>
    <row r="504" s="14" customFormat="1">
      <c r="A504" s="14"/>
      <c r="B504" s="251"/>
      <c r="C504" s="252"/>
      <c r="D504" s="242" t="s">
        <v>190</v>
      </c>
      <c r="E504" s="253" t="s">
        <v>1</v>
      </c>
      <c r="F504" s="254" t="s">
        <v>216</v>
      </c>
      <c r="G504" s="252"/>
      <c r="H504" s="255">
        <v>6</v>
      </c>
      <c r="I504" s="256"/>
      <c r="J504" s="252"/>
      <c r="K504" s="252"/>
      <c r="L504" s="257"/>
      <c r="M504" s="258"/>
      <c r="N504" s="259"/>
      <c r="O504" s="259"/>
      <c r="P504" s="259"/>
      <c r="Q504" s="259"/>
      <c r="R504" s="259"/>
      <c r="S504" s="259"/>
      <c r="T504" s="26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1" t="s">
        <v>190</v>
      </c>
      <c r="AU504" s="261" t="s">
        <v>84</v>
      </c>
      <c r="AV504" s="14" t="s">
        <v>84</v>
      </c>
      <c r="AW504" s="14" t="s">
        <v>30</v>
      </c>
      <c r="AX504" s="14" t="s">
        <v>74</v>
      </c>
      <c r="AY504" s="261" t="s">
        <v>180</v>
      </c>
    </row>
    <row r="505" s="15" customFormat="1">
      <c r="A505" s="15"/>
      <c r="B505" s="262"/>
      <c r="C505" s="263"/>
      <c r="D505" s="242" t="s">
        <v>190</v>
      </c>
      <c r="E505" s="264" t="s">
        <v>1</v>
      </c>
      <c r="F505" s="265" t="s">
        <v>194</v>
      </c>
      <c r="G505" s="263"/>
      <c r="H505" s="266">
        <v>6</v>
      </c>
      <c r="I505" s="267"/>
      <c r="J505" s="263"/>
      <c r="K505" s="263"/>
      <c r="L505" s="268"/>
      <c r="M505" s="269"/>
      <c r="N505" s="270"/>
      <c r="O505" s="270"/>
      <c r="P505" s="270"/>
      <c r="Q505" s="270"/>
      <c r="R505" s="270"/>
      <c r="S505" s="270"/>
      <c r="T505" s="271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2" t="s">
        <v>190</v>
      </c>
      <c r="AU505" s="272" t="s">
        <v>84</v>
      </c>
      <c r="AV505" s="15" t="s">
        <v>188</v>
      </c>
      <c r="AW505" s="15" t="s">
        <v>30</v>
      </c>
      <c r="AX505" s="15" t="s">
        <v>82</v>
      </c>
      <c r="AY505" s="272" t="s">
        <v>180</v>
      </c>
    </row>
    <row r="506" s="2" customFormat="1" ht="24.15" customHeight="1">
      <c r="A506" s="39"/>
      <c r="B506" s="40"/>
      <c r="C506" s="227" t="s">
        <v>477</v>
      </c>
      <c r="D506" s="227" t="s">
        <v>183</v>
      </c>
      <c r="E506" s="228" t="s">
        <v>1510</v>
      </c>
      <c r="F506" s="229" t="s">
        <v>1511</v>
      </c>
      <c r="G506" s="230" t="s">
        <v>198</v>
      </c>
      <c r="H506" s="231">
        <v>2.5</v>
      </c>
      <c r="I506" s="232"/>
      <c r="J506" s="233">
        <f>ROUND(I506*H506,2)</f>
        <v>0</v>
      </c>
      <c r="K506" s="229" t="s">
        <v>199</v>
      </c>
      <c r="L506" s="45"/>
      <c r="M506" s="234" t="s">
        <v>1</v>
      </c>
      <c r="N506" s="235" t="s">
        <v>39</v>
      </c>
      <c r="O506" s="92"/>
      <c r="P506" s="236">
        <f>O506*H506</f>
        <v>0</v>
      </c>
      <c r="Q506" s="236">
        <v>0.0067000000000000002</v>
      </c>
      <c r="R506" s="236">
        <f>Q506*H506</f>
        <v>0.016750000000000001</v>
      </c>
      <c r="S506" s="236">
        <v>0</v>
      </c>
      <c r="T506" s="237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294</v>
      </c>
      <c r="AT506" s="238" t="s">
        <v>183</v>
      </c>
      <c r="AU506" s="238" t="s">
        <v>84</v>
      </c>
      <c r="AY506" s="18" t="s">
        <v>180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82</v>
      </c>
      <c r="BK506" s="239">
        <f>ROUND(I506*H506,2)</f>
        <v>0</v>
      </c>
      <c r="BL506" s="18" t="s">
        <v>294</v>
      </c>
      <c r="BM506" s="238" t="s">
        <v>1512</v>
      </c>
    </row>
    <row r="507" s="14" customFormat="1">
      <c r="A507" s="14"/>
      <c r="B507" s="251"/>
      <c r="C507" s="252"/>
      <c r="D507" s="242" t="s">
        <v>190</v>
      </c>
      <c r="E507" s="253" t="s">
        <v>1</v>
      </c>
      <c r="F507" s="254" t="s">
        <v>1103</v>
      </c>
      <c r="G507" s="252"/>
      <c r="H507" s="255">
        <v>2.5</v>
      </c>
      <c r="I507" s="256"/>
      <c r="J507" s="252"/>
      <c r="K507" s="252"/>
      <c r="L507" s="257"/>
      <c r="M507" s="258"/>
      <c r="N507" s="259"/>
      <c r="O507" s="259"/>
      <c r="P507" s="259"/>
      <c r="Q507" s="259"/>
      <c r="R507" s="259"/>
      <c r="S507" s="259"/>
      <c r="T507" s="260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1" t="s">
        <v>190</v>
      </c>
      <c r="AU507" s="261" t="s">
        <v>84</v>
      </c>
      <c r="AV507" s="14" t="s">
        <v>84</v>
      </c>
      <c r="AW507" s="14" t="s">
        <v>30</v>
      </c>
      <c r="AX507" s="14" t="s">
        <v>74</v>
      </c>
      <c r="AY507" s="261" t="s">
        <v>180</v>
      </c>
    </row>
    <row r="508" s="15" customFormat="1">
      <c r="A508" s="15"/>
      <c r="B508" s="262"/>
      <c r="C508" s="263"/>
      <c r="D508" s="242" t="s">
        <v>190</v>
      </c>
      <c r="E508" s="264" t="s">
        <v>1</v>
      </c>
      <c r="F508" s="265" t="s">
        <v>194</v>
      </c>
      <c r="G508" s="263"/>
      <c r="H508" s="266">
        <v>2.5</v>
      </c>
      <c r="I508" s="267"/>
      <c r="J508" s="263"/>
      <c r="K508" s="263"/>
      <c r="L508" s="268"/>
      <c r="M508" s="269"/>
      <c r="N508" s="270"/>
      <c r="O508" s="270"/>
      <c r="P508" s="270"/>
      <c r="Q508" s="270"/>
      <c r="R508" s="270"/>
      <c r="S508" s="270"/>
      <c r="T508" s="271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72" t="s">
        <v>190</v>
      </c>
      <c r="AU508" s="272" t="s">
        <v>84</v>
      </c>
      <c r="AV508" s="15" t="s">
        <v>188</v>
      </c>
      <c r="AW508" s="15" t="s">
        <v>30</v>
      </c>
      <c r="AX508" s="15" t="s">
        <v>82</v>
      </c>
      <c r="AY508" s="272" t="s">
        <v>180</v>
      </c>
    </row>
    <row r="509" s="2" customFormat="1" ht="24.15" customHeight="1">
      <c r="A509" s="39"/>
      <c r="B509" s="40"/>
      <c r="C509" s="227" t="s">
        <v>492</v>
      </c>
      <c r="D509" s="227" t="s">
        <v>183</v>
      </c>
      <c r="E509" s="228" t="s">
        <v>1513</v>
      </c>
      <c r="F509" s="229" t="s">
        <v>1514</v>
      </c>
      <c r="G509" s="230" t="s">
        <v>198</v>
      </c>
      <c r="H509" s="231">
        <v>58</v>
      </c>
      <c r="I509" s="232"/>
      <c r="J509" s="233">
        <f>ROUND(I509*H509,2)</f>
        <v>0</v>
      </c>
      <c r="K509" s="229" t="s">
        <v>199</v>
      </c>
      <c r="L509" s="45"/>
      <c r="M509" s="234" t="s">
        <v>1</v>
      </c>
      <c r="N509" s="235" t="s">
        <v>39</v>
      </c>
      <c r="O509" s="92"/>
      <c r="P509" s="236">
        <f>O509*H509</f>
        <v>0</v>
      </c>
      <c r="Q509" s="236">
        <v>0.0067000000000000002</v>
      </c>
      <c r="R509" s="236">
        <f>Q509*H509</f>
        <v>0.3886</v>
      </c>
      <c r="S509" s="236">
        <v>0</v>
      </c>
      <c r="T509" s="237">
        <f>S509*H509</f>
        <v>0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38" t="s">
        <v>294</v>
      </c>
      <c r="AT509" s="238" t="s">
        <v>183</v>
      </c>
      <c r="AU509" s="238" t="s">
        <v>84</v>
      </c>
      <c r="AY509" s="18" t="s">
        <v>180</v>
      </c>
      <c r="BE509" s="239">
        <f>IF(N509="základní",J509,0)</f>
        <v>0</v>
      </c>
      <c r="BF509" s="239">
        <f>IF(N509="snížená",J509,0)</f>
        <v>0</v>
      </c>
      <c r="BG509" s="239">
        <f>IF(N509="zákl. přenesená",J509,0)</f>
        <v>0</v>
      </c>
      <c r="BH509" s="239">
        <f>IF(N509="sníž. přenesená",J509,0)</f>
        <v>0</v>
      </c>
      <c r="BI509" s="239">
        <f>IF(N509="nulová",J509,0)</f>
        <v>0</v>
      </c>
      <c r="BJ509" s="18" t="s">
        <v>82</v>
      </c>
      <c r="BK509" s="239">
        <f>ROUND(I509*H509,2)</f>
        <v>0</v>
      </c>
      <c r="BL509" s="18" t="s">
        <v>294</v>
      </c>
      <c r="BM509" s="238" t="s">
        <v>1515</v>
      </c>
    </row>
    <row r="510" s="14" customFormat="1">
      <c r="A510" s="14"/>
      <c r="B510" s="251"/>
      <c r="C510" s="252"/>
      <c r="D510" s="242" t="s">
        <v>190</v>
      </c>
      <c r="E510" s="253" t="s">
        <v>1</v>
      </c>
      <c r="F510" s="254" t="s">
        <v>611</v>
      </c>
      <c r="G510" s="252"/>
      <c r="H510" s="255">
        <v>58</v>
      </c>
      <c r="I510" s="256"/>
      <c r="J510" s="252"/>
      <c r="K510" s="252"/>
      <c r="L510" s="257"/>
      <c r="M510" s="258"/>
      <c r="N510" s="259"/>
      <c r="O510" s="259"/>
      <c r="P510" s="259"/>
      <c r="Q510" s="259"/>
      <c r="R510" s="259"/>
      <c r="S510" s="259"/>
      <c r="T510" s="260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61" t="s">
        <v>190</v>
      </c>
      <c r="AU510" s="261" t="s">
        <v>84</v>
      </c>
      <c r="AV510" s="14" t="s">
        <v>84</v>
      </c>
      <c r="AW510" s="14" t="s">
        <v>30</v>
      </c>
      <c r="AX510" s="14" t="s">
        <v>74</v>
      </c>
      <c r="AY510" s="261" t="s">
        <v>180</v>
      </c>
    </row>
    <row r="511" s="15" customFormat="1">
      <c r="A511" s="15"/>
      <c r="B511" s="262"/>
      <c r="C511" s="263"/>
      <c r="D511" s="242" t="s">
        <v>190</v>
      </c>
      <c r="E511" s="264" t="s">
        <v>1</v>
      </c>
      <c r="F511" s="265" t="s">
        <v>194</v>
      </c>
      <c r="G511" s="263"/>
      <c r="H511" s="266">
        <v>58</v>
      </c>
      <c r="I511" s="267"/>
      <c r="J511" s="263"/>
      <c r="K511" s="263"/>
      <c r="L511" s="268"/>
      <c r="M511" s="269"/>
      <c r="N511" s="270"/>
      <c r="O511" s="270"/>
      <c r="P511" s="270"/>
      <c r="Q511" s="270"/>
      <c r="R511" s="270"/>
      <c r="S511" s="270"/>
      <c r="T511" s="271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T511" s="272" t="s">
        <v>190</v>
      </c>
      <c r="AU511" s="272" t="s">
        <v>84</v>
      </c>
      <c r="AV511" s="15" t="s">
        <v>188</v>
      </c>
      <c r="AW511" s="15" t="s">
        <v>30</v>
      </c>
      <c r="AX511" s="15" t="s">
        <v>82</v>
      </c>
      <c r="AY511" s="272" t="s">
        <v>180</v>
      </c>
    </row>
    <row r="512" s="2" customFormat="1" ht="24.15" customHeight="1">
      <c r="A512" s="39"/>
      <c r="B512" s="40"/>
      <c r="C512" s="227" t="s">
        <v>496</v>
      </c>
      <c r="D512" s="227" t="s">
        <v>183</v>
      </c>
      <c r="E512" s="228" t="s">
        <v>1516</v>
      </c>
      <c r="F512" s="229" t="s">
        <v>1517</v>
      </c>
      <c r="G512" s="230" t="s">
        <v>198</v>
      </c>
      <c r="H512" s="231">
        <v>40</v>
      </c>
      <c r="I512" s="232"/>
      <c r="J512" s="233">
        <f>ROUND(I512*H512,2)</f>
        <v>0</v>
      </c>
      <c r="K512" s="229" t="s">
        <v>199</v>
      </c>
      <c r="L512" s="45"/>
      <c r="M512" s="234" t="s">
        <v>1</v>
      </c>
      <c r="N512" s="235" t="s">
        <v>39</v>
      </c>
      <c r="O512" s="92"/>
      <c r="P512" s="236">
        <f>O512*H512</f>
        <v>0</v>
      </c>
      <c r="Q512" s="236">
        <v>0.0067000000000000002</v>
      </c>
      <c r="R512" s="236">
        <f>Q512*H512</f>
        <v>0.26800000000000002</v>
      </c>
      <c r="S512" s="236">
        <v>0</v>
      </c>
      <c r="T512" s="237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294</v>
      </c>
      <c r="AT512" s="238" t="s">
        <v>183</v>
      </c>
      <c r="AU512" s="238" t="s">
        <v>84</v>
      </c>
      <c r="AY512" s="18" t="s">
        <v>180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82</v>
      </c>
      <c r="BK512" s="239">
        <f>ROUND(I512*H512,2)</f>
        <v>0</v>
      </c>
      <c r="BL512" s="18" t="s">
        <v>294</v>
      </c>
      <c r="BM512" s="238" t="s">
        <v>1518</v>
      </c>
    </row>
    <row r="513" s="14" customFormat="1">
      <c r="A513" s="14"/>
      <c r="B513" s="251"/>
      <c r="C513" s="252"/>
      <c r="D513" s="242" t="s">
        <v>190</v>
      </c>
      <c r="E513" s="253" t="s">
        <v>1</v>
      </c>
      <c r="F513" s="254" t="s">
        <v>477</v>
      </c>
      <c r="G513" s="252"/>
      <c r="H513" s="255">
        <v>40</v>
      </c>
      <c r="I513" s="256"/>
      <c r="J513" s="252"/>
      <c r="K513" s="252"/>
      <c r="L513" s="257"/>
      <c r="M513" s="258"/>
      <c r="N513" s="259"/>
      <c r="O513" s="259"/>
      <c r="P513" s="259"/>
      <c r="Q513" s="259"/>
      <c r="R513" s="259"/>
      <c r="S513" s="259"/>
      <c r="T513" s="26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61" t="s">
        <v>190</v>
      </c>
      <c r="AU513" s="261" t="s">
        <v>84</v>
      </c>
      <c r="AV513" s="14" t="s">
        <v>84</v>
      </c>
      <c r="AW513" s="14" t="s">
        <v>30</v>
      </c>
      <c r="AX513" s="14" t="s">
        <v>74</v>
      </c>
      <c r="AY513" s="261" t="s">
        <v>180</v>
      </c>
    </row>
    <row r="514" s="15" customFormat="1">
      <c r="A514" s="15"/>
      <c r="B514" s="262"/>
      <c r="C514" s="263"/>
      <c r="D514" s="242" t="s">
        <v>190</v>
      </c>
      <c r="E514" s="264" t="s">
        <v>1</v>
      </c>
      <c r="F514" s="265" t="s">
        <v>194</v>
      </c>
      <c r="G514" s="263"/>
      <c r="H514" s="266">
        <v>40</v>
      </c>
      <c r="I514" s="267"/>
      <c r="J514" s="263"/>
      <c r="K514" s="263"/>
      <c r="L514" s="268"/>
      <c r="M514" s="269"/>
      <c r="N514" s="270"/>
      <c r="O514" s="270"/>
      <c r="P514" s="270"/>
      <c r="Q514" s="270"/>
      <c r="R514" s="270"/>
      <c r="S514" s="270"/>
      <c r="T514" s="271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72" t="s">
        <v>190</v>
      </c>
      <c r="AU514" s="272" t="s">
        <v>84</v>
      </c>
      <c r="AV514" s="15" t="s">
        <v>188</v>
      </c>
      <c r="AW514" s="15" t="s">
        <v>30</v>
      </c>
      <c r="AX514" s="15" t="s">
        <v>82</v>
      </c>
      <c r="AY514" s="272" t="s">
        <v>180</v>
      </c>
    </row>
    <row r="515" s="2" customFormat="1" ht="24.15" customHeight="1">
      <c r="A515" s="39"/>
      <c r="B515" s="40"/>
      <c r="C515" s="227" t="s">
        <v>512</v>
      </c>
      <c r="D515" s="227" t="s">
        <v>183</v>
      </c>
      <c r="E515" s="228" t="s">
        <v>1519</v>
      </c>
      <c r="F515" s="229" t="s">
        <v>1520</v>
      </c>
      <c r="G515" s="230" t="s">
        <v>198</v>
      </c>
      <c r="H515" s="231">
        <v>48</v>
      </c>
      <c r="I515" s="232"/>
      <c r="J515" s="233">
        <f>ROUND(I515*H515,2)</f>
        <v>0</v>
      </c>
      <c r="K515" s="229" t="s">
        <v>199</v>
      </c>
      <c r="L515" s="45"/>
      <c r="M515" s="234" t="s">
        <v>1</v>
      </c>
      <c r="N515" s="235" t="s">
        <v>39</v>
      </c>
      <c r="O515" s="92"/>
      <c r="P515" s="236">
        <f>O515*H515</f>
        <v>0</v>
      </c>
      <c r="Q515" s="236">
        <v>0.0067000000000000002</v>
      </c>
      <c r="R515" s="236">
        <f>Q515*H515</f>
        <v>0.3216</v>
      </c>
      <c r="S515" s="236">
        <v>0</v>
      </c>
      <c r="T515" s="237">
        <f>S515*H515</f>
        <v>0</v>
      </c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R515" s="238" t="s">
        <v>294</v>
      </c>
      <c r="AT515" s="238" t="s">
        <v>183</v>
      </c>
      <c r="AU515" s="238" t="s">
        <v>84</v>
      </c>
      <c r="AY515" s="18" t="s">
        <v>180</v>
      </c>
      <c r="BE515" s="239">
        <f>IF(N515="základní",J515,0)</f>
        <v>0</v>
      </c>
      <c r="BF515" s="239">
        <f>IF(N515="snížená",J515,0)</f>
        <v>0</v>
      </c>
      <c r="BG515" s="239">
        <f>IF(N515="zákl. přenesená",J515,0)</f>
        <v>0</v>
      </c>
      <c r="BH515" s="239">
        <f>IF(N515="sníž. přenesená",J515,0)</f>
        <v>0</v>
      </c>
      <c r="BI515" s="239">
        <f>IF(N515="nulová",J515,0)</f>
        <v>0</v>
      </c>
      <c r="BJ515" s="18" t="s">
        <v>82</v>
      </c>
      <c r="BK515" s="239">
        <f>ROUND(I515*H515,2)</f>
        <v>0</v>
      </c>
      <c r="BL515" s="18" t="s">
        <v>294</v>
      </c>
      <c r="BM515" s="238" t="s">
        <v>1521</v>
      </c>
    </row>
    <row r="516" s="14" customFormat="1">
      <c r="A516" s="14"/>
      <c r="B516" s="251"/>
      <c r="C516" s="252"/>
      <c r="D516" s="242" t="s">
        <v>190</v>
      </c>
      <c r="E516" s="253" t="s">
        <v>1</v>
      </c>
      <c r="F516" s="254" t="s">
        <v>552</v>
      </c>
      <c r="G516" s="252"/>
      <c r="H516" s="255">
        <v>48</v>
      </c>
      <c r="I516" s="256"/>
      <c r="J516" s="252"/>
      <c r="K516" s="252"/>
      <c r="L516" s="257"/>
      <c r="M516" s="258"/>
      <c r="N516" s="259"/>
      <c r="O516" s="259"/>
      <c r="P516" s="259"/>
      <c r="Q516" s="259"/>
      <c r="R516" s="259"/>
      <c r="S516" s="259"/>
      <c r="T516" s="26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1" t="s">
        <v>190</v>
      </c>
      <c r="AU516" s="261" t="s">
        <v>84</v>
      </c>
      <c r="AV516" s="14" t="s">
        <v>84</v>
      </c>
      <c r="AW516" s="14" t="s">
        <v>30</v>
      </c>
      <c r="AX516" s="14" t="s">
        <v>74</v>
      </c>
      <c r="AY516" s="261" t="s">
        <v>180</v>
      </c>
    </row>
    <row r="517" s="15" customFormat="1">
      <c r="A517" s="15"/>
      <c r="B517" s="262"/>
      <c r="C517" s="263"/>
      <c r="D517" s="242" t="s">
        <v>190</v>
      </c>
      <c r="E517" s="264" t="s">
        <v>1</v>
      </c>
      <c r="F517" s="265" t="s">
        <v>194</v>
      </c>
      <c r="G517" s="263"/>
      <c r="H517" s="266">
        <v>48</v>
      </c>
      <c r="I517" s="267"/>
      <c r="J517" s="263"/>
      <c r="K517" s="263"/>
      <c r="L517" s="268"/>
      <c r="M517" s="269"/>
      <c r="N517" s="270"/>
      <c r="O517" s="270"/>
      <c r="P517" s="270"/>
      <c r="Q517" s="270"/>
      <c r="R517" s="270"/>
      <c r="S517" s="270"/>
      <c r="T517" s="271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2" t="s">
        <v>190</v>
      </c>
      <c r="AU517" s="272" t="s">
        <v>84</v>
      </c>
      <c r="AV517" s="15" t="s">
        <v>188</v>
      </c>
      <c r="AW517" s="15" t="s">
        <v>30</v>
      </c>
      <c r="AX517" s="15" t="s">
        <v>82</v>
      </c>
      <c r="AY517" s="272" t="s">
        <v>180</v>
      </c>
    </row>
    <row r="518" s="2" customFormat="1" ht="24.15" customHeight="1">
      <c r="A518" s="39"/>
      <c r="B518" s="40"/>
      <c r="C518" s="227" t="s">
        <v>525</v>
      </c>
      <c r="D518" s="227" t="s">
        <v>183</v>
      </c>
      <c r="E518" s="228" t="s">
        <v>1522</v>
      </c>
      <c r="F518" s="229" t="s">
        <v>1523</v>
      </c>
      <c r="G518" s="230" t="s">
        <v>198</v>
      </c>
      <c r="H518" s="231">
        <v>26</v>
      </c>
      <c r="I518" s="232"/>
      <c r="J518" s="233">
        <f>ROUND(I518*H518,2)</f>
        <v>0</v>
      </c>
      <c r="K518" s="229" t="s">
        <v>199</v>
      </c>
      <c r="L518" s="45"/>
      <c r="M518" s="234" t="s">
        <v>1</v>
      </c>
      <c r="N518" s="235" t="s">
        <v>39</v>
      </c>
      <c r="O518" s="92"/>
      <c r="P518" s="236">
        <f>O518*H518</f>
        <v>0</v>
      </c>
      <c r="Q518" s="236">
        <v>0.0067000000000000002</v>
      </c>
      <c r="R518" s="236">
        <f>Q518*H518</f>
        <v>0.17419999999999999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294</v>
      </c>
      <c r="AT518" s="238" t="s">
        <v>183</v>
      </c>
      <c r="AU518" s="238" t="s">
        <v>84</v>
      </c>
      <c r="AY518" s="18" t="s">
        <v>180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82</v>
      </c>
      <c r="BK518" s="239">
        <f>ROUND(I518*H518,2)</f>
        <v>0</v>
      </c>
      <c r="BL518" s="18" t="s">
        <v>294</v>
      </c>
      <c r="BM518" s="238" t="s">
        <v>1524</v>
      </c>
    </row>
    <row r="519" s="14" customFormat="1">
      <c r="A519" s="14"/>
      <c r="B519" s="251"/>
      <c r="C519" s="252"/>
      <c r="D519" s="242" t="s">
        <v>190</v>
      </c>
      <c r="E519" s="253" t="s">
        <v>1</v>
      </c>
      <c r="F519" s="254" t="s">
        <v>363</v>
      </c>
      <c r="G519" s="252"/>
      <c r="H519" s="255">
        <v>26</v>
      </c>
      <c r="I519" s="256"/>
      <c r="J519" s="252"/>
      <c r="K519" s="252"/>
      <c r="L519" s="257"/>
      <c r="M519" s="258"/>
      <c r="N519" s="259"/>
      <c r="O519" s="259"/>
      <c r="P519" s="259"/>
      <c r="Q519" s="259"/>
      <c r="R519" s="259"/>
      <c r="S519" s="259"/>
      <c r="T519" s="26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1" t="s">
        <v>190</v>
      </c>
      <c r="AU519" s="261" t="s">
        <v>84</v>
      </c>
      <c r="AV519" s="14" t="s">
        <v>84</v>
      </c>
      <c r="AW519" s="14" t="s">
        <v>30</v>
      </c>
      <c r="AX519" s="14" t="s">
        <v>74</v>
      </c>
      <c r="AY519" s="261" t="s">
        <v>180</v>
      </c>
    </row>
    <row r="520" s="15" customFormat="1">
      <c r="A520" s="15"/>
      <c r="B520" s="262"/>
      <c r="C520" s="263"/>
      <c r="D520" s="242" t="s">
        <v>190</v>
      </c>
      <c r="E520" s="264" t="s">
        <v>1</v>
      </c>
      <c r="F520" s="265" t="s">
        <v>194</v>
      </c>
      <c r="G520" s="263"/>
      <c r="H520" s="266">
        <v>26</v>
      </c>
      <c r="I520" s="267"/>
      <c r="J520" s="263"/>
      <c r="K520" s="263"/>
      <c r="L520" s="268"/>
      <c r="M520" s="269"/>
      <c r="N520" s="270"/>
      <c r="O520" s="270"/>
      <c r="P520" s="270"/>
      <c r="Q520" s="270"/>
      <c r="R520" s="270"/>
      <c r="S520" s="270"/>
      <c r="T520" s="271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72" t="s">
        <v>190</v>
      </c>
      <c r="AU520" s="272" t="s">
        <v>84</v>
      </c>
      <c r="AV520" s="15" t="s">
        <v>188</v>
      </c>
      <c r="AW520" s="15" t="s">
        <v>30</v>
      </c>
      <c r="AX520" s="15" t="s">
        <v>82</v>
      </c>
      <c r="AY520" s="272" t="s">
        <v>180</v>
      </c>
    </row>
    <row r="521" s="2" customFormat="1" ht="24.15" customHeight="1">
      <c r="A521" s="39"/>
      <c r="B521" s="40"/>
      <c r="C521" s="227" t="s">
        <v>531</v>
      </c>
      <c r="D521" s="227" t="s">
        <v>183</v>
      </c>
      <c r="E521" s="228" t="s">
        <v>1525</v>
      </c>
      <c r="F521" s="229" t="s">
        <v>1526</v>
      </c>
      <c r="G521" s="230" t="s">
        <v>198</v>
      </c>
      <c r="H521" s="231">
        <v>4.7999999999999998</v>
      </c>
      <c r="I521" s="232"/>
      <c r="J521" s="233">
        <f>ROUND(I521*H521,2)</f>
        <v>0</v>
      </c>
      <c r="K521" s="229" t="s">
        <v>199</v>
      </c>
      <c r="L521" s="45"/>
      <c r="M521" s="234" t="s">
        <v>1</v>
      </c>
      <c r="N521" s="235" t="s">
        <v>39</v>
      </c>
      <c r="O521" s="92"/>
      <c r="P521" s="236">
        <f>O521*H521</f>
        <v>0</v>
      </c>
      <c r="Q521" s="236">
        <v>0.0067000000000000002</v>
      </c>
      <c r="R521" s="236">
        <f>Q521*H521</f>
        <v>0.032160000000000001</v>
      </c>
      <c r="S521" s="236">
        <v>0</v>
      </c>
      <c r="T521" s="237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38" t="s">
        <v>294</v>
      </c>
      <c r="AT521" s="238" t="s">
        <v>183</v>
      </c>
      <c r="AU521" s="238" t="s">
        <v>84</v>
      </c>
      <c r="AY521" s="18" t="s">
        <v>180</v>
      </c>
      <c r="BE521" s="239">
        <f>IF(N521="základní",J521,0)</f>
        <v>0</v>
      </c>
      <c r="BF521" s="239">
        <f>IF(N521="snížená",J521,0)</f>
        <v>0</v>
      </c>
      <c r="BG521" s="239">
        <f>IF(N521="zákl. přenesená",J521,0)</f>
        <v>0</v>
      </c>
      <c r="BH521" s="239">
        <f>IF(N521="sníž. přenesená",J521,0)</f>
        <v>0</v>
      </c>
      <c r="BI521" s="239">
        <f>IF(N521="nulová",J521,0)</f>
        <v>0</v>
      </c>
      <c r="BJ521" s="18" t="s">
        <v>82</v>
      </c>
      <c r="BK521" s="239">
        <f>ROUND(I521*H521,2)</f>
        <v>0</v>
      </c>
      <c r="BL521" s="18" t="s">
        <v>294</v>
      </c>
      <c r="BM521" s="238" t="s">
        <v>1527</v>
      </c>
    </row>
    <row r="522" s="14" customFormat="1">
      <c r="A522" s="14"/>
      <c r="B522" s="251"/>
      <c r="C522" s="252"/>
      <c r="D522" s="242" t="s">
        <v>190</v>
      </c>
      <c r="E522" s="253" t="s">
        <v>1</v>
      </c>
      <c r="F522" s="254" t="s">
        <v>1108</v>
      </c>
      <c r="G522" s="252"/>
      <c r="H522" s="255">
        <v>4.7999999999999998</v>
      </c>
      <c r="I522" s="256"/>
      <c r="J522" s="252"/>
      <c r="K522" s="252"/>
      <c r="L522" s="257"/>
      <c r="M522" s="258"/>
      <c r="N522" s="259"/>
      <c r="O522" s="259"/>
      <c r="P522" s="259"/>
      <c r="Q522" s="259"/>
      <c r="R522" s="259"/>
      <c r="S522" s="259"/>
      <c r="T522" s="260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1" t="s">
        <v>190</v>
      </c>
      <c r="AU522" s="261" t="s">
        <v>84</v>
      </c>
      <c r="AV522" s="14" t="s">
        <v>84</v>
      </c>
      <c r="AW522" s="14" t="s">
        <v>30</v>
      </c>
      <c r="AX522" s="14" t="s">
        <v>74</v>
      </c>
      <c r="AY522" s="261" t="s">
        <v>180</v>
      </c>
    </row>
    <row r="523" s="15" customFormat="1">
      <c r="A523" s="15"/>
      <c r="B523" s="262"/>
      <c r="C523" s="263"/>
      <c r="D523" s="242" t="s">
        <v>190</v>
      </c>
      <c r="E523" s="264" t="s">
        <v>1</v>
      </c>
      <c r="F523" s="265" t="s">
        <v>194</v>
      </c>
      <c r="G523" s="263"/>
      <c r="H523" s="266">
        <v>4.7999999999999998</v>
      </c>
      <c r="I523" s="267"/>
      <c r="J523" s="263"/>
      <c r="K523" s="263"/>
      <c r="L523" s="268"/>
      <c r="M523" s="269"/>
      <c r="N523" s="270"/>
      <c r="O523" s="270"/>
      <c r="P523" s="270"/>
      <c r="Q523" s="270"/>
      <c r="R523" s="270"/>
      <c r="S523" s="270"/>
      <c r="T523" s="271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T523" s="272" t="s">
        <v>190</v>
      </c>
      <c r="AU523" s="272" t="s">
        <v>84</v>
      </c>
      <c r="AV523" s="15" t="s">
        <v>188</v>
      </c>
      <c r="AW523" s="15" t="s">
        <v>30</v>
      </c>
      <c r="AX523" s="15" t="s">
        <v>82</v>
      </c>
      <c r="AY523" s="272" t="s">
        <v>180</v>
      </c>
    </row>
    <row r="524" s="2" customFormat="1" ht="24.15" customHeight="1">
      <c r="A524" s="39"/>
      <c r="B524" s="40"/>
      <c r="C524" s="227" t="s">
        <v>540</v>
      </c>
      <c r="D524" s="227" t="s">
        <v>183</v>
      </c>
      <c r="E524" s="228" t="s">
        <v>1528</v>
      </c>
      <c r="F524" s="229" t="s">
        <v>1529</v>
      </c>
      <c r="G524" s="230" t="s">
        <v>198</v>
      </c>
      <c r="H524" s="231">
        <v>1.6000000000000001</v>
      </c>
      <c r="I524" s="232"/>
      <c r="J524" s="233">
        <f>ROUND(I524*H524,2)</f>
        <v>0</v>
      </c>
      <c r="K524" s="229" t="s">
        <v>199</v>
      </c>
      <c r="L524" s="45"/>
      <c r="M524" s="234" t="s">
        <v>1</v>
      </c>
      <c r="N524" s="235" t="s">
        <v>39</v>
      </c>
      <c r="O524" s="92"/>
      <c r="P524" s="236">
        <f>O524*H524</f>
        <v>0</v>
      </c>
      <c r="Q524" s="236">
        <v>0.0067000000000000002</v>
      </c>
      <c r="R524" s="236">
        <f>Q524*H524</f>
        <v>0.01072</v>
      </c>
      <c r="S524" s="236">
        <v>0</v>
      </c>
      <c r="T524" s="237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38" t="s">
        <v>294</v>
      </c>
      <c r="AT524" s="238" t="s">
        <v>183</v>
      </c>
      <c r="AU524" s="238" t="s">
        <v>84</v>
      </c>
      <c r="AY524" s="18" t="s">
        <v>180</v>
      </c>
      <c r="BE524" s="239">
        <f>IF(N524="základní",J524,0)</f>
        <v>0</v>
      </c>
      <c r="BF524" s="239">
        <f>IF(N524="snížená",J524,0)</f>
        <v>0</v>
      </c>
      <c r="BG524" s="239">
        <f>IF(N524="zákl. přenesená",J524,0)</f>
        <v>0</v>
      </c>
      <c r="BH524" s="239">
        <f>IF(N524="sníž. přenesená",J524,0)</f>
        <v>0</v>
      </c>
      <c r="BI524" s="239">
        <f>IF(N524="nulová",J524,0)</f>
        <v>0</v>
      </c>
      <c r="BJ524" s="18" t="s">
        <v>82</v>
      </c>
      <c r="BK524" s="239">
        <f>ROUND(I524*H524,2)</f>
        <v>0</v>
      </c>
      <c r="BL524" s="18" t="s">
        <v>294</v>
      </c>
      <c r="BM524" s="238" t="s">
        <v>1530</v>
      </c>
    </row>
    <row r="525" s="14" customFormat="1">
      <c r="A525" s="14"/>
      <c r="B525" s="251"/>
      <c r="C525" s="252"/>
      <c r="D525" s="242" t="s">
        <v>190</v>
      </c>
      <c r="E525" s="253" t="s">
        <v>1</v>
      </c>
      <c r="F525" s="254" t="s">
        <v>1112</v>
      </c>
      <c r="G525" s="252"/>
      <c r="H525" s="255">
        <v>1.6000000000000001</v>
      </c>
      <c r="I525" s="256"/>
      <c r="J525" s="252"/>
      <c r="K525" s="252"/>
      <c r="L525" s="257"/>
      <c r="M525" s="258"/>
      <c r="N525" s="259"/>
      <c r="O525" s="259"/>
      <c r="P525" s="259"/>
      <c r="Q525" s="259"/>
      <c r="R525" s="259"/>
      <c r="S525" s="259"/>
      <c r="T525" s="260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1" t="s">
        <v>190</v>
      </c>
      <c r="AU525" s="261" t="s">
        <v>84</v>
      </c>
      <c r="AV525" s="14" t="s">
        <v>84</v>
      </c>
      <c r="AW525" s="14" t="s">
        <v>30</v>
      </c>
      <c r="AX525" s="14" t="s">
        <v>74</v>
      </c>
      <c r="AY525" s="261" t="s">
        <v>180</v>
      </c>
    </row>
    <row r="526" s="15" customFormat="1">
      <c r="A526" s="15"/>
      <c r="B526" s="262"/>
      <c r="C526" s="263"/>
      <c r="D526" s="242" t="s">
        <v>190</v>
      </c>
      <c r="E526" s="264" t="s">
        <v>1</v>
      </c>
      <c r="F526" s="265" t="s">
        <v>194</v>
      </c>
      <c r="G526" s="263"/>
      <c r="H526" s="266">
        <v>1.6000000000000001</v>
      </c>
      <c r="I526" s="267"/>
      <c r="J526" s="263"/>
      <c r="K526" s="263"/>
      <c r="L526" s="268"/>
      <c r="M526" s="269"/>
      <c r="N526" s="270"/>
      <c r="O526" s="270"/>
      <c r="P526" s="270"/>
      <c r="Q526" s="270"/>
      <c r="R526" s="270"/>
      <c r="S526" s="270"/>
      <c r="T526" s="271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T526" s="272" t="s">
        <v>190</v>
      </c>
      <c r="AU526" s="272" t="s">
        <v>84</v>
      </c>
      <c r="AV526" s="15" t="s">
        <v>188</v>
      </c>
      <c r="AW526" s="15" t="s">
        <v>30</v>
      </c>
      <c r="AX526" s="15" t="s">
        <v>82</v>
      </c>
      <c r="AY526" s="272" t="s">
        <v>180</v>
      </c>
    </row>
    <row r="527" s="2" customFormat="1" ht="24.15" customHeight="1">
      <c r="A527" s="39"/>
      <c r="B527" s="40"/>
      <c r="C527" s="227" t="s">
        <v>546</v>
      </c>
      <c r="D527" s="227" t="s">
        <v>183</v>
      </c>
      <c r="E527" s="228" t="s">
        <v>1531</v>
      </c>
      <c r="F527" s="229" t="s">
        <v>1532</v>
      </c>
      <c r="G527" s="230" t="s">
        <v>198</v>
      </c>
      <c r="H527" s="231">
        <v>2</v>
      </c>
      <c r="I527" s="232"/>
      <c r="J527" s="233">
        <f>ROUND(I527*H527,2)</f>
        <v>0</v>
      </c>
      <c r="K527" s="229" t="s">
        <v>199</v>
      </c>
      <c r="L527" s="45"/>
      <c r="M527" s="234" t="s">
        <v>1</v>
      </c>
      <c r="N527" s="235" t="s">
        <v>39</v>
      </c>
      <c r="O527" s="92"/>
      <c r="P527" s="236">
        <f>O527*H527</f>
        <v>0</v>
      </c>
      <c r="Q527" s="236">
        <v>0.0067000000000000002</v>
      </c>
      <c r="R527" s="236">
        <f>Q527*H527</f>
        <v>0.013400000000000001</v>
      </c>
      <c r="S527" s="236">
        <v>0</v>
      </c>
      <c r="T527" s="237">
        <f>S527*H527</f>
        <v>0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38" t="s">
        <v>294</v>
      </c>
      <c r="AT527" s="238" t="s">
        <v>183</v>
      </c>
      <c r="AU527" s="238" t="s">
        <v>84</v>
      </c>
      <c r="AY527" s="18" t="s">
        <v>180</v>
      </c>
      <c r="BE527" s="239">
        <f>IF(N527="základní",J527,0)</f>
        <v>0</v>
      </c>
      <c r="BF527" s="239">
        <f>IF(N527="snížená",J527,0)</f>
        <v>0</v>
      </c>
      <c r="BG527" s="239">
        <f>IF(N527="zákl. přenesená",J527,0)</f>
        <v>0</v>
      </c>
      <c r="BH527" s="239">
        <f>IF(N527="sníž. přenesená",J527,0)</f>
        <v>0</v>
      </c>
      <c r="BI527" s="239">
        <f>IF(N527="nulová",J527,0)</f>
        <v>0</v>
      </c>
      <c r="BJ527" s="18" t="s">
        <v>82</v>
      </c>
      <c r="BK527" s="239">
        <f>ROUND(I527*H527,2)</f>
        <v>0</v>
      </c>
      <c r="BL527" s="18" t="s">
        <v>294</v>
      </c>
      <c r="BM527" s="238" t="s">
        <v>1533</v>
      </c>
    </row>
    <row r="528" s="14" customFormat="1">
      <c r="A528" s="14"/>
      <c r="B528" s="251"/>
      <c r="C528" s="252"/>
      <c r="D528" s="242" t="s">
        <v>190</v>
      </c>
      <c r="E528" s="253" t="s">
        <v>1</v>
      </c>
      <c r="F528" s="254" t="s">
        <v>1114</v>
      </c>
      <c r="G528" s="252"/>
      <c r="H528" s="255">
        <v>2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1" t="s">
        <v>190</v>
      </c>
      <c r="AU528" s="261" t="s">
        <v>84</v>
      </c>
      <c r="AV528" s="14" t="s">
        <v>84</v>
      </c>
      <c r="AW528" s="14" t="s">
        <v>30</v>
      </c>
      <c r="AX528" s="14" t="s">
        <v>74</v>
      </c>
      <c r="AY528" s="261" t="s">
        <v>180</v>
      </c>
    </row>
    <row r="529" s="15" customFormat="1">
      <c r="A529" s="15"/>
      <c r="B529" s="262"/>
      <c r="C529" s="263"/>
      <c r="D529" s="242" t="s">
        <v>190</v>
      </c>
      <c r="E529" s="264" t="s">
        <v>1</v>
      </c>
      <c r="F529" s="265" t="s">
        <v>194</v>
      </c>
      <c r="G529" s="263"/>
      <c r="H529" s="266">
        <v>2</v>
      </c>
      <c r="I529" s="267"/>
      <c r="J529" s="263"/>
      <c r="K529" s="263"/>
      <c r="L529" s="268"/>
      <c r="M529" s="269"/>
      <c r="N529" s="270"/>
      <c r="O529" s="270"/>
      <c r="P529" s="270"/>
      <c r="Q529" s="270"/>
      <c r="R529" s="270"/>
      <c r="S529" s="270"/>
      <c r="T529" s="271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72" t="s">
        <v>190</v>
      </c>
      <c r="AU529" s="272" t="s">
        <v>84</v>
      </c>
      <c r="AV529" s="15" t="s">
        <v>188</v>
      </c>
      <c r="AW529" s="15" t="s">
        <v>30</v>
      </c>
      <c r="AX529" s="15" t="s">
        <v>82</v>
      </c>
      <c r="AY529" s="272" t="s">
        <v>180</v>
      </c>
    </row>
    <row r="530" s="2" customFormat="1" ht="24.15" customHeight="1">
      <c r="A530" s="39"/>
      <c r="B530" s="40"/>
      <c r="C530" s="227" t="s">
        <v>552</v>
      </c>
      <c r="D530" s="227" t="s">
        <v>183</v>
      </c>
      <c r="E530" s="228" t="s">
        <v>1534</v>
      </c>
      <c r="F530" s="229" t="s">
        <v>1535</v>
      </c>
      <c r="G530" s="230" t="s">
        <v>198</v>
      </c>
      <c r="H530" s="231">
        <v>2.3999999999999999</v>
      </c>
      <c r="I530" s="232"/>
      <c r="J530" s="233">
        <f>ROUND(I530*H530,2)</f>
        <v>0</v>
      </c>
      <c r="K530" s="229" t="s">
        <v>199</v>
      </c>
      <c r="L530" s="45"/>
      <c r="M530" s="234" t="s">
        <v>1</v>
      </c>
      <c r="N530" s="235" t="s">
        <v>39</v>
      </c>
      <c r="O530" s="92"/>
      <c r="P530" s="236">
        <f>O530*H530</f>
        <v>0</v>
      </c>
      <c r="Q530" s="236">
        <v>0.0067000000000000002</v>
      </c>
      <c r="R530" s="236">
        <f>Q530*H530</f>
        <v>0.016080000000000001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294</v>
      </c>
      <c r="AT530" s="238" t="s">
        <v>183</v>
      </c>
      <c r="AU530" s="238" t="s">
        <v>84</v>
      </c>
      <c r="AY530" s="18" t="s">
        <v>180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82</v>
      </c>
      <c r="BK530" s="239">
        <f>ROUND(I530*H530,2)</f>
        <v>0</v>
      </c>
      <c r="BL530" s="18" t="s">
        <v>294</v>
      </c>
      <c r="BM530" s="238" t="s">
        <v>1536</v>
      </c>
    </row>
    <row r="531" s="14" customFormat="1">
      <c r="A531" s="14"/>
      <c r="B531" s="251"/>
      <c r="C531" s="252"/>
      <c r="D531" s="242" t="s">
        <v>190</v>
      </c>
      <c r="E531" s="253" t="s">
        <v>1</v>
      </c>
      <c r="F531" s="254" t="s">
        <v>862</v>
      </c>
      <c r="G531" s="252"/>
      <c r="H531" s="255">
        <v>2.3999999999999999</v>
      </c>
      <c r="I531" s="256"/>
      <c r="J531" s="252"/>
      <c r="K531" s="252"/>
      <c r="L531" s="257"/>
      <c r="M531" s="258"/>
      <c r="N531" s="259"/>
      <c r="O531" s="259"/>
      <c r="P531" s="259"/>
      <c r="Q531" s="259"/>
      <c r="R531" s="259"/>
      <c r="S531" s="259"/>
      <c r="T531" s="260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61" t="s">
        <v>190</v>
      </c>
      <c r="AU531" s="261" t="s">
        <v>84</v>
      </c>
      <c r="AV531" s="14" t="s">
        <v>84</v>
      </c>
      <c r="AW531" s="14" t="s">
        <v>30</v>
      </c>
      <c r="AX531" s="14" t="s">
        <v>74</v>
      </c>
      <c r="AY531" s="261" t="s">
        <v>180</v>
      </c>
    </row>
    <row r="532" s="15" customFormat="1">
      <c r="A532" s="15"/>
      <c r="B532" s="262"/>
      <c r="C532" s="263"/>
      <c r="D532" s="242" t="s">
        <v>190</v>
      </c>
      <c r="E532" s="264" t="s">
        <v>1</v>
      </c>
      <c r="F532" s="265" t="s">
        <v>194</v>
      </c>
      <c r="G532" s="263"/>
      <c r="H532" s="266">
        <v>2.3999999999999999</v>
      </c>
      <c r="I532" s="267"/>
      <c r="J532" s="263"/>
      <c r="K532" s="263"/>
      <c r="L532" s="268"/>
      <c r="M532" s="269"/>
      <c r="N532" s="270"/>
      <c r="O532" s="270"/>
      <c r="P532" s="270"/>
      <c r="Q532" s="270"/>
      <c r="R532" s="270"/>
      <c r="S532" s="270"/>
      <c r="T532" s="271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272" t="s">
        <v>190</v>
      </c>
      <c r="AU532" s="272" t="s">
        <v>84</v>
      </c>
      <c r="AV532" s="15" t="s">
        <v>188</v>
      </c>
      <c r="AW532" s="15" t="s">
        <v>30</v>
      </c>
      <c r="AX532" s="15" t="s">
        <v>82</v>
      </c>
      <c r="AY532" s="272" t="s">
        <v>180</v>
      </c>
    </row>
    <row r="533" s="2" customFormat="1" ht="24.15" customHeight="1">
      <c r="A533" s="39"/>
      <c r="B533" s="40"/>
      <c r="C533" s="227" t="s">
        <v>560</v>
      </c>
      <c r="D533" s="227" t="s">
        <v>183</v>
      </c>
      <c r="E533" s="228" t="s">
        <v>1537</v>
      </c>
      <c r="F533" s="229" t="s">
        <v>1538</v>
      </c>
      <c r="G533" s="230" t="s">
        <v>279</v>
      </c>
      <c r="H533" s="231">
        <v>48</v>
      </c>
      <c r="I533" s="232"/>
      <c r="J533" s="233">
        <f>ROUND(I533*H533,2)</f>
        <v>0</v>
      </c>
      <c r="K533" s="229" t="s">
        <v>199</v>
      </c>
      <c r="L533" s="45"/>
      <c r="M533" s="234" t="s">
        <v>1</v>
      </c>
      <c r="N533" s="235" t="s">
        <v>39</v>
      </c>
      <c r="O533" s="92"/>
      <c r="P533" s="236">
        <f>O533*H533</f>
        <v>0</v>
      </c>
      <c r="Q533" s="236">
        <v>0.0067000000000000002</v>
      </c>
      <c r="R533" s="236">
        <f>Q533*H533</f>
        <v>0.3216</v>
      </c>
      <c r="S533" s="236">
        <v>0</v>
      </c>
      <c r="T533" s="237">
        <f>S533*H533</f>
        <v>0</v>
      </c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R533" s="238" t="s">
        <v>294</v>
      </c>
      <c r="AT533" s="238" t="s">
        <v>183</v>
      </c>
      <c r="AU533" s="238" t="s">
        <v>84</v>
      </c>
      <c r="AY533" s="18" t="s">
        <v>180</v>
      </c>
      <c r="BE533" s="239">
        <f>IF(N533="základní",J533,0)</f>
        <v>0</v>
      </c>
      <c r="BF533" s="239">
        <f>IF(N533="snížená",J533,0)</f>
        <v>0</v>
      </c>
      <c r="BG533" s="239">
        <f>IF(N533="zákl. přenesená",J533,0)</f>
        <v>0</v>
      </c>
      <c r="BH533" s="239">
        <f>IF(N533="sníž. přenesená",J533,0)</f>
        <v>0</v>
      </c>
      <c r="BI533" s="239">
        <f>IF(N533="nulová",J533,0)</f>
        <v>0</v>
      </c>
      <c r="BJ533" s="18" t="s">
        <v>82</v>
      </c>
      <c r="BK533" s="239">
        <f>ROUND(I533*H533,2)</f>
        <v>0</v>
      </c>
      <c r="BL533" s="18" t="s">
        <v>294</v>
      </c>
      <c r="BM533" s="238" t="s">
        <v>1539</v>
      </c>
    </row>
    <row r="534" s="2" customFormat="1">
      <c r="A534" s="39"/>
      <c r="B534" s="40"/>
      <c r="C534" s="41"/>
      <c r="D534" s="242" t="s">
        <v>556</v>
      </c>
      <c r="E534" s="41"/>
      <c r="F534" s="295" t="s">
        <v>1540</v>
      </c>
      <c r="G534" s="41"/>
      <c r="H534" s="41"/>
      <c r="I534" s="296"/>
      <c r="J534" s="41"/>
      <c r="K534" s="41"/>
      <c r="L534" s="45"/>
      <c r="M534" s="297"/>
      <c r="N534" s="298"/>
      <c r="O534" s="92"/>
      <c r="P534" s="92"/>
      <c r="Q534" s="92"/>
      <c r="R534" s="92"/>
      <c r="S534" s="92"/>
      <c r="T534" s="93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T534" s="18" t="s">
        <v>556</v>
      </c>
      <c r="AU534" s="18" t="s">
        <v>84</v>
      </c>
    </row>
    <row r="535" s="14" customFormat="1">
      <c r="A535" s="14"/>
      <c r="B535" s="251"/>
      <c r="C535" s="252"/>
      <c r="D535" s="242" t="s">
        <v>190</v>
      </c>
      <c r="E535" s="253" t="s">
        <v>1</v>
      </c>
      <c r="F535" s="254" t="s">
        <v>552</v>
      </c>
      <c r="G535" s="252"/>
      <c r="H535" s="255">
        <v>48</v>
      </c>
      <c r="I535" s="256"/>
      <c r="J535" s="252"/>
      <c r="K535" s="252"/>
      <c r="L535" s="257"/>
      <c r="M535" s="258"/>
      <c r="N535" s="259"/>
      <c r="O535" s="259"/>
      <c r="P535" s="259"/>
      <c r="Q535" s="259"/>
      <c r="R535" s="259"/>
      <c r="S535" s="259"/>
      <c r="T535" s="260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1" t="s">
        <v>190</v>
      </c>
      <c r="AU535" s="261" t="s">
        <v>84</v>
      </c>
      <c r="AV535" s="14" t="s">
        <v>84</v>
      </c>
      <c r="AW535" s="14" t="s">
        <v>30</v>
      </c>
      <c r="AX535" s="14" t="s">
        <v>74</v>
      </c>
      <c r="AY535" s="261" t="s">
        <v>180</v>
      </c>
    </row>
    <row r="536" s="15" customFormat="1">
      <c r="A536" s="15"/>
      <c r="B536" s="262"/>
      <c r="C536" s="263"/>
      <c r="D536" s="242" t="s">
        <v>190</v>
      </c>
      <c r="E536" s="264" t="s">
        <v>1</v>
      </c>
      <c r="F536" s="265" t="s">
        <v>194</v>
      </c>
      <c r="G536" s="263"/>
      <c r="H536" s="266">
        <v>48</v>
      </c>
      <c r="I536" s="267"/>
      <c r="J536" s="263"/>
      <c r="K536" s="263"/>
      <c r="L536" s="268"/>
      <c r="M536" s="269"/>
      <c r="N536" s="270"/>
      <c r="O536" s="270"/>
      <c r="P536" s="270"/>
      <c r="Q536" s="270"/>
      <c r="R536" s="270"/>
      <c r="S536" s="270"/>
      <c r="T536" s="271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T536" s="272" t="s">
        <v>190</v>
      </c>
      <c r="AU536" s="272" t="s">
        <v>84</v>
      </c>
      <c r="AV536" s="15" t="s">
        <v>188</v>
      </c>
      <c r="AW536" s="15" t="s">
        <v>30</v>
      </c>
      <c r="AX536" s="15" t="s">
        <v>82</v>
      </c>
      <c r="AY536" s="272" t="s">
        <v>180</v>
      </c>
    </row>
    <row r="537" s="2" customFormat="1" ht="24.15" customHeight="1">
      <c r="A537" s="39"/>
      <c r="B537" s="40"/>
      <c r="C537" s="227" t="s">
        <v>565</v>
      </c>
      <c r="D537" s="227" t="s">
        <v>183</v>
      </c>
      <c r="E537" s="228" t="s">
        <v>1541</v>
      </c>
      <c r="F537" s="229" t="s">
        <v>1542</v>
      </c>
      <c r="G537" s="230" t="s">
        <v>279</v>
      </c>
      <c r="H537" s="231">
        <v>52</v>
      </c>
      <c r="I537" s="232"/>
      <c r="J537" s="233">
        <f>ROUND(I537*H537,2)</f>
        <v>0</v>
      </c>
      <c r="K537" s="229" t="s">
        <v>199</v>
      </c>
      <c r="L537" s="45"/>
      <c r="M537" s="234" t="s">
        <v>1</v>
      </c>
      <c r="N537" s="235" t="s">
        <v>39</v>
      </c>
      <c r="O537" s="92"/>
      <c r="P537" s="236">
        <f>O537*H537</f>
        <v>0</v>
      </c>
      <c r="Q537" s="236">
        <v>0.0067000000000000002</v>
      </c>
      <c r="R537" s="236">
        <f>Q537*H537</f>
        <v>0.34839999999999999</v>
      </c>
      <c r="S537" s="236">
        <v>0</v>
      </c>
      <c r="T537" s="237">
        <f>S537*H537</f>
        <v>0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R537" s="238" t="s">
        <v>294</v>
      </c>
      <c r="AT537" s="238" t="s">
        <v>183</v>
      </c>
      <c r="AU537" s="238" t="s">
        <v>84</v>
      </c>
      <c r="AY537" s="18" t="s">
        <v>180</v>
      </c>
      <c r="BE537" s="239">
        <f>IF(N537="základní",J537,0)</f>
        <v>0</v>
      </c>
      <c r="BF537" s="239">
        <f>IF(N537="snížená",J537,0)</f>
        <v>0</v>
      </c>
      <c r="BG537" s="239">
        <f>IF(N537="zákl. přenesená",J537,0)</f>
        <v>0</v>
      </c>
      <c r="BH537" s="239">
        <f>IF(N537="sníž. přenesená",J537,0)</f>
        <v>0</v>
      </c>
      <c r="BI537" s="239">
        <f>IF(N537="nulová",J537,0)</f>
        <v>0</v>
      </c>
      <c r="BJ537" s="18" t="s">
        <v>82</v>
      </c>
      <c r="BK537" s="239">
        <f>ROUND(I537*H537,2)</f>
        <v>0</v>
      </c>
      <c r="BL537" s="18" t="s">
        <v>294</v>
      </c>
      <c r="BM537" s="238" t="s">
        <v>1543</v>
      </c>
    </row>
    <row r="538" s="2" customFormat="1">
      <c r="A538" s="39"/>
      <c r="B538" s="40"/>
      <c r="C538" s="41"/>
      <c r="D538" s="242" t="s">
        <v>556</v>
      </c>
      <c r="E538" s="41"/>
      <c r="F538" s="295" t="s">
        <v>1540</v>
      </c>
      <c r="G538" s="41"/>
      <c r="H538" s="41"/>
      <c r="I538" s="296"/>
      <c r="J538" s="41"/>
      <c r="K538" s="41"/>
      <c r="L538" s="45"/>
      <c r="M538" s="297"/>
      <c r="N538" s="298"/>
      <c r="O538" s="92"/>
      <c r="P538" s="92"/>
      <c r="Q538" s="92"/>
      <c r="R538" s="92"/>
      <c r="S538" s="92"/>
      <c r="T538" s="93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T538" s="18" t="s">
        <v>556</v>
      </c>
      <c r="AU538" s="18" t="s">
        <v>84</v>
      </c>
    </row>
    <row r="539" s="14" customFormat="1">
      <c r="A539" s="14"/>
      <c r="B539" s="251"/>
      <c r="C539" s="252"/>
      <c r="D539" s="242" t="s">
        <v>190</v>
      </c>
      <c r="E539" s="253" t="s">
        <v>1</v>
      </c>
      <c r="F539" s="254" t="s">
        <v>575</v>
      </c>
      <c r="G539" s="252"/>
      <c r="H539" s="255">
        <v>52</v>
      </c>
      <c r="I539" s="256"/>
      <c r="J539" s="252"/>
      <c r="K539" s="252"/>
      <c r="L539" s="257"/>
      <c r="M539" s="258"/>
      <c r="N539" s="259"/>
      <c r="O539" s="259"/>
      <c r="P539" s="259"/>
      <c r="Q539" s="259"/>
      <c r="R539" s="259"/>
      <c r="S539" s="259"/>
      <c r="T539" s="26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1" t="s">
        <v>190</v>
      </c>
      <c r="AU539" s="261" t="s">
        <v>84</v>
      </c>
      <c r="AV539" s="14" t="s">
        <v>84</v>
      </c>
      <c r="AW539" s="14" t="s">
        <v>30</v>
      </c>
      <c r="AX539" s="14" t="s">
        <v>74</v>
      </c>
      <c r="AY539" s="261" t="s">
        <v>180</v>
      </c>
    </row>
    <row r="540" s="15" customFormat="1">
      <c r="A540" s="15"/>
      <c r="B540" s="262"/>
      <c r="C540" s="263"/>
      <c r="D540" s="242" t="s">
        <v>190</v>
      </c>
      <c r="E540" s="264" t="s">
        <v>1</v>
      </c>
      <c r="F540" s="265" t="s">
        <v>194</v>
      </c>
      <c r="G540" s="263"/>
      <c r="H540" s="266">
        <v>52</v>
      </c>
      <c r="I540" s="267"/>
      <c r="J540" s="263"/>
      <c r="K540" s="263"/>
      <c r="L540" s="268"/>
      <c r="M540" s="269"/>
      <c r="N540" s="270"/>
      <c r="O540" s="270"/>
      <c r="P540" s="270"/>
      <c r="Q540" s="270"/>
      <c r="R540" s="270"/>
      <c r="S540" s="270"/>
      <c r="T540" s="271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72" t="s">
        <v>190</v>
      </c>
      <c r="AU540" s="272" t="s">
        <v>84</v>
      </c>
      <c r="AV540" s="15" t="s">
        <v>188</v>
      </c>
      <c r="AW540" s="15" t="s">
        <v>30</v>
      </c>
      <c r="AX540" s="15" t="s">
        <v>82</v>
      </c>
      <c r="AY540" s="272" t="s">
        <v>180</v>
      </c>
    </row>
    <row r="541" s="2" customFormat="1" ht="24.15" customHeight="1">
      <c r="A541" s="39"/>
      <c r="B541" s="40"/>
      <c r="C541" s="227" t="s">
        <v>570</v>
      </c>
      <c r="D541" s="227" t="s">
        <v>183</v>
      </c>
      <c r="E541" s="228" t="s">
        <v>1544</v>
      </c>
      <c r="F541" s="229" t="s">
        <v>1545</v>
      </c>
      <c r="G541" s="230" t="s">
        <v>279</v>
      </c>
      <c r="H541" s="231">
        <v>88</v>
      </c>
      <c r="I541" s="232"/>
      <c r="J541" s="233">
        <f>ROUND(I541*H541,2)</f>
        <v>0</v>
      </c>
      <c r="K541" s="229" t="s">
        <v>199</v>
      </c>
      <c r="L541" s="45"/>
      <c r="M541" s="234" t="s">
        <v>1</v>
      </c>
      <c r="N541" s="235" t="s">
        <v>39</v>
      </c>
      <c r="O541" s="92"/>
      <c r="P541" s="236">
        <f>O541*H541</f>
        <v>0</v>
      </c>
      <c r="Q541" s="236">
        <v>0.0067000000000000002</v>
      </c>
      <c r="R541" s="236">
        <f>Q541*H541</f>
        <v>0.58960000000000001</v>
      </c>
      <c r="S541" s="236">
        <v>0</v>
      </c>
      <c r="T541" s="237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38" t="s">
        <v>294</v>
      </c>
      <c r="AT541" s="238" t="s">
        <v>183</v>
      </c>
      <c r="AU541" s="238" t="s">
        <v>84</v>
      </c>
      <c r="AY541" s="18" t="s">
        <v>180</v>
      </c>
      <c r="BE541" s="239">
        <f>IF(N541="základní",J541,0)</f>
        <v>0</v>
      </c>
      <c r="BF541" s="239">
        <f>IF(N541="snížená",J541,0)</f>
        <v>0</v>
      </c>
      <c r="BG541" s="239">
        <f>IF(N541="zákl. přenesená",J541,0)</f>
        <v>0</v>
      </c>
      <c r="BH541" s="239">
        <f>IF(N541="sníž. přenesená",J541,0)</f>
        <v>0</v>
      </c>
      <c r="BI541" s="239">
        <f>IF(N541="nulová",J541,0)</f>
        <v>0</v>
      </c>
      <c r="BJ541" s="18" t="s">
        <v>82</v>
      </c>
      <c r="BK541" s="239">
        <f>ROUND(I541*H541,2)</f>
        <v>0</v>
      </c>
      <c r="BL541" s="18" t="s">
        <v>294</v>
      </c>
      <c r="BM541" s="238" t="s">
        <v>1546</v>
      </c>
    </row>
    <row r="542" s="2" customFormat="1">
      <c r="A542" s="39"/>
      <c r="B542" s="40"/>
      <c r="C542" s="41"/>
      <c r="D542" s="242" t="s">
        <v>556</v>
      </c>
      <c r="E542" s="41"/>
      <c r="F542" s="295" t="s">
        <v>1540</v>
      </c>
      <c r="G542" s="41"/>
      <c r="H542" s="41"/>
      <c r="I542" s="296"/>
      <c r="J542" s="41"/>
      <c r="K542" s="41"/>
      <c r="L542" s="45"/>
      <c r="M542" s="297"/>
      <c r="N542" s="298"/>
      <c r="O542" s="92"/>
      <c r="P542" s="92"/>
      <c r="Q542" s="92"/>
      <c r="R542" s="92"/>
      <c r="S542" s="92"/>
      <c r="T542" s="93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T542" s="18" t="s">
        <v>556</v>
      </c>
      <c r="AU542" s="18" t="s">
        <v>84</v>
      </c>
    </row>
    <row r="543" s="14" customFormat="1">
      <c r="A543" s="14"/>
      <c r="B543" s="251"/>
      <c r="C543" s="252"/>
      <c r="D543" s="242" t="s">
        <v>190</v>
      </c>
      <c r="E543" s="253" t="s">
        <v>1</v>
      </c>
      <c r="F543" s="254" t="s">
        <v>800</v>
      </c>
      <c r="G543" s="252"/>
      <c r="H543" s="255">
        <v>88</v>
      </c>
      <c r="I543" s="256"/>
      <c r="J543" s="252"/>
      <c r="K543" s="252"/>
      <c r="L543" s="257"/>
      <c r="M543" s="258"/>
      <c r="N543" s="259"/>
      <c r="O543" s="259"/>
      <c r="P543" s="259"/>
      <c r="Q543" s="259"/>
      <c r="R543" s="259"/>
      <c r="S543" s="259"/>
      <c r="T543" s="260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1" t="s">
        <v>190</v>
      </c>
      <c r="AU543" s="261" t="s">
        <v>84</v>
      </c>
      <c r="AV543" s="14" t="s">
        <v>84</v>
      </c>
      <c r="AW543" s="14" t="s">
        <v>30</v>
      </c>
      <c r="AX543" s="14" t="s">
        <v>74</v>
      </c>
      <c r="AY543" s="261" t="s">
        <v>180</v>
      </c>
    </row>
    <row r="544" s="15" customFormat="1">
      <c r="A544" s="15"/>
      <c r="B544" s="262"/>
      <c r="C544" s="263"/>
      <c r="D544" s="242" t="s">
        <v>190</v>
      </c>
      <c r="E544" s="264" t="s">
        <v>1</v>
      </c>
      <c r="F544" s="265" t="s">
        <v>194</v>
      </c>
      <c r="G544" s="263"/>
      <c r="H544" s="266">
        <v>88</v>
      </c>
      <c r="I544" s="267"/>
      <c r="J544" s="263"/>
      <c r="K544" s="263"/>
      <c r="L544" s="268"/>
      <c r="M544" s="269"/>
      <c r="N544" s="270"/>
      <c r="O544" s="270"/>
      <c r="P544" s="270"/>
      <c r="Q544" s="270"/>
      <c r="R544" s="270"/>
      <c r="S544" s="270"/>
      <c r="T544" s="271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T544" s="272" t="s">
        <v>190</v>
      </c>
      <c r="AU544" s="272" t="s">
        <v>84</v>
      </c>
      <c r="AV544" s="15" t="s">
        <v>188</v>
      </c>
      <c r="AW544" s="15" t="s">
        <v>30</v>
      </c>
      <c r="AX544" s="15" t="s">
        <v>82</v>
      </c>
      <c r="AY544" s="272" t="s">
        <v>180</v>
      </c>
    </row>
    <row r="545" s="2" customFormat="1" ht="24.15" customHeight="1">
      <c r="A545" s="39"/>
      <c r="B545" s="40"/>
      <c r="C545" s="227" t="s">
        <v>575</v>
      </c>
      <c r="D545" s="227" t="s">
        <v>183</v>
      </c>
      <c r="E545" s="228" t="s">
        <v>1547</v>
      </c>
      <c r="F545" s="229" t="s">
        <v>1548</v>
      </c>
      <c r="G545" s="230" t="s">
        <v>198</v>
      </c>
      <c r="H545" s="231">
        <v>128</v>
      </c>
      <c r="I545" s="232"/>
      <c r="J545" s="233">
        <f>ROUND(I545*H545,2)</f>
        <v>0</v>
      </c>
      <c r="K545" s="229" t="s">
        <v>199</v>
      </c>
      <c r="L545" s="45"/>
      <c r="M545" s="234" t="s">
        <v>1</v>
      </c>
      <c r="N545" s="235" t="s">
        <v>39</v>
      </c>
      <c r="O545" s="92"/>
      <c r="P545" s="236">
        <f>O545*H545</f>
        <v>0</v>
      </c>
      <c r="Q545" s="236">
        <v>0.0067000000000000002</v>
      </c>
      <c r="R545" s="236">
        <f>Q545*H545</f>
        <v>0.85760000000000003</v>
      </c>
      <c r="S545" s="236">
        <v>0</v>
      </c>
      <c r="T545" s="237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38" t="s">
        <v>294</v>
      </c>
      <c r="AT545" s="238" t="s">
        <v>183</v>
      </c>
      <c r="AU545" s="238" t="s">
        <v>84</v>
      </c>
      <c r="AY545" s="18" t="s">
        <v>180</v>
      </c>
      <c r="BE545" s="239">
        <f>IF(N545="základní",J545,0)</f>
        <v>0</v>
      </c>
      <c r="BF545" s="239">
        <f>IF(N545="snížená",J545,0)</f>
        <v>0</v>
      </c>
      <c r="BG545" s="239">
        <f>IF(N545="zákl. přenesená",J545,0)</f>
        <v>0</v>
      </c>
      <c r="BH545" s="239">
        <f>IF(N545="sníž. přenesená",J545,0)</f>
        <v>0</v>
      </c>
      <c r="BI545" s="239">
        <f>IF(N545="nulová",J545,0)</f>
        <v>0</v>
      </c>
      <c r="BJ545" s="18" t="s">
        <v>82</v>
      </c>
      <c r="BK545" s="239">
        <f>ROUND(I545*H545,2)</f>
        <v>0</v>
      </c>
      <c r="BL545" s="18" t="s">
        <v>294</v>
      </c>
      <c r="BM545" s="238" t="s">
        <v>1549</v>
      </c>
    </row>
    <row r="546" s="2" customFormat="1">
      <c r="A546" s="39"/>
      <c r="B546" s="40"/>
      <c r="C546" s="41"/>
      <c r="D546" s="242" t="s">
        <v>556</v>
      </c>
      <c r="E546" s="41"/>
      <c r="F546" s="295" t="s">
        <v>1540</v>
      </c>
      <c r="G546" s="41"/>
      <c r="H546" s="41"/>
      <c r="I546" s="296"/>
      <c r="J546" s="41"/>
      <c r="K546" s="41"/>
      <c r="L546" s="45"/>
      <c r="M546" s="297"/>
      <c r="N546" s="298"/>
      <c r="O546" s="92"/>
      <c r="P546" s="92"/>
      <c r="Q546" s="92"/>
      <c r="R546" s="92"/>
      <c r="S546" s="92"/>
      <c r="T546" s="93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T546" s="18" t="s">
        <v>556</v>
      </c>
      <c r="AU546" s="18" t="s">
        <v>84</v>
      </c>
    </row>
    <row r="547" s="14" customFormat="1">
      <c r="A547" s="14"/>
      <c r="B547" s="251"/>
      <c r="C547" s="252"/>
      <c r="D547" s="242" t="s">
        <v>190</v>
      </c>
      <c r="E547" s="253" t="s">
        <v>1</v>
      </c>
      <c r="F547" s="254" t="s">
        <v>1550</v>
      </c>
      <c r="G547" s="252"/>
      <c r="H547" s="255">
        <v>128</v>
      </c>
      <c r="I547" s="256"/>
      <c r="J547" s="252"/>
      <c r="K547" s="252"/>
      <c r="L547" s="257"/>
      <c r="M547" s="258"/>
      <c r="N547" s="259"/>
      <c r="O547" s="259"/>
      <c r="P547" s="259"/>
      <c r="Q547" s="259"/>
      <c r="R547" s="259"/>
      <c r="S547" s="259"/>
      <c r="T547" s="260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1" t="s">
        <v>190</v>
      </c>
      <c r="AU547" s="261" t="s">
        <v>84</v>
      </c>
      <c r="AV547" s="14" t="s">
        <v>84</v>
      </c>
      <c r="AW547" s="14" t="s">
        <v>30</v>
      </c>
      <c r="AX547" s="14" t="s">
        <v>74</v>
      </c>
      <c r="AY547" s="261" t="s">
        <v>180</v>
      </c>
    </row>
    <row r="548" s="15" customFormat="1">
      <c r="A548" s="15"/>
      <c r="B548" s="262"/>
      <c r="C548" s="263"/>
      <c r="D548" s="242" t="s">
        <v>190</v>
      </c>
      <c r="E548" s="264" t="s">
        <v>1</v>
      </c>
      <c r="F548" s="265" t="s">
        <v>194</v>
      </c>
      <c r="G548" s="263"/>
      <c r="H548" s="266">
        <v>128</v>
      </c>
      <c r="I548" s="267"/>
      <c r="J548" s="263"/>
      <c r="K548" s="263"/>
      <c r="L548" s="268"/>
      <c r="M548" s="269"/>
      <c r="N548" s="270"/>
      <c r="O548" s="270"/>
      <c r="P548" s="270"/>
      <c r="Q548" s="270"/>
      <c r="R548" s="270"/>
      <c r="S548" s="270"/>
      <c r="T548" s="271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T548" s="272" t="s">
        <v>190</v>
      </c>
      <c r="AU548" s="272" t="s">
        <v>84</v>
      </c>
      <c r="AV548" s="15" t="s">
        <v>188</v>
      </c>
      <c r="AW548" s="15" t="s">
        <v>30</v>
      </c>
      <c r="AX548" s="15" t="s">
        <v>82</v>
      </c>
      <c r="AY548" s="272" t="s">
        <v>180</v>
      </c>
    </row>
    <row r="549" s="2" customFormat="1" ht="24.15" customHeight="1">
      <c r="A549" s="39"/>
      <c r="B549" s="40"/>
      <c r="C549" s="227" t="s">
        <v>580</v>
      </c>
      <c r="D549" s="227" t="s">
        <v>183</v>
      </c>
      <c r="E549" s="228" t="s">
        <v>1551</v>
      </c>
      <c r="F549" s="229" t="s">
        <v>1552</v>
      </c>
      <c r="G549" s="230" t="s">
        <v>287</v>
      </c>
      <c r="H549" s="231">
        <v>9</v>
      </c>
      <c r="I549" s="232"/>
      <c r="J549" s="233">
        <f>ROUND(I549*H549,2)</f>
        <v>0</v>
      </c>
      <c r="K549" s="229" t="s">
        <v>199</v>
      </c>
      <c r="L549" s="45"/>
      <c r="M549" s="234" t="s">
        <v>1</v>
      </c>
      <c r="N549" s="235" t="s">
        <v>39</v>
      </c>
      <c r="O549" s="92"/>
      <c r="P549" s="236">
        <f>O549*H549</f>
        <v>0</v>
      </c>
      <c r="Q549" s="236">
        <v>0.0067000000000000002</v>
      </c>
      <c r="R549" s="236">
        <f>Q549*H549</f>
        <v>0.060299999999999999</v>
      </c>
      <c r="S549" s="236">
        <v>0</v>
      </c>
      <c r="T549" s="237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38" t="s">
        <v>294</v>
      </c>
      <c r="AT549" s="238" t="s">
        <v>183</v>
      </c>
      <c r="AU549" s="238" t="s">
        <v>84</v>
      </c>
      <c r="AY549" s="18" t="s">
        <v>180</v>
      </c>
      <c r="BE549" s="239">
        <f>IF(N549="základní",J549,0)</f>
        <v>0</v>
      </c>
      <c r="BF549" s="239">
        <f>IF(N549="snížená",J549,0)</f>
        <v>0</v>
      </c>
      <c r="BG549" s="239">
        <f>IF(N549="zákl. přenesená",J549,0)</f>
        <v>0</v>
      </c>
      <c r="BH549" s="239">
        <f>IF(N549="sníž. přenesená",J549,0)</f>
        <v>0</v>
      </c>
      <c r="BI549" s="239">
        <f>IF(N549="nulová",J549,0)</f>
        <v>0</v>
      </c>
      <c r="BJ549" s="18" t="s">
        <v>82</v>
      </c>
      <c r="BK549" s="239">
        <f>ROUND(I549*H549,2)</f>
        <v>0</v>
      </c>
      <c r="BL549" s="18" t="s">
        <v>294</v>
      </c>
      <c r="BM549" s="238" t="s">
        <v>1553</v>
      </c>
    </row>
    <row r="550" s="2" customFormat="1">
      <c r="A550" s="39"/>
      <c r="B550" s="40"/>
      <c r="C550" s="41"/>
      <c r="D550" s="242" t="s">
        <v>556</v>
      </c>
      <c r="E550" s="41"/>
      <c r="F550" s="295" t="s">
        <v>1540</v>
      </c>
      <c r="G550" s="41"/>
      <c r="H550" s="41"/>
      <c r="I550" s="296"/>
      <c r="J550" s="41"/>
      <c r="K550" s="41"/>
      <c r="L550" s="45"/>
      <c r="M550" s="297"/>
      <c r="N550" s="298"/>
      <c r="O550" s="92"/>
      <c r="P550" s="92"/>
      <c r="Q550" s="92"/>
      <c r="R550" s="92"/>
      <c r="S550" s="92"/>
      <c r="T550" s="93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T550" s="18" t="s">
        <v>556</v>
      </c>
      <c r="AU550" s="18" t="s">
        <v>84</v>
      </c>
    </row>
    <row r="551" s="14" customFormat="1">
      <c r="A551" s="14"/>
      <c r="B551" s="251"/>
      <c r="C551" s="252"/>
      <c r="D551" s="242" t="s">
        <v>190</v>
      </c>
      <c r="E551" s="253" t="s">
        <v>1</v>
      </c>
      <c r="F551" s="254" t="s">
        <v>252</v>
      </c>
      <c r="G551" s="252"/>
      <c r="H551" s="255">
        <v>9</v>
      </c>
      <c r="I551" s="256"/>
      <c r="J551" s="252"/>
      <c r="K551" s="252"/>
      <c r="L551" s="257"/>
      <c r="M551" s="258"/>
      <c r="N551" s="259"/>
      <c r="O551" s="259"/>
      <c r="P551" s="259"/>
      <c r="Q551" s="259"/>
      <c r="R551" s="259"/>
      <c r="S551" s="259"/>
      <c r="T551" s="260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61" t="s">
        <v>190</v>
      </c>
      <c r="AU551" s="261" t="s">
        <v>84</v>
      </c>
      <c r="AV551" s="14" t="s">
        <v>84</v>
      </c>
      <c r="AW551" s="14" t="s">
        <v>30</v>
      </c>
      <c r="AX551" s="14" t="s">
        <v>74</v>
      </c>
      <c r="AY551" s="261" t="s">
        <v>180</v>
      </c>
    </row>
    <row r="552" s="15" customFormat="1">
      <c r="A552" s="15"/>
      <c r="B552" s="262"/>
      <c r="C552" s="263"/>
      <c r="D552" s="242" t="s">
        <v>190</v>
      </c>
      <c r="E552" s="264" t="s">
        <v>1</v>
      </c>
      <c r="F552" s="265" t="s">
        <v>194</v>
      </c>
      <c r="G552" s="263"/>
      <c r="H552" s="266">
        <v>9</v>
      </c>
      <c r="I552" s="267"/>
      <c r="J552" s="263"/>
      <c r="K552" s="263"/>
      <c r="L552" s="268"/>
      <c r="M552" s="269"/>
      <c r="N552" s="270"/>
      <c r="O552" s="270"/>
      <c r="P552" s="270"/>
      <c r="Q552" s="270"/>
      <c r="R552" s="270"/>
      <c r="S552" s="270"/>
      <c r="T552" s="271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72" t="s">
        <v>190</v>
      </c>
      <c r="AU552" s="272" t="s">
        <v>84</v>
      </c>
      <c r="AV552" s="15" t="s">
        <v>188</v>
      </c>
      <c r="AW552" s="15" t="s">
        <v>30</v>
      </c>
      <c r="AX552" s="15" t="s">
        <v>82</v>
      </c>
      <c r="AY552" s="272" t="s">
        <v>180</v>
      </c>
    </row>
    <row r="553" s="2" customFormat="1" ht="16.5" customHeight="1">
      <c r="A553" s="39"/>
      <c r="B553" s="40"/>
      <c r="C553" s="227" t="s">
        <v>587</v>
      </c>
      <c r="D553" s="227" t="s">
        <v>183</v>
      </c>
      <c r="E553" s="228" t="s">
        <v>1554</v>
      </c>
      <c r="F553" s="229" t="s">
        <v>1555</v>
      </c>
      <c r="G553" s="230" t="s">
        <v>279</v>
      </c>
      <c r="H553" s="231">
        <v>110</v>
      </c>
      <c r="I553" s="232"/>
      <c r="J553" s="233">
        <f>ROUND(I553*H553,2)</f>
        <v>0</v>
      </c>
      <c r="K553" s="229" t="s">
        <v>187</v>
      </c>
      <c r="L553" s="45"/>
      <c r="M553" s="234" t="s">
        <v>1</v>
      </c>
      <c r="N553" s="235" t="s">
        <v>39</v>
      </c>
      <c r="O553" s="92"/>
      <c r="P553" s="236">
        <f>O553*H553</f>
        <v>0</v>
      </c>
      <c r="Q553" s="236">
        <v>0.0055700000000000003</v>
      </c>
      <c r="R553" s="236">
        <f>Q553*H553</f>
        <v>0.61270000000000002</v>
      </c>
      <c r="S553" s="236">
        <v>0</v>
      </c>
      <c r="T553" s="237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38" t="s">
        <v>294</v>
      </c>
      <c r="AT553" s="238" t="s">
        <v>183</v>
      </c>
      <c r="AU553" s="238" t="s">
        <v>84</v>
      </c>
      <c r="AY553" s="18" t="s">
        <v>180</v>
      </c>
      <c r="BE553" s="239">
        <f>IF(N553="základní",J553,0)</f>
        <v>0</v>
      </c>
      <c r="BF553" s="239">
        <f>IF(N553="snížená",J553,0)</f>
        <v>0</v>
      </c>
      <c r="BG553" s="239">
        <f>IF(N553="zákl. přenesená",J553,0)</f>
        <v>0</v>
      </c>
      <c r="BH553" s="239">
        <f>IF(N553="sníž. přenesená",J553,0)</f>
        <v>0</v>
      </c>
      <c r="BI553" s="239">
        <f>IF(N553="nulová",J553,0)</f>
        <v>0</v>
      </c>
      <c r="BJ553" s="18" t="s">
        <v>82</v>
      </c>
      <c r="BK553" s="239">
        <f>ROUND(I553*H553,2)</f>
        <v>0</v>
      </c>
      <c r="BL553" s="18" t="s">
        <v>294</v>
      </c>
      <c r="BM553" s="238" t="s">
        <v>1556</v>
      </c>
    </row>
    <row r="554" s="13" customFormat="1">
      <c r="A554" s="13"/>
      <c r="B554" s="240"/>
      <c r="C554" s="241"/>
      <c r="D554" s="242" t="s">
        <v>190</v>
      </c>
      <c r="E554" s="243" t="s">
        <v>1</v>
      </c>
      <c r="F554" s="244" t="s">
        <v>1557</v>
      </c>
      <c r="G554" s="241"/>
      <c r="H554" s="243" t="s">
        <v>1</v>
      </c>
      <c r="I554" s="245"/>
      <c r="J554" s="241"/>
      <c r="K554" s="241"/>
      <c r="L554" s="246"/>
      <c r="M554" s="247"/>
      <c r="N554" s="248"/>
      <c r="O554" s="248"/>
      <c r="P554" s="248"/>
      <c r="Q554" s="248"/>
      <c r="R554" s="248"/>
      <c r="S554" s="248"/>
      <c r="T554" s="249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50" t="s">
        <v>190</v>
      </c>
      <c r="AU554" s="250" t="s">
        <v>84</v>
      </c>
      <c r="AV554" s="13" t="s">
        <v>82</v>
      </c>
      <c r="AW554" s="13" t="s">
        <v>30</v>
      </c>
      <c r="AX554" s="13" t="s">
        <v>74</v>
      </c>
      <c r="AY554" s="250" t="s">
        <v>180</v>
      </c>
    </row>
    <row r="555" s="14" customFormat="1">
      <c r="A555" s="14"/>
      <c r="B555" s="251"/>
      <c r="C555" s="252"/>
      <c r="D555" s="242" t="s">
        <v>190</v>
      </c>
      <c r="E555" s="253" t="s">
        <v>1</v>
      </c>
      <c r="F555" s="254" t="s">
        <v>986</v>
      </c>
      <c r="G555" s="252"/>
      <c r="H555" s="255">
        <v>110</v>
      </c>
      <c r="I555" s="256"/>
      <c r="J555" s="252"/>
      <c r="K555" s="252"/>
      <c r="L555" s="257"/>
      <c r="M555" s="258"/>
      <c r="N555" s="259"/>
      <c r="O555" s="259"/>
      <c r="P555" s="259"/>
      <c r="Q555" s="259"/>
      <c r="R555" s="259"/>
      <c r="S555" s="259"/>
      <c r="T555" s="26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1" t="s">
        <v>190</v>
      </c>
      <c r="AU555" s="261" t="s">
        <v>84</v>
      </c>
      <c r="AV555" s="14" t="s">
        <v>84</v>
      </c>
      <c r="AW555" s="14" t="s">
        <v>30</v>
      </c>
      <c r="AX555" s="14" t="s">
        <v>74</v>
      </c>
      <c r="AY555" s="261" t="s">
        <v>180</v>
      </c>
    </row>
    <row r="556" s="15" customFormat="1">
      <c r="A556" s="15"/>
      <c r="B556" s="262"/>
      <c r="C556" s="263"/>
      <c r="D556" s="242" t="s">
        <v>190</v>
      </c>
      <c r="E556" s="264" t="s">
        <v>1</v>
      </c>
      <c r="F556" s="265" t="s">
        <v>194</v>
      </c>
      <c r="G556" s="263"/>
      <c r="H556" s="266">
        <v>110</v>
      </c>
      <c r="I556" s="267"/>
      <c r="J556" s="263"/>
      <c r="K556" s="263"/>
      <c r="L556" s="268"/>
      <c r="M556" s="269"/>
      <c r="N556" s="270"/>
      <c r="O556" s="270"/>
      <c r="P556" s="270"/>
      <c r="Q556" s="270"/>
      <c r="R556" s="270"/>
      <c r="S556" s="270"/>
      <c r="T556" s="271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72" t="s">
        <v>190</v>
      </c>
      <c r="AU556" s="272" t="s">
        <v>84</v>
      </c>
      <c r="AV556" s="15" t="s">
        <v>188</v>
      </c>
      <c r="AW556" s="15" t="s">
        <v>30</v>
      </c>
      <c r="AX556" s="15" t="s">
        <v>82</v>
      </c>
      <c r="AY556" s="272" t="s">
        <v>180</v>
      </c>
    </row>
    <row r="557" s="2" customFormat="1" ht="16.5" customHeight="1">
      <c r="A557" s="39"/>
      <c r="B557" s="40"/>
      <c r="C557" s="227" t="s">
        <v>593</v>
      </c>
      <c r="D557" s="227" t="s">
        <v>183</v>
      </c>
      <c r="E557" s="228" t="s">
        <v>1558</v>
      </c>
      <c r="F557" s="229" t="s">
        <v>1559</v>
      </c>
      <c r="G557" s="230" t="s">
        <v>279</v>
      </c>
      <c r="H557" s="231">
        <v>25</v>
      </c>
      <c r="I557" s="232"/>
      <c r="J557" s="233">
        <f>ROUND(I557*H557,2)</f>
        <v>0</v>
      </c>
      <c r="K557" s="229" t="s">
        <v>199</v>
      </c>
      <c r="L557" s="45"/>
      <c r="M557" s="234" t="s">
        <v>1</v>
      </c>
      <c r="N557" s="235" t="s">
        <v>39</v>
      </c>
      <c r="O557" s="92"/>
      <c r="P557" s="236">
        <f>O557*H557</f>
        <v>0</v>
      </c>
      <c r="Q557" s="236">
        <v>0.00282</v>
      </c>
      <c r="R557" s="236">
        <f>Q557*H557</f>
        <v>0.070500000000000007</v>
      </c>
      <c r="S557" s="236">
        <v>0</v>
      </c>
      <c r="T557" s="237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38" t="s">
        <v>294</v>
      </c>
      <c r="AT557" s="238" t="s">
        <v>183</v>
      </c>
      <c r="AU557" s="238" t="s">
        <v>84</v>
      </c>
      <c r="AY557" s="18" t="s">
        <v>180</v>
      </c>
      <c r="BE557" s="239">
        <f>IF(N557="základní",J557,0)</f>
        <v>0</v>
      </c>
      <c r="BF557" s="239">
        <f>IF(N557="snížená",J557,0)</f>
        <v>0</v>
      </c>
      <c r="BG557" s="239">
        <f>IF(N557="zákl. přenesená",J557,0)</f>
        <v>0</v>
      </c>
      <c r="BH557" s="239">
        <f>IF(N557="sníž. přenesená",J557,0)</f>
        <v>0</v>
      </c>
      <c r="BI557" s="239">
        <f>IF(N557="nulová",J557,0)</f>
        <v>0</v>
      </c>
      <c r="BJ557" s="18" t="s">
        <v>82</v>
      </c>
      <c r="BK557" s="239">
        <f>ROUND(I557*H557,2)</f>
        <v>0</v>
      </c>
      <c r="BL557" s="18" t="s">
        <v>294</v>
      </c>
      <c r="BM557" s="238" t="s">
        <v>1560</v>
      </c>
    </row>
    <row r="558" s="13" customFormat="1">
      <c r="A558" s="13"/>
      <c r="B558" s="240"/>
      <c r="C558" s="241"/>
      <c r="D558" s="242" t="s">
        <v>190</v>
      </c>
      <c r="E558" s="243" t="s">
        <v>1</v>
      </c>
      <c r="F558" s="244" t="s">
        <v>1561</v>
      </c>
      <c r="G558" s="241"/>
      <c r="H558" s="243" t="s">
        <v>1</v>
      </c>
      <c r="I558" s="245"/>
      <c r="J558" s="241"/>
      <c r="K558" s="241"/>
      <c r="L558" s="246"/>
      <c r="M558" s="247"/>
      <c r="N558" s="248"/>
      <c r="O558" s="248"/>
      <c r="P558" s="248"/>
      <c r="Q558" s="248"/>
      <c r="R558" s="248"/>
      <c r="S558" s="248"/>
      <c r="T558" s="249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50" t="s">
        <v>190</v>
      </c>
      <c r="AU558" s="250" t="s">
        <v>84</v>
      </c>
      <c r="AV558" s="13" t="s">
        <v>82</v>
      </c>
      <c r="AW558" s="13" t="s">
        <v>30</v>
      </c>
      <c r="AX558" s="13" t="s">
        <v>74</v>
      </c>
      <c r="AY558" s="250" t="s">
        <v>180</v>
      </c>
    </row>
    <row r="559" s="14" customFormat="1">
      <c r="A559" s="14"/>
      <c r="B559" s="251"/>
      <c r="C559" s="252"/>
      <c r="D559" s="242" t="s">
        <v>190</v>
      </c>
      <c r="E559" s="253" t="s">
        <v>1</v>
      </c>
      <c r="F559" s="254" t="s">
        <v>352</v>
      </c>
      <c r="G559" s="252"/>
      <c r="H559" s="255">
        <v>25</v>
      </c>
      <c r="I559" s="256"/>
      <c r="J559" s="252"/>
      <c r="K559" s="252"/>
      <c r="L559" s="257"/>
      <c r="M559" s="258"/>
      <c r="N559" s="259"/>
      <c r="O559" s="259"/>
      <c r="P559" s="259"/>
      <c r="Q559" s="259"/>
      <c r="R559" s="259"/>
      <c r="S559" s="259"/>
      <c r="T559" s="260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1" t="s">
        <v>190</v>
      </c>
      <c r="AU559" s="261" t="s">
        <v>84</v>
      </c>
      <c r="AV559" s="14" t="s">
        <v>84</v>
      </c>
      <c r="AW559" s="14" t="s">
        <v>30</v>
      </c>
      <c r="AX559" s="14" t="s">
        <v>74</v>
      </c>
      <c r="AY559" s="261" t="s">
        <v>180</v>
      </c>
    </row>
    <row r="560" s="15" customFormat="1">
      <c r="A560" s="15"/>
      <c r="B560" s="262"/>
      <c r="C560" s="263"/>
      <c r="D560" s="242" t="s">
        <v>190</v>
      </c>
      <c r="E560" s="264" t="s">
        <v>1</v>
      </c>
      <c r="F560" s="265" t="s">
        <v>194</v>
      </c>
      <c r="G560" s="263"/>
      <c r="H560" s="266">
        <v>25</v>
      </c>
      <c r="I560" s="267"/>
      <c r="J560" s="263"/>
      <c r="K560" s="263"/>
      <c r="L560" s="268"/>
      <c r="M560" s="269"/>
      <c r="N560" s="270"/>
      <c r="O560" s="270"/>
      <c r="P560" s="270"/>
      <c r="Q560" s="270"/>
      <c r="R560" s="270"/>
      <c r="S560" s="270"/>
      <c r="T560" s="271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72" t="s">
        <v>190</v>
      </c>
      <c r="AU560" s="272" t="s">
        <v>84</v>
      </c>
      <c r="AV560" s="15" t="s">
        <v>188</v>
      </c>
      <c r="AW560" s="15" t="s">
        <v>30</v>
      </c>
      <c r="AX560" s="15" t="s">
        <v>82</v>
      </c>
      <c r="AY560" s="272" t="s">
        <v>180</v>
      </c>
    </row>
    <row r="561" s="2" customFormat="1" ht="16.5" customHeight="1">
      <c r="A561" s="39"/>
      <c r="B561" s="40"/>
      <c r="C561" s="227" t="s">
        <v>599</v>
      </c>
      <c r="D561" s="227" t="s">
        <v>183</v>
      </c>
      <c r="E561" s="228" t="s">
        <v>1562</v>
      </c>
      <c r="F561" s="229" t="s">
        <v>1563</v>
      </c>
      <c r="G561" s="230" t="s">
        <v>279</v>
      </c>
      <c r="H561" s="231">
        <v>105</v>
      </c>
      <c r="I561" s="232"/>
      <c r="J561" s="233">
        <f>ROUND(I561*H561,2)</f>
        <v>0</v>
      </c>
      <c r="K561" s="229" t="s">
        <v>187</v>
      </c>
      <c r="L561" s="45"/>
      <c r="M561" s="234" t="s">
        <v>1</v>
      </c>
      <c r="N561" s="235" t="s">
        <v>39</v>
      </c>
      <c r="O561" s="92"/>
      <c r="P561" s="236">
        <f>O561*H561</f>
        <v>0</v>
      </c>
      <c r="Q561" s="236">
        <v>0.0025999999999999999</v>
      </c>
      <c r="R561" s="236">
        <f>Q561*H561</f>
        <v>0.27299999999999996</v>
      </c>
      <c r="S561" s="236">
        <v>0</v>
      </c>
      <c r="T561" s="237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38" t="s">
        <v>294</v>
      </c>
      <c r="AT561" s="238" t="s">
        <v>183</v>
      </c>
      <c r="AU561" s="238" t="s">
        <v>84</v>
      </c>
      <c r="AY561" s="18" t="s">
        <v>180</v>
      </c>
      <c r="BE561" s="239">
        <f>IF(N561="základní",J561,0)</f>
        <v>0</v>
      </c>
      <c r="BF561" s="239">
        <f>IF(N561="snížená",J561,0)</f>
        <v>0</v>
      </c>
      <c r="BG561" s="239">
        <f>IF(N561="zákl. přenesená",J561,0)</f>
        <v>0</v>
      </c>
      <c r="BH561" s="239">
        <f>IF(N561="sníž. přenesená",J561,0)</f>
        <v>0</v>
      </c>
      <c r="BI561" s="239">
        <f>IF(N561="nulová",J561,0)</f>
        <v>0</v>
      </c>
      <c r="BJ561" s="18" t="s">
        <v>82</v>
      </c>
      <c r="BK561" s="239">
        <f>ROUND(I561*H561,2)</f>
        <v>0</v>
      </c>
      <c r="BL561" s="18" t="s">
        <v>294</v>
      </c>
      <c r="BM561" s="238" t="s">
        <v>1564</v>
      </c>
    </row>
    <row r="562" s="13" customFormat="1">
      <c r="A562" s="13"/>
      <c r="B562" s="240"/>
      <c r="C562" s="241"/>
      <c r="D562" s="242" t="s">
        <v>190</v>
      </c>
      <c r="E562" s="243" t="s">
        <v>1</v>
      </c>
      <c r="F562" s="244" t="s">
        <v>1565</v>
      </c>
      <c r="G562" s="241"/>
      <c r="H562" s="243" t="s">
        <v>1</v>
      </c>
      <c r="I562" s="245"/>
      <c r="J562" s="241"/>
      <c r="K562" s="241"/>
      <c r="L562" s="246"/>
      <c r="M562" s="247"/>
      <c r="N562" s="248"/>
      <c r="O562" s="248"/>
      <c r="P562" s="248"/>
      <c r="Q562" s="248"/>
      <c r="R562" s="248"/>
      <c r="S562" s="248"/>
      <c r="T562" s="249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50" t="s">
        <v>190</v>
      </c>
      <c r="AU562" s="250" t="s">
        <v>84</v>
      </c>
      <c r="AV562" s="13" t="s">
        <v>82</v>
      </c>
      <c r="AW562" s="13" t="s">
        <v>30</v>
      </c>
      <c r="AX562" s="13" t="s">
        <v>74</v>
      </c>
      <c r="AY562" s="250" t="s">
        <v>180</v>
      </c>
    </row>
    <row r="563" s="14" customFormat="1">
      <c r="A563" s="14"/>
      <c r="B563" s="251"/>
      <c r="C563" s="252"/>
      <c r="D563" s="242" t="s">
        <v>190</v>
      </c>
      <c r="E563" s="253" t="s">
        <v>1</v>
      </c>
      <c r="F563" s="254" t="s">
        <v>939</v>
      </c>
      <c r="G563" s="252"/>
      <c r="H563" s="255">
        <v>105</v>
      </c>
      <c r="I563" s="256"/>
      <c r="J563" s="252"/>
      <c r="K563" s="252"/>
      <c r="L563" s="257"/>
      <c r="M563" s="258"/>
      <c r="N563" s="259"/>
      <c r="O563" s="259"/>
      <c r="P563" s="259"/>
      <c r="Q563" s="259"/>
      <c r="R563" s="259"/>
      <c r="S563" s="259"/>
      <c r="T563" s="26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1" t="s">
        <v>190</v>
      </c>
      <c r="AU563" s="261" t="s">
        <v>84</v>
      </c>
      <c r="AV563" s="14" t="s">
        <v>84</v>
      </c>
      <c r="AW563" s="14" t="s">
        <v>30</v>
      </c>
      <c r="AX563" s="14" t="s">
        <v>74</v>
      </c>
      <c r="AY563" s="261" t="s">
        <v>180</v>
      </c>
    </row>
    <row r="564" s="15" customFormat="1">
      <c r="A564" s="15"/>
      <c r="B564" s="262"/>
      <c r="C564" s="263"/>
      <c r="D564" s="242" t="s">
        <v>190</v>
      </c>
      <c r="E564" s="264" t="s">
        <v>1</v>
      </c>
      <c r="F564" s="265" t="s">
        <v>194</v>
      </c>
      <c r="G564" s="263"/>
      <c r="H564" s="266">
        <v>105</v>
      </c>
      <c r="I564" s="267"/>
      <c r="J564" s="263"/>
      <c r="K564" s="263"/>
      <c r="L564" s="268"/>
      <c r="M564" s="269"/>
      <c r="N564" s="270"/>
      <c r="O564" s="270"/>
      <c r="P564" s="270"/>
      <c r="Q564" s="270"/>
      <c r="R564" s="270"/>
      <c r="S564" s="270"/>
      <c r="T564" s="271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72" t="s">
        <v>190</v>
      </c>
      <c r="AU564" s="272" t="s">
        <v>84</v>
      </c>
      <c r="AV564" s="15" t="s">
        <v>188</v>
      </c>
      <c r="AW564" s="15" t="s">
        <v>30</v>
      </c>
      <c r="AX564" s="15" t="s">
        <v>82</v>
      </c>
      <c r="AY564" s="272" t="s">
        <v>180</v>
      </c>
    </row>
    <row r="565" s="2" customFormat="1" ht="16.5" customHeight="1">
      <c r="A565" s="39"/>
      <c r="B565" s="40"/>
      <c r="C565" s="227" t="s">
        <v>606</v>
      </c>
      <c r="D565" s="227" t="s">
        <v>183</v>
      </c>
      <c r="E565" s="228" t="s">
        <v>1566</v>
      </c>
      <c r="F565" s="229" t="s">
        <v>1567</v>
      </c>
      <c r="G565" s="230" t="s">
        <v>287</v>
      </c>
      <c r="H565" s="231">
        <v>4</v>
      </c>
      <c r="I565" s="232"/>
      <c r="J565" s="233">
        <f>ROUND(I565*H565,2)</f>
        <v>0</v>
      </c>
      <c r="K565" s="229" t="s">
        <v>187</v>
      </c>
      <c r="L565" s="45"/>
      <c r="M565" s="234" t="s">
        <v>1</v>
      </c>
      <c r="N565" s="235" t="s">
        <v>39</v>
      </c>
      <c r="O565" s="92"/>
      <c r="P565" s="236">
        <f>O565*H565</f>
        <v>0</v>
      </c>
      <c r="Q565" s="236">
        <v>0.0090600000000000003</v>
      </c>
      <c r="R565" s="236">
        <f>Q565*H565</f>
        <v>0.036240000000000001</v>
      </c>
      <c r="S565" s="236">
        <v>0</v>
      </c>
      <c r="T565" s="237">
        <f>S565*H565</f>
        <v>0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38" t="s">
        <v>294</v>
      </c>
      <c r="AT565" s="238" t="s">
        <v>183</v>
      </c>
      <c r="AU565" s="238" t="s">
        <v>84</v>
      </c>
      <c r="AY565" s="18" t="s">
        <v>180</v>
      </c>
      <c r="BE565" s="239">
        <f>IF(N565="základní",J565,0)</f>
        <v>0</v>
      </c>
      <c r="BF565" s="239">
        <f>IF(N565="snížená",J565,0)</f>
        <v>0</v>
      </c>
      <c r="BG565" s="239">
        <f>IF(N565="zákl. přenesená",J565,0)</f>
        <v>0</v>
      </c>
      <c r="BH565" s="239">
        <f>IF(N565="sníž. přenesená",J565,0)</f>
        <v>0</v>
      </c>
      <c r="BI565" s="239">
        <f>IF(N565="nulová",J565,0)</f>
        <v>0</v>
      </c>
      <c r="BJ565" s="18" t="s">
        <v>82</v>
      </c>
      <c r="BK565" s="239">
        <f>ROUND(I565*H565,2)</f>
        <v>0</v>
      </c>
      <c r="BL565" s="18" t="s">
        <v>294</v>
      </c>
      <c r="BM565" s="238" t="s">
        <v>1568</v>
      </c>
    </row>
    <row r="566" s="13" customFormat="1">
      <c r="A566" s="13"/>
      <c r="B566" s="240"/>
      <c r="C566" s="241"/>
      <c r="D566" s="242" t="s">
        <v>190</v>
      </c>
      <c r="E566" s="243" t="s">
        <v>1</v>
      </c>
      <c r="F566" s="244" t="s">
        <v>1569</v>
      </c>
      <c r="G566" s="241"/>
      <c r="H566" s="243" t="s">
        <v>1</v>
      </c>
      <c r="I566" s="245"/>
      <c r="J566" s="241"/>
      <c r="K566" s="241"/>
      <c r="L566" s="246"/>
      <c r="M566" s="247"/>
      <c r="N566" s="248"/>
      <c r="O566" s="248"/>
      <c r="P566" s="248"/>
      <c r="Q566" s="248"/>
      <c r="R566" s="248"/>
      <c r="S566" s="248"/>
      <c r="T566" s="249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50" t="s">
        <v>190</v>
      </c>
      <c r="AU566" s="250" t="s">
        <v>84</v>
      </c>
      <c r="AV566" s="13" t="s">
        <v>82</v>
      </c>
      <c r="AW566" s="13" t="s">
        <v>30</v>
      </c>
      <c r="AX566" s="13" t="s">
        <v>74</v>
      </c>
      <c r="AY566" s="250" t="s">
        <v>180</v>
      </c>
    </row>
    <row r="567" s="14" customFormat="1">
      <c r="A567" s="14"/>
      <c r="B567" s="251"/>
      <c r="C567" s="252"/>
      <c r="D567" s="242" t="s">
        <v>190</v>
      </c>
      <c r="E567" s="253" t="s">
        <v>1</v>
      </c>
      <c r="F567" s="254" t="s">
        <v>188</v>
      </c>
      <c r="G567" s="252"/>
      <c r="H567" s="255">
        <v>4</v>
      </c>
      <c r="I567" s="256"/>
      <c r="J567" s="252"/>
      <c r="K567" s="252"/>
      <c r="L567" s="257"/>
      <c r="M567" s="258"/>
      <c r="N567" s="259"/>
      <c r="O567" s="259"/>
      <c r="P567" s="259"/>
      <c r="Q567" s="259"/>
      <c r="R567" s="259"/>
      <c r="S567" s="259"/>
      <c r="T567" s="260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1" t="s">
        <v>190</v>
      </c>
      <c r="AU567" s="261" t="s">
        <v>84</v>
      </c>
      <c r="AV567" s="14" t="s">
        <v>84</v>
      </c>
      <c r="AW567" s="14" t="s">
        <v>30</v>
      </c>
      <c r="AX567" s="14" t="s">
        <v>74</v>
      </c>
      <c r="AY567" s="261" t="s">
        <v>180</v>
      </c>
    </row>
    <row r="568" s="15" customFormat="1">
      <c r="A568" s="15"/>
      <c r="B568" s="262"/>
      <c r="C568" s="263"/>
      <c r="D568" s="242" t="s">
        <v>190</v>
      </c>
      <c r="E568" s="264" t="s">
        <v>1</v>
      </c>
      <c r="F568" s="265" t="s">
        <v>194</v>
      </c>
      <c r="G568" s="263"/>
      <c r="H568" s="266">
        <v>4</v>
      </c>
      <c r="I568" s="267"/>
      <c r="J568" s="263"/>
      <c r="K568" s="263"/>
      <c r="L568" s="268"/>
      <c r="M568" s="269"/>
      <c r="N568" s="270"/>
      <c r="O568" s="270"/>
      <c r="P568" s="270"/>
      <c r="Q568" s="270"/>
      <c r="R568" s="270"/>
      <c r="S568" s="270"/>
      <c r="T568" s="271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T568" s="272" t="s">
        <v>190</v>
      </c>
      <c r="AU568" s="272" t="s">
        <v>84</v>
      </c>
      <c r="AV568" s="15" t="s">
        <v>188</v>
      </c>
      <c r="AW568" s="15" t="s">
        <v>30</v>
      </c>
      <c r="AX568" s="15" t="s">
        <v>82</v>
      </c>
      <c r="AY568" s="272" t="s">
        <v>180</v>
      </c>
    </row>
    <row r="569" s="2" customFormat="1" ht="16.5" customHeight="1">
      <c r="A569" s="39"/>
      <c r="B569" s="40"/>
      <c r="C569" s="227" t="s">
        <v>611</v>
      </c>
      <c r="D569" s="227" t="s">
        <v>183</v>
      </c>
      <c r="E569" s="228" t="s">
        <v>1570</v>
      </c>
      <c r="F569" s="229" t="s">
        <v>1567</v>
      </c>
      <c r="G569" s="230" t="s">
        <v>287</v>
      </c>
      <c r="H569" s="231">
        <v>1</v>
      </c>
      <c r="I569" s="232"/>
      <c r="J569" s="233">
        <f>ROUND(I569*H569,2)</f>
        <v>0</v>
      </c>
      <c r="K569" s="229" t="s">
        <v>187</v>
      </c>
      <c r="L569" s="45"/>
      <c r="M569" s="234" t="s">
        <v>1</v>
      </c>
      <c r="N569" s="235" t="s">
        <v>39</v>
      </c>
      <c r="O569" s="92"/>
      <c r="P569" s="236">
        <f>O569*H569</f>
        <v>0</v>
      </c>
      <c r="Q569" s="236">
        <v>0.0090600000000000003</v>
      </c>
      <c r="R569" s="236">
        <f>Q569*H569</f>
        <v>0.0090600000000000003</v>
      </c>
      <c r="S569" s="236">
        <v>0</v>
      </c>
      <c r="T569" s="237">
        <f>S569*H569</f>
        <v>0</v>
      </c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R569" s="238" t="s">
        <v>294</v>
      </c>
      <c r="AT569" s="238" t="s">
        <v>183</v>
      </c>
      <c r="AU569" s="238" t="s">
        <v>84</v>
      </c>
      <c r="AY569" s="18" t="s">
        <v>180</v>
      </c>
      <c r="BE569" s="239">
        <f>IF(N569="základní",J569,0)</f>
        <v>0</v>
      </c>
      <c r="BF569" s="239">
        <f>IF(N569="snížená",J569,0)</f>
        <v>0</v>
      </c>
      <c r="BG569" s="239">
        <f>IF(N569="zákl. přenesená",J569,0)</f>
        <v>0</v>
      </c>
      <c r="BH569" s="239">
        <f>IF(N569="sníž. přenesená",J569,0)</f>
        <v>0</v>
      </c>
      <c r="BI569" s="239">
        <f>IF(N569="nulová",J569,0)</f>
        <v>0</v>
      </c>
      <c r="BJ569" s="18" t="s">
        <v>82</v>
      </c>
      <c r="BK569" s="239">
        <f>ROUND(I569*H569,2)</f>
        <v>0</v>
      </c>
      <c r="BL569" s="18" t="s">
        <v>294</v>
      </c>
      <c r="BM569" s="238" t="s">
        <v>1571</v>
      </c>
    </row>
    <row r="570" s="13" customFormat="1">
      <c r="A570" s="13"/>
      <c r="B570" s="240"/>
      <c r="C570" s="241"/>
      <c r="D570" s="242" t="s">
        <v>190</v>
      </c>
      <c r="E570" s="243" t="s">
        <v>1</v>
      </c>
      <c r="F570" s="244" t="s">
        <v>1572</v>
      </c>
      <c r="G570" s="241"/>
      <c r="H570" s="243" t="s">
        <v>1</v>
      </c>
      <c r="I570" s="245"/>
      <c r="J570" s="241"/>
      <c r="K570" s="241"/>
      <c r="L570" s="246"/>
      <c r="M570" s="247"/>
      <c r="N570" s="248"/>
      <c r="O570" s="248"/>
      <c r="P570" s="248"/>
      <c r="Q570" s="248"/>
      <c r="R570" s="248"/>
      <c r="S570" s="248"/>
      <c r="T570" s="249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50" t="s">
        <v>190</v>
      </c>
      <c r="AU570" s="250" t="s">
        <v>84</v>
      </c>
      <c r="AV570" s="13" t="s">
        <v>82</v>
      </c>
      <c r="AW570" s="13" t="s">
        <v>30</v>
      </c>
      <c r="AX570" s="13" t="s">
        <v>74</v>
      </c>
      <c r="AY570" s="250" t="s">
        <v>180</v>
      </c>
    </row>
    <row r="571" s="14" customFormat="1">
      <c r="A571" s="14"/>
      <c r="B571" s="251"/>
      <c r="C571" s="252"/>
      <c r="D571" s="242" t="s">
        <v>190</v>
      </c>
      <c r="E571" s="253" t="s">
        <v>1</v>
      </c>
      <c r="F571" s="254" t="s">
        <v>82</v>
      </c>
      <c r="G571" s="252"/>
      <c r="H571" s="255">
        <v>1</v>
      </c>
      <c r="I571" s="256"/>
      <c r="J571" s="252"/>
      <c r="K571" s="252"/>
      <c r="L571" s="257"/>
      <c r="M571" s="258"/>
      <c r="N571" s="259"/>
      <c r="O571" s="259"/>
      <c r="P571" s="259"/>
      <c r="Q571" s="259"/>
      <c r="R571" s="259"/>
      <c r="S571" s="259"/>
      <c r="T571" s="260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61" t="s">
        <v>190</v>
      </c>
      <c r="AU571" s="261" t="s">
        <v>84</v>
      </c>
      <c r="AV571" s="14" t="s">
        <v>84</v>
      </c>
      <c r="AW571" s="14" t="s">
        <v>30</v>
      </c>
      <c r="AX571" s="14" t="s">
        <v>74</v>
      </c>
      <c r="AY571" s="261" t="s">
        <v>180</v>
      </c>
    </row>
    <row r="572" s="15" customFormat="1">
      <c r="A572" s="15"/>
      <c r="B572" s="262"/>
      <c r="C572" s="263"/>
      <c r="D572" s="242" t="s">
        <v>190</v>
      </c>
      <c r="E572" s="264" t="s">
        <v>1</v>
      </c>
      <c r="F572" s="265" t="s">
        <v>194</v>
      </c>
      <c r="G572" s="263"/>
      <c r="H572" s="266">
        <v>1</v>
      </c>
      <c r="I572" s="267"/>
      <c r="J572" s="263"/>
      <c r="K572" s="263"/>
      <c r="L572" s="268"/>
      <c r="M572" s="269"/>
      <c r="N572" s="270"/>
      <c r="O572" s="270"/>
      <c r="P572" s="270"/>
      <c r="Q572" s="270"/>
      <c r="R572" s="270"/>
      <c r="S572" s="270"/>
      <c r="T572" s="271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T572" s="272" t="s">
        <v>190</v>
      </c>
      <c r="AU572" s="272" t="s">
        <v>84</v>
      </c>
      <c r="AV572" s="15" t="s">
        <v>188</v>
      </c>
      <c r="AW572" s="15" t="s">
        <v>30</v>
      </c>
      <c r="AX572" s="15" t="s">
        <v>82</v>
      </c>
      <c r="AY572" s="272" t="s">
        <v>180</v>
      </c>
    </row>
    <row r="573" s="2" customFormat="1" ht="16.5" customHeight="1">
      <c r="A573" s="39"/>
      <c r="B573" s="40"/>
      <c r="C573" s="227" t="s">
        <v>616</v>
      </c>
      <c r="D573" s="227" t="s">
        <v>183</v>
      </c>
      <c r="E573" s="228" t="s">
        <v>1573</v>
      </c>
      <c r="F573" s="229" t="s">
        <v>1574</v>
      </c>
      <c r="G573" s="230" t="s">
        <v>198</v>
      </c>
      <c r="H573" s="231">
        <v>110.25</v>
      </c>
      <c r="I573" s="232"/>
      <c r="J573" s="233">
        <f>ROUND(I573*H573,2)</f>
        <v>0</v>
      </c>
      <c r="K573" s="229" t="s">
        <v>187</v>
      </c>
      <c r="L573" s="45"/>
      <c r="M573" s="234" t="s">
        <v>1</v>
      </c>
      <c r="N573" s="235" t="s">
        <v>39</v>
      </c>
      <c r="O573" s="92"/>
      <c r="P573" s="236">
        <f>O573*H573</f>
        <v>0</v>
      </c>
      <c r="Q573" s="236">
        <v>0.0077299999999999999</v>
      </c>
      <c r="R573" s="236">
        <f>Q573*H573</f>
        <v>0.85223249999999995</v>
      </c>
      <c r="S573" s="236">
        <v>0</v>
      </c>
      <c r="T573" s="237">
        <f>S573*H573</f>
        <v>0</v>
      </c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R573" s="238" t="s">
        <v>294</v>
      </c>
      <c r="AT573" s="238" t="s">
        <v>183</v>
      </c>
      <c r="AU573" s="238" t="s">
        <v>84</v>
      </c>
      <c r="AY573" s="18" t="s">
        <v>180</v>
      </c>
      <c r="BE573" s="239">
        <f>IF(N573="základní",J573,0)</f>
        <v>0</v>
      </c>
      <c r="BF573" s="239">
        <f>IF(N573="snížená",J573,0)</f>
        <v>0</v>
      </c>
      <c r="BG573" s="239">
        <f>IF(N573="zákl. přenesená",J573,0)</f>
        <v>0</v>
      </c>
      <c r="BH573" s="239">
        <f>IF(N573="sníž. přenesená",J573,0)</f>
        <v>0</v>
      </c>
      <c r="BI573" s="239">
        <f>IF(N573="nulová",J573,0)</f>
        <v>0</v>
      </c>
      <c r="BJ573" s="18" t="s">
        <v>82</v>
      </c>
      <c r="BK573" s="239">
        <f>ROUND(I573*H573,2)</f>
        <v>0</v>
      </c>
      <c r="BL573" s="18" t="s">
        <v>294</v>
      </c>
      <c r="BM573" s="238" t="s">
        <v>1575</v>
      </c>
    </row>
    <row r="574" s="13" customFormat="1">
      <c r="A574" s="13"/>
      <c r="B574" s="240"/>
      <c r="C574" s="241"/>
      <c r="D574" s="242" t="s">
        <v>190</v>
      </c>
      <c r="E574" s="243" t="s">
        <v>1</v>
      </c>
      <c r="F574" s="244" t="s">
        <v>1576</v>
      </c>
      <c r="G574" s="241"/>
      <c r="H574" s="243" t="s">
        <v>1</v>
      </c>
      <c r="I574" s="245"/>
      <c r="J574" s="241"/>
      <c r="K574" s="241"/>
      <c r="L574" s="246"/>
      <c r="M574" s="247"/>
      <c r="N574" s="248"/>
      <c r="O574" s="248"/>
      <c r="P574" s="248"/>
      <c r="Q574" s="248"/>
      <c r="R574" s="248"/>
      <c r="S574" s="248"/>
      <c r="T574" s="249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50" t="s">
        <v>190</v>
      </c>
      <c r="AU574" s="250" t="s">
        <v>84</v>
      </c>
      <c r="AV574" s="13" t="s">
        <v>82</v>
      </c>
      <c r="AW574" s="13" t="s">
        <v>30</v>
      </c>
      <c r="AX574" s="13" t="s">
        <v>74</v>
      </c>
      <c r="AY574" s="250" t="s">
        <v>180</v>
      </c>
    </row>
    <row r="575" s="14" customFormat="1">
      <c r="A575" s="14"/>
      <c r="B575" s="251"/>
      <c r="C575" s="252"/>
      <c r="D575" s="242" t="s">
        <v>190</v>
      </c>
      <c r="E575" s="253" t="s">
        <v>1</v>
      </c>
      <c r="F575" s="254" t="s">
        <v>1577</v>
      </c>
      <c r="G575" s="252"/>
      <c r="H575" s="255">
        <v>110.25</v>
      </c>
      <c r="I575" s="256"/>
      <c r="J575" s="252"/>
      <c r="K575" s="252"/>
      <c r="L575" s="257"/>
      <c r="M575" s="258"/>
      <c r="N575" s="259"/>
      <c r="O575" s="259"/>
      <c r="P575" s="259"/>
      <c r="Q575" s="259"/>
      <c r="R575" s="259"/>
      <c r="S575" s="259"/>
      <c r="T575" s="260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1" t="s">
        <v>190</v>
      </c>
      <c r="AU575" s="261" t="s">
        <v>84</v>
      </c>
      <c r="AV575" s="14" t="s">
        <v>84</v>
      </c>
      <c r="AW575" s="14" t="s">
        <v>30</v>
      </c>
      <c r="AX575" s="14" t="s">
        <v>74</v>
      </c>
      <c r="AY575" s="261" t="s">
        <v>180</v>
      </c>
    </row>
    <row r="576" s="15" customFormat="1">
      <c r="A576" s="15"/>
      <c r="B576" s="262"/>
      <c r="C576" s="263"/>
      <c r="D576" s="242" t="s">
        <v>190</v>
      </c>
      <c r="E576" s="264" t="s">
        <v>1</v>
      </c>
      <c r="F576" s="265" t="s">
        <v>194</v>
      </c>
      <c r="G576" s="263"/>
      <c r="H576" s="266">
        <v>110.25</v>
      </c>
      <c r="I576" s="267"/>
      <c r="J576" s="263"/>
      <c r="K576" s="263"/>
      <c r="L576" s="268"/>
      <c r="M576" s="269"/>
      <c r="N576" s="270"/>
      <c r="O576" s="270"/>
      <c r="P576" s="270"/>
      <c r="Q576" s="270"/>
      <c r="R576" s="270"/>
      <c r="S576" s="270"/>
      <c r="T576" s="271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T576" s="272" t="s">
        <v>190</v>
      </c>
      <c r="AU576" s="272" t="s">
        <v>84</v>
      </c>
      <c r="AV576" s="15" t="s">
        <v>188</v>
      </c>
      <c r="AW576" s="15" t="s">
        <v>30</v>
      </c>
      <c r="AX576" s="15" t="s">
        <v>82</v>
      </c>
      <c r="AY576" s="272" t="s">
        <v>180</v>
      </c>
    </row>
    <row r="577" s="2" customFormat="1" ht="16.5" customHeight="1">
      <c r="A577" s="39"/>
      <c r="B577" s="40"/>
      <c r="C577" s="227" t="s">
        <v>620</v>
      </c>
      <c r="D577" s="227" t="s">
        <v>183</v>
      </c>
      <c r="E577" s="228" t="s">
        <v>1578</v>
      </c>
      <c r="F577" s="229" t="s">
        <v>1579</v>
      </c>
      <c r="G577" s="230" t="s">
        <v>279</v>
      </c>
      <c r="H577" s="231">
        <v>90</v>
      </c>
      <c r="I577" s="232"/>
      <c r="J577" s="233">
        <f>ROUND(I577*H577,2)</f>
        <v>0</v>
      </c>
      <c r="K577" s="229" t="s">
        <v>199</v>
      </c>
      <c r="L577" s="45"/>
      <c r="M577" s="234" t="s">
        <v>1</v>
      </c>
      <c r="N577" s="235" t="s">
        <v>39</v>
      </c>
      <c r="O577" s="92"/>
      <c r="P577" s="236">
        <f>O577*H577</f>
        <v>0</v>
      </c>
      <c r="Q577" s="236">
        <v>0.0019</v>
      </c>
      <c r="R577" s="236">
        <f>Q577*H577</f>
        <v>0.17100000000000001</v>
      </c>
      <c r="S577" s="236">
        <v>0</v>
      </c>
      <c r="T577" s="237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38" t="s">
        <v>294</v>
      </c>
      <c r="AT577" s="238" t="s">
        <v>183</v>
      </c>
      <c r="AU577" s="238" t="s">
        <v>84</v>
      </c>
      <c r="AY577" s="18" t="s">
        <v>180</v>
      </c>
      <c r="BE577" s="239">
        <f>IF(N577="základní",J577,0)</f>
        <v>0</v>
      </c>
      <c r="BF577" s="239">
        <f>IF(N577="snížená",J577,0)</f>
        <v>0</v>
      </c>
      <c r="BG577" s="239">
        <f>IF(N577="zákl. přenesená",J577,0)</f>
        <v>0</v>
      </c>
      <c r="BH577" s="239">
        <f>IF(N577="sníž. přenesená",J577,0)</f>
        <v>0</v>
      </c>
      <c r="BI577" s="239">
        <f>IF(N577="nulová",J577,0)</f>
        <v>0</v>
      </c>
      <c r="BJ577" s="18" t="s">
        <v>82</v>
      </c>
      <c r="BK577" s="239">
        <f>ROUND(I577*H577,2)</f>
        <v>0</v>
      </c>
      <c r="BL577" s="18" t="s">
        <v>294</v>
      </c>
      <c r="BM577" s="238" t="s">
        <v>1580</v>
      </c>
    </row>
    <row r="578" s="13" customFormat="1">
      <c r="A578" s="13"/>
      <c r="B578" s="240"/>
      <c r="C578" s="241"/>
      <c r="D578" s="242" t="s">
        <v>190</v>
      </c>
      <c r="E578" s="243" t="s">
        <v>1</v>
      </c>
      <c r="F578" s="244" t="s">
        <v>1581</v>
      </c>
      <c r="G578" s="241"/>
      <c r="H578" s="243" t="s">
        <v>1</v>
      </c>
      <c r="I578" s="245"/>
      <c r="J578" s="241"/>
      <c r="K578" s="241"/>
      <c r="L578" s="246"/>
      <c r="M578" s="247"/>
      <c r="N578" s="248"/>
      <c r="O578" s="248"/>
      <c r="P578" s="248"/>
      <c r="Q578" s="248"/>
      <c r="R578" s="248"/>
      <c r="S578" s="248"/>
      <c r="T578" s="249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50" t="s">
        <v>190</v>
      </c>
      <c r="AU578" s="250" t="s">
        <v>84</v>
      </c>
      <c r="AV578" s="13" t="s">
        <v>82</v>
      </c>
      <c r="AW578" s="13" t="s">
        <v>30</v>
      </c>
      <c r="AX578" s="13" t="s">
        <v>74</v>
      </c>
      <c r="AY578" s="250" t="s">
        <v>180</v>
      </c>
    </row>
    <row r="579" s="14" customFormat="1">
      <c r="A579" s="14"/>
      <c r="B579" s="251"/>
      <c r="C579" s="252"/>
      <c r="D579" s="242" t="s">
        <v>190</v>
      </c>
      <c r="E579" s="253" t="s">
        <v>1</v>
      </c>
      <c r="F579" s="254" t="s">
        <v>810</v>
      </c>
      <c r="G579" s="252"/>
      <c r="H579" s="255">
        <v>90</v>
      </c>
      <c r="I579" s="256"/>
      <c r="J579" s="252"/>
      <c r="K579" s="252"/>
      <c r="L579" s="257"/>
      <c r="M579" s="258"/>
      <c r="N579" s="259"/>
      <c r="O579" s="259"/>
      <c r="P579" s="259"/>
      <c r="Q579" s="259"/>
      <c r="R579" s="259"/>
      <c r="S579" s="259"/>
      <c r="T579" s="26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1" t="s">
        <v>190</v>
      </c>
      <c r="AU579" s="261" t="s">
        <v>84</v>
      </c>
      <c r="AV579" s="14" t="s">
        <v>84</v>
      </c>
      <c r="AW579" s="14" t="s">
        <v>30</v>
      </c>
      <c r="AX579" s="14" t="s">
        <v>74</v>
      </c>
      <c r="AY579" s="261" t="s">
        <v>180</v>
      </c>
    </row>
    <row r="580" s="15" customFormat="1">
      <c r="A580" s="15"/>
      <c r="B580" s="262"/>
      <c r="C580" s="263"/>
      <c r="D580" s="242" t="s">
        <v>190</v>
      </c>
      <c r="E580" s="264" t="s">
        <v>1</v>
      </c>
      <c r="F580" s="265" t="s">
        <v>194</v>
      </c>
      <c r="G580" s="263"/>
      <c r="H580" s="266">
        <v>90</v>
      </c>
      <c r="I580" s="267"/>
      <c r="J580" s="263"/>
      <c r="K580" s="263"/>
      <c r="L580" s="268"/>
      <c r="M580" s="269"/>
      <c r="N580" s="270"/>
      <c r="O580" s="270"/>
      <c r="P580" s="270"/>
      <c r="Q580" s="270"/>
      <c r="R580" s="270"/>
      <c r="S580" s="270"/>
      <c r="T580" s="271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72" t="s">
        <v>190</v>
      </c>
      <c r="AU580" s="272" t="s">
        <v>84</v>
      </c>
      <c r="AV580" s="15" t="s">
        <v>188</v>
      </c>
      <c r="AW580" s="15" t="s">
        <v>30</v>
      </c>
      <c r="AX580" s="15" t="s">
        <v>82</v>
      </c>
      <c r="AY580" s="272" t="s">
        <v>180</v>
      </c>
    </row>
    <row r="581" s="2" customFormat="1" ht="16.5" customHeight="1">
      <c r="A581" s="39"/>
      <c r="B581" s="40"/>
      <c r="C581" s="227" t="s">
        <v>1582</v>
      </c>
      <c r="D581" s="227" t="s">
        <v>183</v>
      </c>
      <c r="E581" s="228" t="s">
        <v>1583</v>
      </c>
      <c r="F581" s="229" t="s">
        <v>1584</v>
      </c>
      <c r="G581" s="230" t="s">
        <v>279</v>
      </c>
      <c r="H581" s="231">
        <v>165</v>
      </c>
      <c r="I581" s="232"/>
      <c r="J581" s="233">
        <f>ROUND(I581*H581,2)</f>
        <v>0</v>
      </c>
      <c r="K581" s="229" t="s">
        <v>199</v>
      </c>
      <c r="L581" s="45"/>
      <c r="M581" s="234" t="s">
        <v>1</v>
      </c>
      <c r="N581" s="235" t="s">
        <v>39</v>
      </c>
      <c r="O581" s="92"/>
      <c r="P581" s="236">
        <f>O581*H581</f>
        <v>0</v>
      </c>
      <c r="Q581" s="236">
        <v>0.0065199999999999998</v>
      </c>
      <c r="R581" s="236">
        <f>Q581*H581</f>
        <v>1.0757999999999999</v>
      </c>
      <c r="S581" s="236">
        <v>0</v>
      </c>
      <c r="T581" s="237">
        <f>S581*H581</f>
        <v>0</v>
      </c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R581" s="238" t="s">
        <v>294</v>
      </c>
      <c r="AT581" s="238" t="s">
        <v>183</v>
      </c>
      <c r="AU581" s="238" t="s">
        <v>84</v>
      </c>
      <c r="AY581" s="18" t="s">
        <v>180</v>
      </c>
      <c r="BE581" s="239">
        <f>IF(N581="základní",J581,0)</f>
        <v>0</v>
      </c>
      <c r="BF581" s="239">
        <f>IF(N581="snížená",J581,0)</f>
        <v>0</v>
      </c>
      <c r="BG581" s="239">
        <f>IF(N581="zákl. přenesená",J581,0)</f>
        <v>0</v>
      </c>
      <c r="BH581" s="239">
        <f>IF(N581="sníž. přenesená",J581,0)</f>
        <v>0</v>
      </c>
      <c r="BI581" s="239">
        <f>IF(N581="nulová",J581,0)</f>
        <v>0</v>
      </c>
      <c r="BJ581" s="18" t="s">
        <v>82</v>
      </c>
      <c r="BK581" s="239">
        <f>ROUND(I581*H581,2)</f>
        <v>0</v>
      </c>
      <c r="BL581" s="18" t="s">
        <v>294</v>
      </c>
      <c r="BM581" s="238" t="s">
        <v>1585</v>
      </c>
    </row>
    <row r="582" s="13" customFormat="1">
      <c r="A582" s="13"/>
      <c r="B582" s="240"/>
      <c r="C582" s="241"/>
      <c r="D582" s="242" t="s">
        <v>190</v>
      </c>
      <c r="E582" s="243" t="s">
        <v>1</v>
      </c>
      <c r="F582" s="244" t="s">
        <v>1586</v>
      </c>
      <c r="G582" s="241"/>
      <c r="H582" s="243" t="s">
        <v>1</v>
      </c>
      <c r="I582" s="245"/>
      <c r="J582" s="241"/>
      <c r="K582" s="241"/>
      <c r="L582" s="246"/>
      <c r="M582" s="247"/>
      <c r="N582" s="248"/>
      <c r="O582" s="248"/>
      <c r="P582" s="248"/>
      <c r="Q582" s="248"/>
      <c r="R582" s="248"/>
      <c r="S582" s="248"/>
      <c r="T582" s="249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50" t="s">
        <v>190</v>
      </c>
      <c r="AU582" s="250" t="s">
        <v>84</v>
      </c>
      <c r="AV582" s="13" t="s">
        <v>82</v>
      </c>
      <c r="AW582" s="13" t="s">
        <v>30</v>
      </c>
      <c r="AX582" s="13" t="s">
        <v>74</v>
      </c>
      <c r="AY582" s="250" t="s">
        <v>180</v>
      </c>
    </row>
    <row r="583" s="13" customFormat="1">
      <c r="A583" s="13"/>
      <c r="B583" s="240"/>
      <c r="C583" s="241"/>
      <c r="D583" s="242" t="s">
        <v>190</v>
      </c>
      <c r="E583" s="243" t="s">
        <v>1</v>
      </c>
      <c r="F583" s="244" t="s">
        <v>1587</v>
      </c>
      <c r="G583" s="241"/>
      <c r="H583" s="243" t="s">
        <v>1</v>
      </c>
      <c r="I583" s="245"/>
      <c r="J583" s="241"/>
      <c r="K583" s="241"/>
      <c r="L583" s="246"/>
      <c r="M583" s="247"/>
      <c r="N583" s="248"/>
      <c r="O583" s="248"/>
      <c r="P583" s="248"/>
      <c r="Q583" s="248"/>
      <c r="R583" s="248"/>
      <c r="S583" s="248"/>
      <c r="T583" s="249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0" t="s">
        <v>190</v>
      </c>
      <c r="AU583" s="250" t="s">
        <v>84</v>
      </c>
      <c r="AV583" s="13" t="s">
        <v>82</v>
      </c>
      <c r="AW583" s="13" t="s">
        <v>30</v>
      </c>
      <c r="AX583" s="13" t="s">
        <v>74</v>
      </c>
      <c r="AY583" s="250" t="s">
        <v>180</v>
      </c>
    </row>
    <row r="584" s="13" customFormat="1">
      <c r="A584" s="13"/>
      <c r="B584" s="240"/>
      <c r="C584" s="241"/>
      <c r="D584" s="242" t="s">
        <v>190</v>
      </c>
      <c r="E584" s="243" t="s">
        <v>1</v>
      </c>
      <c r="F584" s="244" t="s">
        <v>1588</v>
      </c>
      <c r="G584" s="241"/>
      <c r="H584" s="243" t="s">
        <v>1</v>
      </c>
      <c r="I584" s="245"/>
      <c r="J584" s="241"/>
      <c r="K584" s="241"/>
      <c r="L584" s="246"/>
      <c r="M584" s="247"/>
      <c r="N584" s="248"/>
      <c r="O584" s="248"/>
      <c r="P584" s="248"/>
      <c r="Q584" s="248"/>
      <c r="R584" s="248"/>
      <c r="S584" s="248"/>
      <c r="T584" s="249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50" t="s">
        <v>190</v>
      </c>
      <c r="AU584" s="250" t="s">
        <v>84</v>
      </c>
      <c r="AV584" s="13" t="s">
        <v>82</v>
      </c>
      <c r="AW584" s="13" t="s">
        <v>30</v>
      </c>
      <c r="AX584" s="13" t="s">
        <v>74</v>
      </c>
      <c r="AY584" s="250" t="s">
        <v>180</v>
      </c>
    </row>
    <row r="585" s="14" customFormat="1">
      <c r="A585" s="14"/>
      <c r="B585" s="251"/>
      <c r="C585" s="252"/>
      <c r="D585" s="242" t="s">
        <v>190</v>
      </c>
      <c r="E585" s="253" t="s">
        <v>1</v>
      </c>
      <c r="F585" s="254" t="s">
        <v>1589</v>
      </c>
      <c r="G585" s="252"/>
      <c r="H585" s="255">
        <v>165</v>
      </c>
      <c r="I585" s="256"/>
      <c r="J585" s="252"/>
      <c r="K585" s="252"/>
      <c r="L585" s="257"/>
      <c r="M585" s="258"/>
      <c r="N585" s="259"/>
      <c r="O585" s="259"/>
      <c r="P585" s="259"/>
      <c r="Q585" s="259"/>
      <c r="R585" s="259"/>
      <c r="S585" s="259"/>
      <c r="T585" s="260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1" t="s">
        <v>190</v>
      </c>
      <c r="AU585" s="261" t="s">
        <v>84</v>
      </c>
      <c r="AV585" s="14" t="s">
        <v>84</v>
      </c>
      <c r="AW585" s="14" t="s">
        <v>30</v>
      </c>
      <c r="AX585" s="14" t="s">
        <v>74</v>
      </c>
      <c r="AY585" s="261" t="s">
        <v>180</v>
      </c>
    </row>
    <row r="586" s="15" customFormat="1">
      <c r="A586" s="15"/>
      <c r="B586" s="262"/>
      <c r="C586" s="263"/>
      <c r="D586" s="242" t="s">
        <v>190</v>
      </c>
      <c r="E586" s="264" t="s">
        <v>1</v>
      </c>
      <c r="F586" s="265" t="s">
        <v>194</v>
      </c>
      <c r="G586" s="263"/>
      <c r="H586" s="266">
        <v>165</v>
      </c>
      <c r="I586" s="267"/>
      <c r="J586" s="263"/>
      <c r="K586" s="263"/>
      <c r="L586" s="268"/>
      <c r="M586" s="269"/>
      <c r="N586" s="270"/>
      <c r="O586" s="270"/>
      <c r="P586" s="270"/>
      <c r="Q586" s="270"/>
      <c r="R586" s="270"/>
      <c r="S586" s="270"/>
      <c r="T586" s="271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T586" s="272" t="s">
        <v>190</v>
      </c>
      <c r="AU586" s="272" t="s">
        <v>84</v>
      </c>
      <c r="AV586" s="15" t="s">
        <v>188</v>
      </c>
      <c r="AW586" s="15" t="s">
        <v>30</v>
      </c>
      <c r="AX586" s="15" t="s">
        <v>82</v>
      </c>
      <c r="AY586" s="272" t="s">
        <v>180</v>
      </c>
    </row>
    <row r="587" s="2" customFormat="1" ht="16.5" customHeight="1">
      <c r="A587" s="39"/>
      <c r="B587" s="40"/>
      <c r="C587" s="227" t="s">
        <v>624</v>
      </c>
      <c r="D587" s="227" t="s">
        <v>183</v>
      </c>
      <c r="E587" s="228" t="s">
        <v>1590</v>
      </c>
      <c r="F587" s="229" t="s">
        <v>1591</v>
      </c>
      <c r="G587" s="230" t="s">
        <v>279</v>
      </c>
      <c r="H587" s="231">
        <v>52</v>
      </c>
      <c r="I587" s="232"/>
      <c r="J587" s="233">
        <f>ROUND(I587*H587,2)</f>
        <v>0</v>
      </c>
      <c r="K587" s="229" t="s">
        <v>187</v>
      </c>
      <c r="L587" s="45"/>
      <c r="M587" s="234" t="s">
        <v>1</v>
      </c>
      <c r="N587" s="235" t="s">
        <v>39</v>
      </c>
      <c r="O587" s="92"/>
      <c r="P587" s="236">
        <f>O587*H587</f>
        <v>0</v>
      </c>
      <c r="Q587" s="236">
        <v>0.011299999999999999</v>
      </c>
      <c r="R587" s="236">
        <f>Q587*H587</f>
        <v>0.58760000000000001</v>
      </c>
      <c r="S587" s="236">
        <v>0</v>
      </c>
      <c r="T587" s="237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38" t="s">
        <v>294</v>
      </c>
      <c r="AT587" s="238" t="s">
        <v>183</v>
      </c>
      <c r="AU587" s="238" t="s">
        <v>84</v>
      </c>
      <c r="AY587" s="18" t="s">
        <v>180</v>
      </c>
      <c r="BE587" s="239">
        <f>IF(N587="základní",J587,0)</f>
        <v>0</v>
      </c>
      <c r="BF587" s="239">
        <f>IF(N587="snížená",J587,0)</f>
        <v>0</v>
      </c>
      <c r="BG587" s="239">
        <f>IF(N587="zákl. přenesená",J587,0)</f>
        <v>0</v>
      </c>
      <c r="BH587" s="239">
        <f>IF(N587="sníž. přenesená",J587,0)</f>
        <v>0</v>
      </c>
      <c r="BI587" s="239">
        <f>IF(N587="nulová",J587,0)</f>
        <v>0</v>
      </c>
      <c r="BJ587" s="18" t="s">
        <v>82</v>
      </c>
      <c r="BK587" s="239">
        <f>ROUND(I587*H587,2)</f>
        <v>0</v>
      </c>
      <c r="BL587" s="18" t="s">
        <v>294</v>
      </c>
      <c r="BM587" s="238" t="s">
        <v>1592</v>
      </c>
    </row>
    <row r="588" s="13" customFormat="1">
      <c r="A588" s="13"/>
      <c r="B588" s="240"/>
      <c r="C588" s="241"/>
      <c r="D588" s="242" t="s">
        <v>190</v>
      </c>
      <c r="E588" s="243" t="s">
        <v>1</v>
      </c>
      <c r="F588" s="244" t="s">
        <v>1593</v>
      </c>
      <c r="G588" s="241"/>
      <c r="H588" s="243" t="s">
        <v>1</v>
      </c>
      <c r="I588" s="245"/>
      <c r="J588" s="241"/>
      <c r="K588" s="241"/>
      <c r="L588" s="246"/>
      <c r="M588" s="247"/>
      <c r="N588" s="248"/>
      <c r="O588" s="248"/>
      <c r="P588" s="248"/>
      <c r="Q588" s="248"/>
      <c r="R588" s="248"/>
      <c r="S588" s="248"/>
      <c r="T588" s="249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50" t="s">
        <v>190</v>
      </c>
      <c r="AU588" s="250" t="s">
        <v>84</v>
      </c>
      <c r="AV588" s="13" t="s">
        <v>82</v>
      </c>
      <c r="AW588" s="13" t="s">
        <v>30</v>
      </c>
      <c r="AX588" s="13" t="s">
        <v>74</v>
      </c>
      <c r="AY588" s="250" t="s">
        <v>180</v>
      </c>
    </row>
    <row r="589" s="14" customFormat="1">
      <c r="A589" s="14"/>
      <c r="B589" s="251"/>
      <c r="C589" s="252"/>
      <c r="D589" s="242" t="s">
        <v>190</v>
      </c>
      <c r="E589" s="253" t="s">
        <v>1</v>
      </c>
      <c r="F589" s="254" t="s">
        <v>575</v>
      </c>
      <c r="G589" s="252"/>
      <c r="H589" s="255">
        <v>52</v>
      </c>
      <c r="I589" s="256"/>
      <c r="J589" s="252"/>
      <c r="K589" s="252"/>
      <c r="L589" s="257"/>
      <c r="M589" s="258"/>
      <c r="N589" s="259"/>
      <c r="O589" s="259"/>
      <c r="P589" s="259"/>
      <c r="Q589" s="259"/>
      <c r="R589" s="259"/>
      <c r="S589" s="259"/>
      <c r="T589" s="260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261" t="s">
        <v>190</v>
      </c>
      <c r="AU589" s="261" t="s">
        <v>84</v>
      </c>
      <c r="AV589" s="14" t="s">
        <v>84</v>
      </c>
      <c r="AW589" s="14" t="s">
        <v>30</v>
      </c>
      <c r="AX589" s="14" t="s">
        <v>74</v>
      </c>
      <c r="AY589" s="261" t="s">
        <v>180</v>
      </c>
    </row>
    <row r="590" s="15" customFormat="1">
      <c r="A590" s="15"/>
      <c r="B590" s="262"/>
      <c r="C590" s="263"/>
      <c r="D590" s="242" t="s">
        <v>190</v>
      </c>
      <c r="E590" s="264" t="s">
        <v>1</v>
      </c>
      <c r="F590" s="265" t="s">
        <v>194</v>
      </c>
      <c r="G590" s="263"/>
      <c r="H590" s="266">
        <v>52</v>
      </c>
      <c r="I590" s="267"/>
      <c r="J590" s="263"/>
      <c r="K590" s="263"/>
      <c r="L590" s="268"/>
      <c r="M590" s="269"/>
      <c r="N590" s="270"/>
      <c r="O590" s="270"/>
      <c r="P590" s="270"/>
      <c r="Q590" s="270"/>
      <c r="R590" s="270"/>
      <c r="S590" s="270"/>
      <c r="T590" s="271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T590" s="272" t="s">
        <v>190</v>
      </c>
      <c r="AU590" s="272" t="s">
        <v>84</v>
      </c>
      <c r="AV590" s="15" t="s">
        <v>188</v>
      </c>
      <c r="AW590" s="15" t="s">
        <v>30</v>
      </c>
      <c r="AX590" s="15" t="s">
        <v>82</v>
      </c>
      <c r="AY590" s="272" t="s">
        <v>180</v>
      </c>
    </row>
    <row r="591" s="2" customFormat="1" ht="16.5" customHeight="1">
      <c r="A591" s="39"/>
      <c r="B591" s="40"/>
      <c r="C591" s="227" t="s">
        <v>628</v>
      </c>
      <c r="D591" s="227" t="s">
        <v>183</v>
      </c>
      <c r="E591" s="228" t="s">
        <v>1594</v>
      </c>
      <c r="F591" s="229" t="s">
        <v>1595</v>
      </c>
      <c r="G591" s="230" t="s">
        <v>279</v>
      </c>
      <c r="H591" s="231">
        <v>116</v>
      </c>
      <c r="I591" s="232"/>
      <c r="J591" s="233">
        <f>ROUND(I591*H591,2)</f>
        <v>0</v>
      </c>
      <c r="K591" s="229" t="s">
        <v>199</v>
      </c>
      <c r="L591" s="45"/>
      <c r="M591" s="234" t="s">
        <v>1</v>
      </c>
      <c r="N591" s="235" t="s">
        <v>39</v>
      </c>
      <c r="O591" s="92"/>
      <c r="P591" s="236">
        <f>O591*H591</f>
        <v>0</v>
      </c>
      <c r="Q591" s="236">
        <v>0.01307</v>
      </c>
      <c r="R591" s="236">
        <f>Q591*H591</f>
        <v>1.5161199999999999</v>
      </c>
      <c r="S591" s="236">
        <v>0</v>
      </c>
      <c r="T591" s="237">
        <f>S591*H591</f>
        <v>0</v>
      </c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R591" s="238" t="s">
        <v>294</v>
      </c>
      <c r="AT591" s="238" t="s">
        <v>183</v>
      </c>
      <c r="AU591" s="238" t="s">
        <v>84</v>
      </c>
      <c r="AY591" s="18" t="s">
        <v>180</v>
      </c>
      <c r="BE591" s="239">
        <f>IF(N591="základní",J591,0)</f>
        <v>0</v>
      </c>
      <c r="BF591" s="239">
        <f>IF(N591="snížená",J591,0)</f>
        <v>0</v>
      </c>
      <c r="BG591" s="239">
        <f>IF(N591="zákl. přenesená",J591,0)</f>
        <v>0</v>
      </c>
      <c r="BH591" s="239">
        <f>IF(N591="sníž. přenesená",J591,0)</f>
        <v>0</v>
      </c>
      <c r="BI591" s="239">
        <f>IF(N591="nulová",J591,0)</f>
        <v>0</v>
      </c>
      <c r="BJ591" s="18" t="s">
        <v>82</v>
      </c>
      <c r="BK591" s="239">
        <f>ROUND(I591*H591,2)</f>
        <v>0</v>
      </c>
      <c r="BL591" s="18" t="s">
        <v>294</v>
      </c>
      <c r="BM591" s="238" t="s">
        <v>1596</v>
      </c>
    </row>
    <row r="592" s="14" customFormat="1">
      <c r="A592" s="14"/>
      <c r="B592" s="251"/>
      <c r="C592" s="252"/>
      <c r="D592" s="242" t="s">
        <v>190</v>
      </c>
      <c r="E592" s="253" t="s">
        <v>1</v>
      </c>
      <c r="F592" s="254" t="s">
        <v>1126</v>
      </c>
      <c r="G592" s="252"/>
      <c r="H592" s="255">
        <v>116</v>
      </c>
      <c r="I592" s="256"/>
      <c r="J592" s="252"/>
      <c r="K592" s="252"/>
      <c r="L592" s="257"/>
      <c r="M592" s="258"/>
      <c r="N592" s="259"/>
      <c r="O592" s="259"/>
      <c r="P592" s="259"/>
      <c r="Q592" s="259"/>
      <c r="R592" s="259"/>
      <c r="S592" s="259"/>
      <c r="T592" s="260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1" t="s">
        <v>190</v>
      </c>
      <c r="AU592" s="261" t="s">
        <v>84</v>
      </c>
      <c r="AV592" s="14" t="s">
        <v>84</v>
      </c>
      <c r="AW592" s="14" t="s">
        <v>30</v>
      </c>
      <c r="AX592" s="14" t="s">
        <v>74</v>
      </c>
      <c r="AY592" s="261" t="s">
        <v>180</v>
      </c>
    </row>
    <row r="593" s="15" customFormat="1">
      <c r="A593" s="15"/>
      <c r="B593" s="262"/>
      <c r="C593" s="263"/>
      <c r="D593" s="242" t="s">
        <v>190</v>
      </c>
      <c r="E593" s="264" t="s">
        <v>1</v>
      </c>
      <c r="F593" s="265" t="s">
        <v>194</v>
      </c>
      <c r="G593" s="263"/>
      <c r="H593" s="266">
        <v>116</v>
      </c>
      <c r="I593" s="267"/>
      <c r="J593" s="263"/>
      <c r="K593" s="263"/>
      <c r="L593" s="268"/>
      <c r="M593" s="269"/>
      <c r="N593" s="270"/>
      <c r="O593" s="270"/>
      <c r="P593" s="270"/>
      <c r="Q593" s="270"/>
      <c r="R593" s="270"/>
      <c r="S593" s="270"/>
      <c r="T593" s="271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72" t="s">
        <v>190</v>
      </c>
      <c r="AU593" s="272" t="s">
        <v>84</v>
      </c>
      <c r="AV593" s="15" t="s">
        <v>188</v>
      </c>
      <c r="AW593" s="15" t="s">
        <v>30</v>
      </c>
      <c r="AX593" s="15" t="s">
        <v>82</v>
      </c>
      <c r="AY593" s="272" t="s">
        <v>180</v>
      </c>
    </row>
    <row r="594" s="2" customFormat="1" ht="24.15" customHeight="1">
      <c r="A594" s="39"/>
      <c r="B594" s="40"/>
      <c r="C594" s="227" t="s">
        <v>636</v>
      </c>
      <c r="D594" s="227" t="s">
        <v>183</v>
      </c>
      <c r="E594" s="228" t="s">
        <v>1597</v>
      </c>
      <c r="F594" s="229" t="s">
        <v>1598</v>
      </c>
      <c r="G594" s="230" t="s">
        <v>279</v>
      </c>
      <c r="H594" s="231">
        <v>75</v>
      </c>
      <c r="I594" s="232"/>
      <c r="J594" s="233">
        <f>ROUND(I594*H594,2)</f>
        <v>0</v>
      </c>
      <c r="K594" s="229" t="s">
        <v>199</v>
      </c>
      <c r="L594" s="45"/>
      <c r="M594" s="234" t="s">
        <v>1</v>
      </c>
      <c r="N594" s="235" t="s">
        <v>39</v>
      </c>
      <c r="O594" s="92"/>
      <c r="P594" s="236">
        <f>O594*H594</f>
        <v>0</v>
      </c>
      <c r="Q594" s="236">
        <v>0</v>
      </c>
      <c r="R594" s="236">
        <f>Q594*H594</f>
        <v>0</v>
      </c>
      <c r="S594" s="236">
        <v>0</v>
      </c>
      <c r="T594" s="237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38" t="s">
        <v>294</v>
      </c>
      <c r="AT594" s="238" t="s">
        <v>183</v>
      </c>
      <c r="AU594" s="238" t="s">
        <v>84</v>
      </c>
      <c r="AY594" s="18" t="s">
        <v>180</v>
      </c>
      <c r="BE594" s="239">
        <f>IF(N594="základní",J594,0)</f>
        <v>0</v>
      </c>
      <c r="BF594" s="239">
        <f>IF(N594="snížená",J594,0)</f>
        <v>0</v>
      </c>
      <c r="BG594" s="239">
        <f>IF(N594="zákl. přenesená",J594,0)</f>
        <v>0</v>
      </c>
      <c r="BH594" s="239">
        <f>IF(N594="sníž. přenesená",J594,0)</f>
        <v>0</v>
      </c>
      <c r="BI594" s="239">
        <f>IF(N594="nulová",J594,0)</f>
        <v>0</v>
      </c>
      <c r="BJ594" s="18" t="s">
        <v>82</v>
      </c>
      <c r="BK594" s="239">
        <f>ROUND(I594*H594,2)</f>
        <v>0</v>
      </c>
      <c r="BL594" s="18" t="s">
        <v>294</v>
      </c>
      <c r="BM594" s="238" t="s">
        <v>1599</v>
      </c>
    </row>
    <row r="595" s="2" customFormat="1" ht="24.15" customHeight="1">
      <c r="A595" s="39"/>
      <c r="B595" s="40"/>
      <c r="C595" s="227" t="s">
        <v>643</v>
      </c>
      <c r="D595" s="227" t="s">
        <v>183</v>
      </c>
      <c r="E595" s="228" t="s">
        <v>1600</v>
      </c>
      <c r="F595" s="229" t="s">
        <v>1601</v>
      </c>
      <c r="G595" s="230" t="s">
        <v>279</v>
      </c>
      <c r="H595" s="231">
        <v>48</v>
      </c>
      <c r="I595" s="232"/>
      <c r="J595" s="233">
        <f>ROUND(I595*H595,2)</f>
        <v>0</v>
      </c>
      <c r="K595" s="229" t="s">
        <v>199</v>
      </c>
      <c r="L595" s="45"/>
      <c r="M595" s="234" t="s">
        <v>1</v>
      </c>
      <c r="N595" s="235" t="s">
        <v>39</v>
      </c>
      <c r="O595" s="92"/>
      <c r="P595" s="236">
        <f>O595*H595</f>
        <v>0</v>
      </c>
      <c r="Q595" s="236">
        <v>0</v>
      </c>
      <c r="R595" s="236">
        <f>Q595*H595</f>
        <v>0</v>
      </c>
      <c r="S595" s="236">
        <v>0</v>
      </c>
      <c r="T595" s="237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38" t="s">
        <v>294</v>
      </c>
      <c r="AT595" s="238" t="s">
        <v>183</v>
      </c>
      <c r="AU595" s="238" t="s">
        <v>84</v>
      </c>
      <c r="AY595" s="18" t="s">
        <v>180</v>
      </c>
      <c r="BE595" s="239">
        <f>IF(N595="základní",J595,0)</f>
        <v>0</v>
      </c>
      <c r="BF595" s="239">
        <f>IF(N595="snížená",J595,0)</f>
        <v>0</v>
      </c>
      <c r="BG595" s="239">
        <f>IF(N595="zákl. přenesená",J595,0)</f>
        <v>0</v>
      </c>
      <c r="BH595" s="239">
        <f>IF(N595="sníž. přenesená",J595,0)</f>
        <v>0</v>
      </c>
      <c r="BI595" s="239">
        <f>IF(N595="nulová",J595,0)</f>
        <v>0</v>
      </c>
      <c r="BJ595" s="18" t="s">
        <v>82</v>
      </c>
      <c r="BK595" s="239">
        <f>ROUND(I595*H595,2)</f>
        <v>0</v>
      </c>
      <c r="BL595" s="18" t="s">
        <v>294</v>
      </c>
      <c r="BM595" s="238" t="s">
        <v>1602</v>
      </c>
    </row>
    <row r="596" s="2" customFormat="1">
      <c r="A596" s="39"/>
      <c r="B596" s="40"/>
      <c r="C596" s="41"/>
      <c r="D596" s="242" t="s">
        <v>556</v>
      </c>
      <c r="E596" s="41"/>
      <c r="F596" s="295" t="s">
        <v>1540</v>
      </c>
      <c r="G596" s="41"/>
      <c r="H596" s="41"/>
      <c r="I596" s="296"/>
      <c r="J596" s="41"/>
      <c r="K596" s="41"/>
      <c r="L596" s="45"/>
      <c r="M596" s="297"/>
      <c r="N596" s="298"/>
      <c r="O596" s="92"/>
      <c r="P596" s="92"/>
      <c r="Q596" s="92"/>
      <c r="R596" s="92"/>
      <c r="S596" s="92"/>
      <c r="T596" s="93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T596" s="18" t="s">
        <v>556</v>
      </c>
      <c r="AU596" s="18" t="s">
        <v>84</v>
      </c>
    </row>
    <row r="597" s="2" customFormat="1" ht="24.15" customHeight="1">
      <c r="A597" s="39"/>
      <c r="B597" s="40"/>
      <c r="C597" s="227" t="s">
        <v>649</v>
      </c>
      <c r="D597" s="227" t="s">
        <v>183</v>
      </c>
      <c r="E597" s="228" t="s">
        <v>1603</v>
      </c>
      <c r="F597" s="229" t="s">
        <v>1604</v>
      </c>
      <c r="G597" s="230" t="s">
        <v>279</v>
      </c>
      <c r="H597" s="231">
        <v>52</v>
      </c>
      <c r="I597" s="232"/>
      <c r="J597" s="233">
        <f>ROUND(I597*H597,2)</f>
        <v>0</v>
      </c>
      <c r="K597" s="229" t="s">
        <v>199</v>
      </c>
      <c r="L597" s="45"/>
      <c r="M597" s="234" t="s">
        <v>1</v>
      </c>
      <c r="N597" s="235" t="s">
        <v>39</v>
      </c>
      <c r="O597" s="92"/>
      <c r="P597" s="236">
        <f>O597*H597</f>
        <v>0</v>
      </c>
      <c r="Q597" s="236">
        <v>0</v>
      </c>
      <c r="R597" s="236">
        <f>Q597*H597</f>
        <v>0</v>
      </c>
      <c r="S597" s="236">
        <v>0</v>
      </c>
      <c r="T597" s="237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38" t="s">
        <v>294</v>
      </c>
      <c r="AT597" s="238" t="s">
        <v>183</v>
      </c>
      <c r="AU597" s="238" t="s">
        <v>84</v>
      </c>
      <c r="AY597" s="18" t="s">
        <v>180</v>
      </c>
      <c r="BE597" s="239">
        <f>IF(N597="základní",J597,0)</f>
        <v>0</v>
      </c>
      <c r="BF597" s="239">
        <f>IF(N597="snížená",J597,0)</f>
        <v>0</v>
      </c>
      <c r="BG597" s="239">
        <f>IF(N597="zákl. přenesená",J597,0)</f>
        <v>0</v>
      </c>
      <c r="BH597" s="239">
        <f>IF(N597="sníž. přenesená",J597,0)</f>
        <v>0</v>
      </c>
      <c r="BI597" s="239">
        <f>IF(N597="nulová",J597,0)</f>
        <v>0</v>
      </c>
      <c r="BJ597" s="18" t="s">
        <v>82</v>
      </c>
      <c r="BK597" s="239">
        <f>ROUND(I597*H597,2)</f>
        <v>0</v>
      </c>
      <c r="BL597" s="18" t="s">
        <v>294</v>
      </c>
      <c r="BM597" s="238" t="s">
        <v>1605</v>
      </c>
    </row>
    <row r="598" s="2" customFormat="1">
      <c r="A598" s="39"/>
      <c r="B598" s="40"/>
      <c r="C598" s="41"/>
      <c r="D598" s="242" t="s">
        <v>556</v>
      </c>
      <c r="E598" s="41"/>
      <c r="F598" s="295" t="s">
        <v>1540</v>
      </c>
      <c r="G598" s="41"/>
      <c r="H598" s="41"/>
      <c r="I598" s="296"/>
      <c r="J598" s="41"/>
      <c r="K598" s="41"/>
      <c r="L598" s="45"/>
      <c r="M598" s="297"/>
      <c r="N598" s="298"/>
      <c r="O598" s="92"/>
      <c r="P598" s="92"/>
      <c r="Q598" s="92"/>
      <c r="R598" s="92"/>
      <c r="S598" s="92"/>
      <c r="T598" s="93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T598" s="18" t="s">
        <v>556</v>
      </c>
      <c r="AU598" s="18" t="s">
        <v>84</v>
      </c>
    </row>
    <row r="599" s="2" customFormat="1" ht="21.75" customHeight="1">
      <c r="A599" s="39"/>
      <c r="B599" s="40"/>
      <c r="C599" s="227" t="s">
        <v>656</v>
      </c>
      <c r="D599" s="227" t="s">
        <v>183</v>
      </c>
      <c r="E599" s="228" t="s">
        <v>1606</v>
      </c>
      <c r="F599" s="229" t="s">
        <v>1607</v>
      </c>
      <c r="G599" s="230" t="s">
        <v>279</v>
      </c>
      <c r="H599" s="231">
        <v>88</v>
      </c>
      <c r="I599" s="232"/>
      <c r="J599" s="233">
        <f>ROUND(I599*H599,2)</f>
        <v>0</v>
      </c>
      <c r="K599" s="229" t="s">
        <v>199</v>
      </c>
      <c r="L599" s="45"/>
      <c r="M599" s="234" t="s">
        <v>1</v>
      </c>
      <c r="N599" s="235" t="s">
        <v>39</v>
      </c>
      <c r="O599" s="92"/>
      <c r="P599" s="236">
        <f>O599*H599</f>
        <v>0</v>
      </c>
      <c r="Q599" s="236">
        <v>0</v>
      </c>
      <c r="R599" s="236">
        <f>Q599*H599</f>
        <v>0</v>
      </c>
      <c r="S599" s="236">
        <v>0</v>
      </c>
      <c r="T599" s="237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38" t="s">
        <v>294</v>
      </c>
      <c r="AT599" s="238" t="s">
        <v>183</v>
      </c>
      <c r="AU599" s="238" t="s">
        <v>84</v>
      </c>
      <c r="AY599" s="18" t="s">
        <v>180</v>
      </c>
      <c r="BE599" s="239">
        <f>IF(N599="základní",J599,0)</f>
        <v>0</v>
      </c>
      <c r="BF599" s="239">
        <f>IF(N599="snížená",J599,0)</f>
        <v>0</v>
      </c>
      <c r="BG599" s="239">
        <f>IF(N599="zákl. přenesená",J599,0)</f>
        <v>0</v>
      </c>
      <c r="BH599" s="239">
        <f>IF(N599="sníž. přenesená",J599,0)</f>
        <v>0</v>
      </c>
      <c r="BI599" s="239">
        <f>IF(N599="nulová",J599,0)</f>
        <v>0</v>
      </c>
      <c r="BJ599" s="18" t="s">
        <v>82</v>
      </c>
      <c r="BK599" s="239">
        <f>ROUND(I599*H599,2)</f>
        <v>0</v>
      </c>
      <c r="BL599" s="18" t="s">
        <v>294</v>
      </c>
      <c r="BM599" s="238" t="s">
        <v>1608</v>
      </c>
    </row>
    <row r="600" s="2" customFormat="1">
      <c r="A600" s="39"/>
      <c r="B600" s="40"/>
      <c r="C600" s="41"/>
      <c r="D600" s="242" t="s">
        <v>556</v>
      </c>
      <c r="E600" s="41"/>
      <c r="F600" s="295" t="s">
        <v>1540</v>
      </c>
      <c r="G600" s="41"/>
      <c r="H600" s="41"/>
      <c r="I600" s="296"/>
      <c r="J600" s="41"/>
      <c r="K600" s="41"/>
      <c r="L600" s="45"/>
      <c r="M600" s="297"/>
      <c r="N600" s="298"/>
      <c r="O600" s="92"/>
      <c r="P600" s="92"/>
      <c r="Q600" s="92"/>
      <c r="R600" s="92"/>
      <c r="S600" s="92"/>
      <c r="T600" s="93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T600" s="18" t="s">
        <v>556</v>
      </c>
      <c r="AU600" s="18" t="s">
        <v>84</v>
      </c>
    </row>
    <row r="601" s="2" customFormat="1" ht="24.15" customHeight="1">
      <c r="A601" s="39"/>
      <c r="B601" s="40"/>
      <c r="C601" s="227" t="s">
        <v>662</v>
      </c>
      <c r="D601" s="227" t="s">
        <v>183</v>
      </c>
      <c r="E601" s="228" t="s">
        <v>1609</v>
      </c>
      <c r="F601" s="229" t="s">
        <v>1610</v>
      </c>
      <c r="G601" s="230" t="s">
        <v>287</v>
      </c>
      <c r="H601" s="231">
        <v>9</v>
      </c>
      <c r="I601" s="232"/>
      <c r="J601" s="233">
        <f>ROUND(I601*H601,2)</f>
        <v>0</v>
      </c>
      <c r="K601" s="229" t="s">
        <v>199</v>
      </c>
      <c r="L601" s="45"/>
      <c r="M601" s="234" t="s">
        <v>1</v>
      </c>
      <c r="N601" s="235" t="s">
        <v>39</v>
      </c>
      <c r="O601" s="92"/>
      <c r="P601" s="236">
        <f>O601*H601</f>
        <v>0</v>
      </c>
      <c r="Q601" s="236">
        <v>0</v>
      </c>
      <c r="R601" s="236">
        <f>Q601*H601</f>
        <v>0</v>
      </c>
      <c r="S601" s="236">
        <v>0</v>
      </c>
      <c r="T601" s="237">
        <f>S601*H601</f>
        <v>0</v>
      </c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R601" s="238" t="s">
        <v>294</v>
      </c>
      <c r="AT601" s="238" t="s">
        <v>183</v>
      </c>
      <c r="AU601" s="238" t="s">
        <v>84</v>
      </c>
      <c r="AY601" s="18" t="s">
        <v>180</v>
      </c>
      <c r="BE601" s="239">
        <f>IF(N601="základní",J601,0)</f>
        <v>0</v>
      </c>
      <c r="BF601" s="239">
        <f>IF(N601="snížená",J601,0)</f>
        <v>0</v>
      </c>
      <c r="BG601" s="239">
        <f>IF(N601="zákl. přenesená",J601,0)</f>
        <v>0</v>
      </c>
      <c r="BH601" s="239">
        <f>IF(N601="sníž. přenesená",J601,0)</f>
        <v>0</v>
      </c>
      <c r="BI601" s="239">
        <f>IF(N601="nulová",J601,0)</f>
        <v>0</v>
      </c>
      <c r="BJ601" s="18" t="s">
        <v>82</v>
      </c>
      <c r="BK601" s="239">
        <f>ROUND(I601*H601,2)</f>
        <v>0</v>
      </c>
      <c r="BL601" s="18" t="s">
        <v>294</v>
      </c>
      <c r="BM601" s="238" t="s">
        <v>1611</v>
      </c>
    </row>
    <row r="602" s="2" customFormat="1">
      <c r="A602" s="39"/>
      <c r="B602" s="40"/>
      <c r="C602" s="41"/>
      <c r="D602" s="242" t="s">
        <v>556</v>
      </c>
      <c r="E602" s="41"/>
      <c r="F602" s="295" t="s">
        <v>1540</v>
      </c>
      <c r="G602" s="41"/>
      <c r="H602" s="41"/>
      <c r="I602" s="296"/>
      <c r="J602" s="41"/>
      <c r="K602" s="41"/>
      <c r="L602" s="45"/>
      <c r="M602" s="297"/>
      <c r="N602" s="298"/>
      <c r="O602" s="92"/>
      <c r="P602" s="92"/>
      <c r="Q602" s="92"/>
      <c r="R602" s="92"/>
      <c r="S602" s="92"/>
      <c r="T602" s="93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T602" s="18" t="s">
        <v>556</v>
      </c>
      <c r="AU602" s="18" t="s">
        <v>84</v>
      </c>
    </row>
    <row r="603" s="2" customFormat="1" ht="24.15" customHeight="1">
      <c r="A603" s="39"/>
      <c r="B603" s="40"/>
      <c r="C603" s="227" t="s">
        <v>666</v>
      </c>
      <c r="D603" s="227" t="s">
        <v>183</v>
      </c>
      <c r="E603" s="228" t="s">
        <v>1612</v>
      </c>
      <c r="F603" s="229" t="s">
        <v>1613</v>
      </c>
      <c r="G603" s="230" t="s">
        <v>198</v>
      </c>
      <c r="H603" s="231">
        <v>128</v>
      </c>
      <c r="I603" s="232"/>
      <c r="J603" s="233">
        <f>ROUND(I603*H603,2)</f>
        <v>0</v>
      </c>
      <c r="K603" s="229" t="s">
        <v>199</v>
      </c>
      <c r="L603" s="45"/>
      <c r="M603" s="234" t="s">
        <v>1</v>
      </c>
      <c r="N603" s="235" t="s">
        <v>39</v>
      </c>
      <c r="O603" s="92"/>
      <c r="P603" s="236">
        <f>O603*H603</f>
        <v>0</v>
      </c>
      <c r="Q603" s="236">
        <v>0</v>
      </c>
      <c r="R603" s="236">
        <f>Q603*H603</f>
        <v>0</v>
      </c>
      <c r="S603" s="236">
        <v>0</v>
      </c>
      <c r="T603" s="237">
        <f>S603*H603</f>
        <v>0</v>
      </c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R603" s="238" t="s">
        <v>294</v>
      </c>
      <c r="AT603" s="238" t="s">
        <v>183</v>
      </c>
      <c r="AU603" s="238" t="s">
        <v>84</v>
      </c>
      <c r="AY603" s="18" t="s">
        <v>180</v>
      </c>
      <c r="BE603" s="239">
        <f>IF(N603="základní",J603,0)</f>
        <v>0</v>
      </c>
      <c r="BF603" s="239">
        <f>IF(N603="snížená",J603,0)</f>
        <v>0</v>
      </c>
      <c r="BG603" s="239">
        <f>IF(N603="zákl. přenesená",J603,0)</f>
        <v>0</v>
      </c>
      <c r="BH603" s="239">
        <f>IF(N603="sníž. přenesená",J603,0)</f>
        <v>0</v>
      </c>
      <c r="BI603" s="239">
        <f>IF(N603="nulová",J603,0)</f>
        <v>0</v>
      </c>
      <c r="BJ603" s="18" t="s">
        <v>82</v>
      </c>
      <c r="BK603" s="239">
        <f>ROUND(I603*H603,2)</f>
        <v>0</v>
      </c>
      <c r="BL603" s="18" t="s">
        <v>294</v>
      </c>
      <c r="BM603" s="238" t="s">
        <v>1614</v>
      </c>
    </row>
    <row r="604" s="2" customFormat="1">
      <c r="A604" s="39"/>
      <c r="B604" s="40"/>
      <c r="C604" s="41"/>
      <c r="D604" s="242" t="s">
        <v>556</v>
      </c>
      <c r="E604" s="41"/>
      <c r="F604" s="295" t="s">
        <v>1540</v>
      </c>
      <c r="G604" s="41"/>
      <c r="H604" s="41"/>
      <c r="I604" s="296"/>
      <c r="J604" s="41"/>
      <c r="K604" s="41"/>
      <c r="L604" s="45"/>
      <c r="M604" s="297"/>
      <c r="N604" s="298"/>
      <c r="O604" s="92"/>
      <c r="P604" s="92"/>
      <c r="Q604" s="92"/>
      <c r="R604" s="92"/>
      <c r="S604" s="92"/>
      <c r="T604" s="93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T604" s="18" t="s">
        <v>556</v>
      </c>
      <c r="AU604" s="18" t="s">
        <v>84</v>
      </c>
    </row>
    <row r="605" s="2" customFormat="1" ht="16.5" customHeight="1">
      <c r="A605" s="39"/>
      <c r="B605" s="40"/>
      <c r="C605" s="227" t="s">
        <v>362</v>
      </c>
      <c r="D605" s="227" t="s">
        <v>183</v>
      </c>
      <c r="E605" s="228" t="s">
        <v>1615</v>
      </c>
      <c r="F605" s="229" t="s">
        <v>1616</v>
      </c>
      <c r="G605" s="230" t="s">
        <v>279</v>
      </c>
      <c r="H605" s="231">
        <v>165</v>
      </c>
      <c r="I605" s="232"/>
      <c r="J605" s="233">
        <f>ROUND(I605*H605,2)</f>
        <v>0</v>
      </c>
      <c r="K605" s="229" t="s">
        <v>199</v>
      </c>
      <c r="L605" s="45"/>
      <c r="M605" s="234" t="s">
        <v>1</v>
      </c>
      <c r="N605" s="235" t="s">
        <v>39</v>
      </c>
      <c r="O605" s="92"/>
      <c r="P605" s="236">
        <f>O605*H605</f>
        <v>0</v>
      </c>
      <c r="Q605" s="236">
        <v>0</v>
      </c>
      <c r="R605" s="236">
        <f>Q605*H605</f>
        <v>0</v>
      </c>
      <c r="S605" s="236">
        <v>0</v>
      </c>
      <c r="T605" s="237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38" t="s">
        <v>294</v>
      </c>
      <c r="AT605" s="238" t="s">
        <v>183</v>
      </c>
      <c r="AU605" s="238" t="s">
        <v>84</v>
      </c>
      <c r="AY605" s="18" t="s">
        <v>180</v>
      </c>
      <c r="BE605" s="239">
        <f>IF(N605="základní",J605,0)</f>
        <v>0</v>
      </c>
      <c r="BF605" s="239">
        <f>IF(N605="snížená",J605,0)</f>
        <v>0</v>
      </c>
      <c r="BG605" s="239">
        <f>IF(N605="zákl. přenesená",J605,0)</f>
        <v>0</v>
      </c>
      <c r="BH605" s="239">
        <f>IF(N605="sníž. přenesená",J605,0)</f>
        <v>0</v>
      </c>
      <c r="BI605" s="239">
        <f>IF(N605="nulová",J605,0)</f>
        <v>0</v>
      </c>
      <c r="BJ605" s="18" t="s">
        <v>82</v>
      </c>
      <c r="BK605" s="239">
        <f>ROUND(I605*H605,2)</f>
        <v>0</v>
      </c>
      <c r="BL605" s="18" t="s">
        <v>294</v>
      </c>
      <c r="BM605" s="238" t="s">
        <v>1617</v>
      </c>
    </row>
    <row r="606" s="13" customFormat="1">
      <c r="A606" s="13"/>
      <c r="B606" s="240"/>
      <c r="C606" s="241"/>
      <c r="D606" s="242" t="s">
        <v>190</v>
      </c>
      <c r="E606" s="243" t="s">
        <v>1</v>
      </c>
      <c r="F606" s="244" t="s">
        <v>1618</v>
      </c>
      <c r="G606" s="241"/>
      <c r="H606" s="243" t="s">
        <v>1</v>
      </c>
      <c r="I606" s="245"/>
      <c r="J606" s="241"/>
      <c r="K606" s="241"/>
      <c r="L606" s="246"/>
      <c r="M606" s="247"/>
      <c r="N606" s="248"/>
      <c r="O606" s="248"/>
      <c r="P606" s="248"/>
      <c r="Q606" s="248"/>
      <c r="R606" s="248"/>
      <c r="S606" s="248"/>
      <c r="T606" s="249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0" t="s">
        <v>190</v>
      </c>
      <c r="AU606" s="250" t="s">
        <v>84</v>
      </c>
      <c r="AV606" s="13" t="s">
        <v>82</v>
      </c>
      <c r="AW606" s="13" t="s">
        <v>30</v>
      </c>
      <c r="AX606" s="13" t="s">
        <v>74</v>
      </c>
      <c r="AY606" s="250" t="s">
        <v>180</v>
      </c>
    </row>
    <row r="607" s="14" customFormat="1">
      <c r="A607" s="14"/>
      <c r="B607" s="251"/>
      <c r="C607" s="252"/>
      <c r="D607" s="242" t="s">
        <v>190</v>
      </c>
      <c r="E607" s="253" t="s">
        <v>1</v>
      </c>
      <c r="F607" s="254" t="s">
        <v>1589</v>
      </c>
      <c r="G607" s="252"/>
      <c r="H607" s="255">
        <v>165</v>
      </c>
      <c r="I607" s="256"/>
      <c r="J607" s="252"/>
      <c r="K607" s="252"/>
      <c r="L607" s="257"/>
      <c r="M607" s="258"/>
      <c r="N607" s="259"/>
      <c r="O607" s="259"/>
      <c r="P607" s="259"/>
      <c r="Q607" s="259"/>
      <c r="R607" s="259"/>
      <c r="S607" s="259"/>
      <c r="T607" s="260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1" t="s">
        <v>190</v>
      </c>
      <c r="AU607" s="261" t="s">
        <v>84</v>
      </c>
      <c r="AV607" s="14" t="s">
        <v>84</v>
      </c>
      <c r="AW607" s="14" t="s">
        <v>30</v>
      </c>
      <c r="AX607" s="14" t="s">
        <v>74</v>
      </c>
      <c r="AY607" s="261" t="s">
        <v>180</v>
      </c>
    </row>
    <row r="608" s="15" customFormat="1">
      <c r="A608" s="15"/>
      <c r="B608" s="262"/>
      <c r="C608" s="263"/>
      <c r="D608" s="242" t="s">
        <v>190</v>
      </c>
      <c r="E608" s="264" t="s">
        <v>1</v>
      </c>
      <c r="F608" s="265" t="s">
        <v>194</v>
      </c>
      <c r="G608" s="263"/>
      <c r="H608" s="266">
        <v>165</v>
      </c>
      <c r="I608" s="267"/>
      <c r="J608" s="263"/>
      <c r="K608" s="263"/>
      <c r="L608" s="268"/>
      <c r="M608" s="269"/>
      <c r="N608" s="270"/>
      <c r="O608" s="270"/>
      <c r="P608" s="270"/>
      <c r="Q608" s="270"/>
      <c r="R608" s="270"/>
      <c r="S608" s="270"/>
      <c r="T608" s="271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T608" s="272" t="s">
        <v>190</v>
      </c>
      <c r="AU608" s="272" t="s">
        <v>84</v>
      </c>
      <c r="AV608" s="15" t="s">
        <v>188</v>
      </c>
      <c r="AW608" s="15" t="s">
        <v>30</v>
      </c>
      <c r="AX608" s="15" t="s">
        <v>82</v>
      </c>
      <c r="AY608" s="272" t="s">
        <v>180</v>
      </c>
    </row>
    <row r="609" s="2" customFormat="1" ht="16.5" customHeight="1">
      <c r="A609" s="39"/>
      <c r="B609" s="40"/>
      <c r="C609" s="227" t="s">
        <v>676</v>
      </c>
      <c r="D609" s="227" t="s">
        <v>183</v>
      </c>
      <c r="E609" s="228" t="s">
        <v>1619</v>
      </c>
      <c r="F609" s="229" t="s">
        <v>1620</v>
      </c>
      <c r="G609" s="230" t="s">
        <v>343</v>
      </c>
      <c r="H609" s="294"/>
      <c r="I609" s="232"/>
      <c r="J609" s="233">
        <f>ROUND(I609*H609,2)</f>
        <v>0</v>
      </c>
      <c r="K609" s="229" t="s">
        <v>187</v>
      </c>
      <c r="L609" s="45"/>
      <c r="M609" s="234" t="s">
        <v>1</v>
      </c>
      <c r="N609" s="235" t="s">
        <v>39</v>
      </c>
      <c r="O609" s="92"/>
      <c r="P609" s="236">
        <f>O609*H609</f>
        <v>0</v>
      </c>
      <c r="Q609" s="236">
        <v>0</v>
      </c>
      <c r="R609" s="236">
        <f>Q609*H609</f>
        <v>0</v>
      </c>
      <c r="S609" s="236">
        <v>0</v>
      </c>
      <c r="T609" s="237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38" t="s">
        <v>294</v>
      </c>
      <c r="AT609" s="238" t="s">
        <v>183</v>
      </c>
      <c r="AU609" s="238" t="s">
        <v>84</v>
      </c>
      <c r="AY609" s="18" t="s">
        <v>180</v>
      </c>
      <c r="BE609" s="239">
        <f>IF(N609="základní",J609,0)</f>
        <v>0</v>
      </c>
      <c r="BF609" s="239">
        <f>IF(N609="snížená",J609,0)</f>
        <v>0</v>
      </c>
      <c r="BG609" s="239">
        <f>IF(N609="zákl. přenesená",J609,0)</f>
        <v>0</v>
      </c>
      <c r="BH609" s="239">
        <f>IF(N609="sníž. přenesená",J609,0)</f>
        <v>0</v>
      </c>
      <c r="BI609" s="239">
        <f>IF(N609="nulová",J609,0)</f>
        <v>0</v>
      </c>
      <c r="BJ609" s="18" t="s">
        <v>82</v>
      </c>
      <c r="BK609" s="239">
        <f>ROUND(I609*H609,2)</f>
        <v>0</v>
      </c>
      <c r="BL609" s="18" t="s">
        <v>294</v>
      </c>
      <c r="BM609" s="238" t="s">
        <v>1621</v>
      </c>
    </row>
    <row r="610" s="12" customFormat="1" ht="22.8" customHeight="1">
      <c r="A610" s="12"/>
      <c r="B610" s="211"/>
      <c r="C610" s="212"/>
      <c r="D610" s="213" t="s">
        <v>73</v>
      </c>
      <c r="E610" s="225" t="s">
        <v>1128</v>
      </c>
      <c r="F610" s="225" t="s">
        <v>1129</v>
      </c>
      <c r="G610" s="212"/>
      <c r="H610" s="212"/>
      <c r="I610" s="215"/>
      <c r="J610" s="226">
        <f>BK610</f>
        <v>0</v>
      </c>
      <c r="K610" s="212"/>
      <c r="L610" s="217"/>
      <c r="M610" s="218"/>
      <c r="N610" s="219"/>
      <c r="O610" s="219"/>
      <c r="P610" s="220">
        <f>SUM(P611:P673)</f>
        <v>0</v>
      </c>
      <c r="Q610" s="219"/>
      <c r="R610" s="220">
        <f>SUM(R611:R673)</f>
        <v>37.026716860000001</v>
      </c>
      <c r="S610" s="219"/>
      <c r="T610" s="221">
        <f>SUM(T611:T673)</f>
        <v>0</v>
      </c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R610" s="222" t="s">
        <v>84</v>
      </c>
      <c r="AT610" s="223" t="s">
        <v>73</v>
      </c>
      <c r="AU610" s="223" t="s">
        <v>82</v>
      </c>
      <c r="AY610" s="222" t="s">
        <v>180</v>
      </c>
      <c r="BK610" s="224">
        <f>SUM(BK611:BK673)</f>
        <v>0</v>
      </c>
    </row>
    <row r="611" s="2" customFormat="1" ht="16.5" customHeight="1">
      <c r="A611" s="39"/>
      <c r="B611" s="40"/>
      <c r="C611" s="227" t="s">
        <v>682</v>
      </c>
      <c r="D611" s="227" t="s">
        <v>183</v>
      </c>
      <c r="E611" s="228" t="s">
        <v>1622</v>
      </c>
      <c r="F611" s="229" t="s">
        <v>1623</v>
      </c>
      <c r="G611" s="230" t="s">
        <v>198</v>
      </c>
      <c r="H611" s="231">
        <v>1226.1710000000001</v>
      </c>
      <c r="I611" s="232"/>
      <c r="J611" s="233">
        <f>ROUND(I611*H611,2)</f>
        <v>0</v>
      </c>
      <c r="K611" s="229" t="s">
        <v>187</v>
      </c>
      <c r="L611" s="45"/>
      <c r="M611" s="234" t="s">
        <v>1</v>
      </c>
      <c r="N611" s="235" t="s">
        <v>39</v>
      </c>
      <c r="O611" s="92"/>
      <c r="P611" s="236">
        <f>O611*H611</f>
        <v>0</v>
      </c>
      <c r="Q611" s="236">
        <v>0.019900000000000001</v>
      </c>
      <c r="R611" s="236">
        <f>Q611*H611</f>
        <v>24.400802900000002</v>
      </c>
      <c r="S611" s="236">
        <v>0</v>
      </c>
      <c r="T611" s="237">
        <f>S611*H611</f>
        <v>0</v>
      </c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R611" s="238" t="s">
        <v>294</v>
      </c>
      <c r="AT611" s="238" t="s">
        <v>183</v>
      </c>
      <c r="AU611" s="238" t="s">
        <v>84</v>
      </c>
      <c r="AY611" s="18" t="s">
        <v>180</v>
      </c>
      <c r="BE611" s="239">
        <f>IF(N611="základní",J611,0)</f>
        <v>0</v>
      </c>
      <c r="BF611" s="239">
        <f>IF(N611="snížená",J611,0)</f>
        <v>0</v>
      </c>
      <c r="BG611" s="239">
        <f>IF(N611="zákl. přenesená",J611,0)</f>
        <v>0</v>
      </c>
      <c r="BH611" s="239">
        <f>IF(N611="sníž. přenesená",J611,0)</f>
        <v>0</v>
      </c>
      <c r="BI611" s="239">
        <f>IF(N611="nulová",J611,0)</f>
        <v>0</v>
      </c>
      <c r="BJ611" s="18" t="s">
        <v>82</v>
      </c>
      <c r="BK611" s="239">
        <f>ROUND(I611*H611,2)</f>
        <v>0</v>
      </c>
      <c r="BL611" s="18" t="s">
        <v>294</v>
      </c>
      <c r="BM611" s="238" t="s">
        <v>1624</v>
      </c>
    </row>
    <row r="612" s="2" customFormat="1">
      <c r="A612" s="39"/>
      <c r="B612" s="40"/>
      <c r="C612" s="41"/>
      <c r="D612" s="242" t="s">
        <v>556</v>
      </c>
      <c r="E612" s="41"/>
      <c r="F612" s="295" t="s">
        <v>1625</v>
      </c>
      <c r="G612" s="41"/>
      <c r="H612" s="41"/>
      <c r="I612" s="296"/>
      <c r="J612" s="41"/>
      <c r="K612" s="41"/>
      <c r="L612" s="45"/>
      <c r="M612" s="297"/>
      <c r="N612" s="298"/>
      <c r="O612" s="92"/>
      <c r="P612" s="92"/>
      <c r="Q612" s="92"/>
      <c r="R612" s="92"/>
      <c r="S612" s="92"/>
      <c r="T612" s="93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T612" s="18" t="s">
        <v>556</v>
      </c>
      <c r="AU612" s="18" t="s">
        <v>84</v>
      </c>
    </row>
    <row r="613" s="13" customFormat="1">
      <c r="A613" s="13"/>
      <c r="B613" s="240"/>
      <c r="C613" s="241"/>
      <c r="D613" s="242" t="s">
        <v>190</v>
      </c>
      <c r="E613" s="243" t="s">
        <v>1</v>
      </c>
      <c r="F613" s="244" t="s">
        <v>1626</v>
      </c>
      <c r="G613" s="241"/>
      <c r="H613" s="243" t="s">
        <v>1</v>
      </c>
      <c r="I613" s="245"/>
      <c r="J613" s="241"/>
      <c r="K613" s="241"/>
      <c r="L613" s="246"/>
      <c r="M613" s="247"/>
      <c r="N613" s="248"/>
      <c r="O613" s="248"/>
      <c r="P613" s="248"/>
      <c r="Q613" s="248"/>
      <c r="R613" s="248"/>
      <c r="S613" s="248"/>
      <c r="T613" s="249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0" t="s">
        <v>190</v>
      </c>
      <c r="AU613" s="250" t="s">
        <v>84</v>
      </c>
      <c r="AV613" s="13" t="s">
        <v>82</v>
      </c>
      <c r="AW613" s="13" t="s">
        <v>30</v>
      </c>
      <c r="AX613" s="13" t="s">
        <v>74</v>
      </c>
      <c r="AY613" s="250" t="s">
        <v>180</v>
      </c>
    </row>
    <row r="614" s="13" customFormat="1">
      <c r="A614" s="13"/>
      <c r="B614" s="240"/>
      <c r="C614" s="241"/>
      <c r="D614" s="242" t="s">
        <v>190</v>
      </c>
      <c r="E614" s="243" t="s">
        <v>1</v>
      </c>
      <c r="F614" s="244" t="s">
        <v>393</v>
      </c>
      <c r="G614" s="241"/>
      <c r="H614" s="243" t="s">
        <v>1</v>
      </c>
      <c r="I614" s="245"/>
      <c r="J614" s="241"/>
      <c r="K614" s="241"/>
      <c r="L614" s="246"/>
      <c r="M614" s="247"/>
      <c r="N614" s="248"/>
      <c r="O614" s="248"/>
      <c r="P614" s="248"/>
      <c r="Q614" s="248"/>
      <c r="R614" s="248"/>
      <c r="S614" s="248"/>
      <c r="T614" s="249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50" t="s">
        <v>190</v>
      </c>
      <c r="AU614" s="250" t="s">
        <v>84</v>
      </c>
      <c r="AV614" s="13" t="s">
        <v>82</v>
      </c>
      <c r="AW614" s="13" t="s">
        <v>30</v>
      </c>
      <c r="AX614" s="13" t="s">
        <v>74</v>
      </c>
      <c r="AY614" s="250" t="s">
        <v>180</v>
      </c>
    </row>
    <row r="615" s="14" customFormat="1">
      <c r="A615" s="14"/>
      <c r="B615" s="251"/>
      <c r="C615" s="252"/>
      <c r="D615" s="242" t="s">
        <v>190</v>
      </c>
      <c r="E615" s="253" t="s">
        <v>1</v>
      </c>
      <c r="F615" s="254" t="s">
        <v>1316</v>
      </c>
      <c r="G615" s="252"/>
      <c r="H615" s="255">
        <v>1226.1710000000001</v>
      </c>
      <c r="I615" s="256"/>
      <c r="J615" s="252"/>
      <c r="K615" s="252"/>
      <c r="L615" s="257"/>
      <c r="M615" s="258"/>
      <c r="N615" s="259"/>
      <c r="O615" s="259"/>
      <c r="P615" s="259"/>
      <c r="Q615" s="259"/>
      <c r="R615" s="259"/>
      <c r="S615" s="259"/>
      <c r="T615" s="260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1" t="s">
        <v>190</v>
      </c>
      <c r="AU615" s="261" t="s">
        <v>84</v>
      </c>
      <c r="AV615" s="14" t="s">
        <v>84</v>
      </c>
      <c r="AW615" s="14" t="s">
        <v>30</v>
      </c>
      <c r="AX615" s="14" t="s">
        <v>74</v>
      </c>
      <c r="AY615" s="261" t="s">
        <v>180</v>
      </c>
    </row>
    <row r="616" s="15" customFormat="1">
      <c r="A616" s="15"/>
      <c r="B616" s="262"/>
      <c r="C616" s="263"/>
      <c r="D616" s="242" t="s">
        <v>190</v>
      </c>
      <c r="E616" s="264" t="s">
        <v>1</v>
      </c>
      <c r="F616" s="265" t="s">
        <v>194</v>
      </c>
      <c r="G616" s="263"/>
      <c r="H616" s="266">
        <v>1226.1710000000001</v>
      </c>
      <c r="I616" s="267"/>
      <c r="J616" s="263"/>
      <c r="K616" s="263"/>
      <c r="L616" s="268"/>
      <c r="M616" s="269"/>
      <c r="N616" s="270"/>
      <c r="O616" s="270"/>
      <c r="P616" s="270"/>
      <c r="Q616" s="270"/>
      <c r="R616" s="270"/>
      <c r="S616" s="270"/>
      <c r="T616" s="271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72" t="s">
        <v>190</v>
      </c>
      <c r="AU616" s="272" t="s">
        <v>84</v>
      </c>
      <c r="AV616" s="15" t="s">
        <v>188</v>
      </c>
      <c r="AW616" s="15" t="s">
        <v>30</v>
      </c>
      <c r="AX616" s="15" t="s">
        <v>82</v>
      </c>
      <c r="AY616" s="272" t="s">
        <v>180</v>
      </c>
    </row>
    <row r="617" s="2" customFormat="1" ht="16.5" customHeight="1">
      <c r="A617" s="39"/>
      <c r="B617" s="40"/>
      <c r="C617" s="227" t="s">
        <v>690</v>
      </c>
      <c r="D617" s="227" t="s">
        <v>183</v>
      </c>
      <c r="E617" s="228" t="s">
        <v>1627</v>
      </c>
      <c r="F617" s="229" t="s">
        <v>1628</v>
      </c>
      <c r="G617" s="230" t="s">
        <v>198</v>
      </c>
      <c r="H617" s="231">
        <v>1226.1710000000001</v>
      </c>
      <c r="I617" s="232"/>
      <c r="J617" s="233">
        <f>ROUND(I617*H617,2)</f>
        <v>0</v>
      </c>
      <c r="K617" s="229" t="s">
        <v>187</v>
      </c>
      <c r="L617" s="45"/>
      <c r="M617" s="234" t="s">
        <v>1</v>
      </c>
      <c r="N617" s="235" t="s">
        <v>39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294</v>
      </c>
      <c r="AT617" s="238" t="s">
        <v>183</v>
      </c>
      <c r="AU617" s="238" t="s">
        <v>84</v>
      </c>
      <c r="AY617" s="18" t="s">
        <v>180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82</v>
      </c>
      <c r="BK617" s="239">
        <f>ROUND(I617*H617,2)</f>
        <v>0</v>
      </c>
      <c r="BL617" s="18" t="s">
        <v>294</v>
      </c>
      <c r="BM617" s="238" t="s">
        <v>1629</v>
      </c>
    </row>
    <row r="618" s="2" customFormat="1" ht="21.75" customHeight="1">
      <c r="A618" s="39"/>
      <c r="B618" s="40"/>
      <c r="C618" s="227" t="s">
        <v>695</v>
      </c>
      <c r="D618" s="227" t="s">
        <v>183</v>
      </c>
      <c r="E618" s="228" t="s">
        <v>1630</v>
      </c>
      <c r="F618" s="229" t="s">
        <v>1631</v>
      </c>
      <c r="G618" s="230" t="s">
        <v>198</v>
      </c>
      <c r="H618" s="231">
        <v>1141.4359999999999</v>
      </c>
      <c r="I618" s="232"/>
      <c r="J618" s="233">
        <f>ROUND(I618*H618,2)</f>
        <v>0</v>
      </c>
      <c r="K618" s="229" t="s">
        <v>187</v>
      </c>
      <c r="L618" s="45"/>
      <c r="M618" s="234" t="s">
        <v>1</v>
      </c>
      <c r="N618" s="235" t="s">
        <v>39</v>
      </c>
      <c r="O618" s="92"/>
      <c r="P618" s="236">
        <f>O618*H618</f>
        <v>0</v>
      </c>
      <c r="Q618" s="236">
        <v>0.00022000000000000001</v>
      </c>
      <c r="R618" s="236">
        <f>Q618*H618</f>
        <v>0.25111591999999999</v>
      </c>
      <c r="S618" s="236">
        <v>0</v>
      </c>
      <c r="T618" s="237">
        <f>S618*H618</f>
        <v>0</v>
      </c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R618" s="238" t="s">
        <v>294</v>
      </c>
      <c r="AT618" s="238" t="s">
        <v>183</v>
      </c>
      <c r="AU618" s="238" t="s">
        <v>84</v>
      </c>
      <c r="AY618" s="18" t="s">
        <v>180</v>
      </c>
      <c r="BE618" s="239">
        <f>IF(N618="základní",J618,0)</f>
        <v>0</v>
      </c>
      <c r="BF618" s="239">
        <f>IF(N618="snížená",J618,0)</f>
        <v>0</v>
      </c>
      <c r="BG618" s="239">
        <f>IF(N618="zákl. přenesená",J618,0)</f>
        <v>0</v>
      </c>
      <c r="BH618" s="239">
        <f>IF(N618="sníž. přenesená",J618,0)</f>
        <v>0</v>
      </c>
      <c r="BI618" s="239">
        <f>IF(N618="nulová",J618,0)</f>
        <v>0</v>
      </c>
      <c r="BJ618" s="18" t="s">
        <v>82</v>
      </c>
      <c r="BK618" s="239">
        <f>ROUND(I618*H618,2)</f>
        <v>0</v>
      </c>
      <c r="BL618" s="18" t="s">
        <v>294</v>
      </c>
      <c r="BM618" s="238" t="s">
        <v>1632</v>
      </c>
    </row>
    <row r="619" s="2" customFormat="1">
      <c r="A619" s="39"/>
      <c r="B619" s="40"/>
      <c r="C619" s="41"/>
      <c r="D619" s="242" t="s">
        <v>556</v>
      </c>
      <c r="E619" s="41"/>
      <c r="F619" s="295" t="s">
        <v>1633</v>
      </c>
      <c r="G619" s="41"/>
      <c r="H619" s="41"/>
      <c r="I619" s="296"/>
      <c r="J619" s="41"/>
      <c r="K619" s="41"/>
      <c r="L619" s="45"/>
      <c r="M619" s="297"/>
      <c r="N619" s="298"/>
      <c r="O619" s="92"/>
      <c r="P619" s="92"/>
      <c r="Q619" s="92"/>
      <c r="R619" s="92"/>
      <c r="S619" s="92"/>
      <c r="T619" s="93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T619" s="18" t="s">
        <v>556</v>
      </c>
      <c r="AU619" s="18" t="s">
        <v>84</v>
      </c>
    </row>
    <row r="620" s="13" customFormat="1">
      <c r="A620" s="13"/>
      <c r="B620" s="240"/>
      <c r="C620" s="241"/>
      <c r="D620" s="242" t="s">
        <v>190</v>
      </c>
      <c r="E620" s="243" t="s">
        <v>1</v>
      </c>
      <c r="F620" s="244" t="s">
        <v>1634</v>
      </c>
      <c r="G620" s="241"/>
      <c r="H620" s="243" t="s">
        <v>1</v>
      </c>
      <c r="I620" s="245"/>
      <c r="J620" s="241"/>
      <c r="K620" s="241"/>
      <c r="L620" s="246"/>
      <c r="M620" s="247"/>
      <c r="N620" s="248"/>
      <c r="O620" s="248"/>
      <c r="P620" s="248"/>
      <c r="Q620" s="248"/>
      <c r="R620" s="248"/>
      <c r="S620" s="248"/>
      <c r="T620" s="249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50" t="s">
        <v>190</v>
      </c>
      <c r="AU620" s="250" t="s">
        <v>84</v>
      </c>
      <c r="AV620" s="13" t="s">
        <v>82</v>
      </c>
      <c r="AW620" s="13" t="s">
        <v>30</v>
      </c>
      <c r="AX620" s="13" t="s">
        <v>74</v>
      </c>
      <c r="AY620" s="250" t="s">
        <v>180</v>
      </c>
    </row>
    <row r="621" s="13" customFormat="1">
      <c r="A621" s="13"/>
      <c r="B621" s="240"/>
      <c r="C621" s="241"/>
      <c r="D621" s="242" t="s">
        <v>190</v>
      </c>
      <c r="E621" s="243" t="s">
        <v>1</v>
      </c>
      <c r="F621" s="244" t="s">
        <v>1457</v>
      </c>
      <c r="G621" s="241"/>
      <c r="H621" s="243" t="s">
        <v>1</v>
      </c>
      <c r="I621" s="245"/>
      <c r="J621" s="241"/>
      <c r="K621" s="241"/>
      <c r="L621" s="246"/>
      <c r="M621" s="247"/>
      <c r="N621" s="248"/>
      <c r="O621" s="248"/>
      <c r="P621" s="248"/>
      <c r="Q621" s="248"/>
      <c r="R621" s="248"/>
      <c r="S621" s="248"/>
      <c r="T621" s="249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50" t="s">
        <v>190</v>
      </c>
      <c r="AU621" s="250" t="s">
        <v>84</v>
      </c>
      <c r="AV621" s="13" t="s">
        <v>82</v>
      </c>
      <c r="AW621" s="13" t="s">
        <v>30</v>
      </c>
      <c r="AX621" s="13" t="s">
        <v>74</v>
      </c>
      <c r="AY621" s="250" t="s">
        <v>180</v>
      </c>
    </row>
    <row r="622" s="14" customFormat="1">
      <c r="A622" s="14"/>
      <c r="B622" s="251"/>
      <c r="C622" s="252"/>
      <c r="D622" s="242" t="s">
        <v>190</v>
      </c>
      <c r="E622" s="253" t="s">
        <v>1</v>
      </c>
      <c r="F622" s="254" t="s">
        <v>1460</v>
      </c>
      <c r="G622" s="252"/>
      <c r="H622" s="255">
        <v>443.17000000000002</v>
      </c>
      <c r="I622" s="256"/>
      <c r="J622" s="252"/>
      <c r="K622" s="252"/>
      <c r="L622" s="257"/>
      <c r="M622" s="258"/>
      <c r="N622" s="259"/>
      <c r="O622" s="259"/>
      <c r="P622" s="259"/>
      <c r="Q622" s="259"/>
      <c r="R622" s="259"/>
      <c r="S622" s="259"/>
      <c r="T622" s="260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61" t="s">
        <v>190</v>
      </c>
      <c r="AU622" s="261" t="s">
        <v>84</v>
      </c>
      <c r="AV622" s="14" t="s">
        <v>84</v>
      </c>
      <c r="AW622" s="14" t="s">
        <v>30</v>
      </c>
      <c r="AX622" s="14" t="s">
        <v>74</v>
      </c>
      <c r="AY622" s="261" t="s">
        <v>180</v>
      </c>
    </row>
    <row r="623" s="13" customFormat="1">
      <c r="A623" s="13"/>
      <c r="B623" s="240"/>
      <c r="C623" s="241"/>
      <c r="D623" s="242" t="s">
        <v>190</v>
      </c>
      <c r="E623" s="243" t="s">
        <v>1</v>
      </c>
      <c r="F623" s="244" t="s">
        <v>1452</v>
      </c>
      <c r="G623" s="241"/>
      <c r="H623" s="243" t="s">
        <v>1</v>
      </c>
      <c r="I623" s="245"/>
      <c r="J623" s="241"/>
      <c r="K623" s="241"/>
      <c r="L623" s="246"/>
      <c r="M623" s="247"/>
      <c r="N623" s="248"/>
      <c r="O623" s="248"/>
      <c r="P623" s="248"/>
      <c r="Q623" s="248"/>
      <c r="R623" s="248"/>
      <c r="S623" s="248"/>
      <c r="T623" s="249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50" t="s">
        <v>190</v>
      </c>
      <c r="AU623" s="250" t="s">
        <v>84</v>
      </c>
      <c r="AV623" s="13" t="s">
        <v>82</v>
      </c>
      <c r="AW623" s="13" t="s">
        <v>30</v>
      </c>
      <c r="AX623" s="13" t="s">
        <v>74</v>
      </c>
      <c r="AY623" s="250" t="s">
        <v>180</v>
      </c>
    </row>
    <row r="624" s="14" customFormat="1">
      <c r="A624" s="14"/>
      <c r="B624" s="251"/>
      <c r="C624" s="252"/>
      <c r="D624" s="242" t="s">
        <v>190</v>
      </c>
      <c r="E624" s="253" t="s">
        <v>1</v>
      </c>
      <c r="F624" s="254" t="s">
        <v>1453</v>
      </c>
      <c r="G624" s="252"/>
      <c r="H624" s="255">
        <v>180.34</v>
      </c>
      <c r="I624" s="256"/>
      <c r="J624" s="252"/>
      <c r="K624" s="252"/>
      <c r="L624" s="257"/>
      <c r="M624" s="258"/>
      <c r="N624" s="259"/>
      <c r="O624" s="259"/>
      <c r="P624" s="259"/>
      <c r="Q624" s="259"/>
      <c r="R624" s="259"/>
      <c r="S624" s="259"/>
      <c r="T624" s="260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61" t="s">
        <v>190</v>
      </c>
      <c r="AU624" s="261" t="s">
        <v>84</v>
      </c>
      <c r="AV624" s="14" t="s">
        <v>84</v>
      </c>
      <c r="AW624" s="14" t="s">
        <v>30</v>
      </c>
      <c r="AX624" s="14" t="s">
        <v>74</v>
      </c>
      <c r="AY624" s="261" t="s">
        <v>180</v>
      </c>
    </row>
    <row r="625" s="14" customFormat="1">
      <c r="A625" s="14"/>
      <c r="B625" s="251"/>
      <c r="C625" s="252"/>
      <c r="D625" s="242" t="s">
        <v>190</v>
      </c>
      <c r="E625" s="253" t="s">
        <v>1</v>
      </c>
      <c r="F625" s="254" t="s">
        <v>1454</v>
      </c>
      <c r="G625" s="252"/>
      <c r="H625" s="255">
        <v>177.92599999999999</v>
      </c>
      <c r="I625" s="256"/>
      <c r="J625" s="252"/>
      <c r="K625" s="252"/>
      <c r="L625" s="257"/>
      <c r="M625" s="258"/>
      <c r="N625" s="259"/>
      <c r="O625" s="259"/>
      <c r="P625" s="259"/>
      <c r="Q625" s="259"/>
      <c r="R625" s="259"/>
      <c r="S625" s="259"/>
      <c r="T625" s="260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1" t="s">
        <v>190</v>
      </c>
      <c r="AU625" s="261" t="s">
        <v>84</v>
      </c>
      <c r="AV625" s="14" t="s">
        <v>84</v>
      </c>
      <c r="AW625" s="14" t="s">
        <v>30</v>
      </c>
      <c r="AX625" s="14" t="s">
        <v>74</v>
      </c>
      <c r="AY625" s="261" t="s">
        <v>180</v>
      </c>
    </row>
    <row r="626" s="13" customFormat="1">
      <c r="A626" s="13"/>
      <c r="B626" s="240"/>
      <c r="C626" s="241"/>
      <c r="D626" s="242" t="s">
        <v>190</v>
      </c>
      <c r="E626" s="243" t="s">
        <v>1</v>
      </c>
      <c r="F626" s="244" t="s">
        <v>1463</v>
      </c>
      <c r="G626" s="241"/>
      <c r="H626" s="243" t="s">
        <v>1</v>
      </c>
      <c r="I626" s="245"/>
      <c r="J626" s="241"/>
      <c r="K626" s="241"/>
      <c r="L626" s="246"/>
      <c r="M626" s="247"/>
      <c r="N626" s="248"/>
      <c r="O626" s="248"/>
      <c r="P626" s="248"/>
      <c r="Q626" s="248"/>
      <c r="R626" s="248"/>
      <c r="S626" s="248"/>
      <c r="T626" s="249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50" t="s">
        <v>190</v>
      </c>
      <c r="AU626" s="250" t="s">
        <v>84</v>
      </c>
      <c r="AV626" s="13" t="s">
        <v>82</v>
      </c>
      <c r="AW626" s="13" t="s">
        <v>30</v>
      </c>
      <c r="AX626" s="13" t="s">
        <v>74</v>
      </c>
      <c r="AY626" s="250" t="s">
        <v>180</v>
      </c>
    </row>
    <row r="627" s="14" customFormat="1">
      <c r="A627" s="14"/>
      <c r="B627" s="251"/>
      <c r="C627" s="252"/>
      <c r="D627" s="242" t="s">
        <v>190</v>
      </c>
      <c r="E627" s="253" t="s">
        <v>1</v>
      </c>
      <c r="F627" s="254" t="s">
        <v>1464</v>
      </c>
      <c r="G627" s="252"/>
      <c r="H627" s="255">
        <v>340</v>
      </c>
      <c r="I627" s="256"/>
      <c r="J627" s="252"/>
      <c r="K627" s="252"/>
      <c r="L627" s="257"/>
      <c r="M627" s="258"/>
      <c r="N627" s="259"/>
      <c r="O627" s="259"/>
      <c r="P627" s="259"/>
      <c r="Q627" s="259"/>
      <c r="R627" s="259"/>
      <c r="S627" s="259"/>
      <c r="T627" s="260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61" t="s">
        <v>190</v>
      </c>
      <c r="AU627" s="261" t="s">
        <v>84</v>
      </c>
      <c r="AV627" s="14" t="s">
        <v>84</v>
      </c>
      <c r="AW627" s="14" t="s">
        <v>30</v>
      </c>
      <c r="AX627" s="14" t="s">
        <v>74</v>
      </c>
      <c r="AY627" s="261" t="s">
        <v>180</v>
      </c>
    </row>
    <row r="628" s="15" customFormat="1">
      <c r="A628" s="15"/>
      <c r="B628" s="262"/>
      <c r="C628" s="263"/>
      <c r="D628" s="242" t="s">
        <v>190</v>
      </c>
      <c r="E628" s="264" t="s">
        <v>1</v>
      </c>
      <c r="F628" s="265" t="s">
        <v>194</v>
      </c>
      <c r="G628" s="263"/>
      <c r="H628" s="266">
        <v>1141.4359999999999</v>
      </c>
      <c r="I628" s="267"/>
      <c r="J628" s="263"/>
      <c r="K628" s="263"/>
      <c r="L628" s="268"/>
      <c r="M628" s="269"/>
      <c r="N628" s="270"/>
      <c r="O628" s="270"/>
      <c r="P628" s="270"/>
      <c r="Q628" s="270"/>
      <c r="R628" s="270"/>
      <c r="S628" s="270"/>
      <c r="T628" s="271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T628" s="272" t="s">
        <v>190</v>
      </c>
      <c r="AU628" s="272" t="s">
        <v>84</v>
      </c>
      <c r="AV628" s="15" t="s">
        <v>188</v>
      </c>
      <c r="AW628" s="15" t="s">
        <v>30</v>
      </c>
      <c r="AX628" s="15" t="s">
        <v>82</v>
      </c>
      <c r="AY628" s="272" t="s">
        <v>180</v>
      </c>
    </row>
    <row r="629" s="2" customFormat="1" ht="16.5" customHeight="1">
      <c r="A629" s="39"/>
      <c r="B629" s="40"/>
      <c r="C629" s="284" t="s">
        <v>935</v>
      </c>
      <c r="D629" s="284" t="s">
        <v>328</v>
      </c>
      <c r="E629" s="285" t="s">
        <v>1635</v>
      </c>
      <c r="F629" s="286" t="s">
        <v>1636</v>
      </c>
      <c r="G629" s="287" t="s">
        <v>287</v>
      </c>
      <c r="H629" s="288">
        <v>14813.556000000001</v>
      </c>
      <c r="I629" s="289"/>
      <c r="J629" s="290">
        <f>ROUND(I629*H629,2)</f>
        <v>0</v>
      </c>
      <c r="K629" s="286" t="s">
        <v>199</v>
      </c>
      <c r="L629" s="291"/>
      <c r="M629" s="292" t="s">
        <v>1</v>
      </c>
      <c r="N629" s="293" t="s">
        <v>39</v>
      </c>
      <c r="O629" s="92"/>
      <c r="P629" s="236">
        <f>O629*H629</f>
        <v>0</v>
      </c>
      <c r="Q629" s="236">
        <v>0.00079000000000000001</v>
      </c>
      <c r="R629" s="236">
        <f>Q629*H629</f>
        <v>11.702709240000001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331</v>
      </c>
      <c r="AT629" s="238" t="s">
        <v>328</v>
      </c>
      <c r="AU629" s="238" t="s">
        <v>84</v>
      </c>
      <c r="AY629" s="18" t="s">
        <v>180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82</v>
      </c>
      <c r="BK629" s="239">
        <f>ROUND(I629*H629,2)</f>
        <v>0</v>
      </c>
      <c r="BL629" s="18" t="s">
        <v>294</v>
      </c>
      <c r="BM629" s="238" t="s">
        <v>1637</v>
      </c>
    </row>
    <row r="630" s="13" customFormat="1">
      <c r="A630" s="13"/>
      <c r="B630" s="240"/>
      <c r="C630" s="241"/>
      <c r="D630" s="242" t="s">
        <v>190</v>
      </c>
      <c r="E630" s="243" t="s">
        <v>1</v>
      </c>
      <c r="F630" s="244" t="s">
        <v>1638</v>
      </c>
      <c r="G630" s="241"/>
      <c r="H630" s="243" t="s">
        <v>1</v>
      </c>
      <c r="I630" s="245"/>
      <c r="J630" s="241"/>
      <c r="K630" s="241"/>
      <c r="L630" s="246"/>
      <c r="M630" s="247"/>
      <c r="N630" s="248"/>
      <c r="O630" s="248"/>
      <c r="P630" s="248"/>
      <c r="Q630" s="248"/>
      <c r="R630" s="248"/>
      <c r="S630" s="248"/>
      <c r="T630" s="249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50" t="s">
        <v>190</v>
      </c>
      <c r="AU630" s="250" t="s">
        <v>84</v>
      </c>
      <c r="AV630" s="13" t="s">
        <v>82</v>
      </c>
      <c r="AW630" s="13" t="s">
        <v>30</v>
      </c>
      <c r="AX630" s="13" t="s">
        <v>74</v>
      </c>
      <c r="AY630" s="250" t="s">
        <v>180</v>
      </c>
    </row>
    <row r="631" s="14" customFormat="1">
      <c r="A631" s="14"/>
      <c r="B631" s="251"/>
      <c r="C631" s="252"/>
      <c r="D631" s="242" t="s">
        <v>190</v>
      </c>
      <c r="E631" s="253" t="s">
        <v>1</v>
      </c>
      <c r="F631" s="254" t="s">
        <v>1639</v>
      </c>
      <c r="G631" s="252"/>
      <c r="H631" s="255">
        <v>14108.148999999999</v>
      </c>
      <c r="I631" s="256"/>
      <c r="J631" s="252"/>
      <c r="K631" s="252"/>
      <c r="L631" s="257"/>
      <c r="M631" s="258"/>
      <c r="N631" s="259"/>
      <c r="O631" s="259"/>
      <c r="P631" s="259"/>
      <c r="Q631" s="259"/>
      <c r="R631" s="259"/>
      <c r="S631" s="259"/>
      <c r="T631" s="260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61" t="s">
        <v>190</v>
      </c>
      <c r="AU631" s="261" t="s">
        <v>84</v>
      </c>
      <c r="AV631" s="14" t="s">
        <v>84</v>
      </c>
      <c r="AW631" s="14" t="s">
        <v>30</v>
      </c>
      <c r="AX631" s="14" t="s">
        <v>74</v>
      </c>
      <c r="AY631" s="261" t="s">
        <v>180</v>
      </c>
    </row>
    <row r="632" s="15" customFormat="1">
      <c r="A632" s="15"/>
      <c r="B632" s="262"/>
      <c r="C632" s="263"/>
      <c r="D632" s="242" t="s">
        <v>190</v>
      </c>
      <c r="E632" s="264" t="s">
        <v>1</v>
      </c>
      <c r="F632" s="265" t="s">
        <v>194</v>
      </c>
      <c r="G632" s="263"/>
      <c r="H632" s="266">
        <v>14108.148999999999</v>
      </c>
      <c r="I632" s="267"/>
      <c r="J632" s="263"/>
      <c r="K632" s="263"/>
      <c r="L632" s="268"/>
      <c r="M632" s="269"/>
      <c r="N632" s="270"/>
      <c r="O632" s="270"/>
      <c r="P632" s="270"/>
      <c r="Q632" s="270"/>
      <c r="R632" s="270"/>
      <c r="S632" s="270"/>
      <c r="T632" s="271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T632" s="272" t="s">
        <v>190</v>
      </c>
      <c r="AU632" s="272" t="s">
        <v>84</v>
      </c>
      <c r="AV632" s="15" t="s">
        <v>188</v>
      </c>
      <c r="AW632" s="15" t="s">
        <v>30</v>
      </c>
      <c r="AX632" s="15" t="s">
        <v>82</v>
      </c>
      <c r="AY632" s="272" t="s">
        <v>180</v>
      </c>
    </row>
    <row r="633" s="14" customFormat="1">
      <c r="A633" s="14"/>
      <c r="B633" s="251"/>
      <c r="C633" s="252"/>
      <c r="D633" s="242" t="s">
        <v>190</v>
      </c>
      <c r="E633" s="252"/>
      <c r="F633" s="254" t="s">
        <v>1640</v>
      </c>
      <c r="G633" s="252"/>
      <c r="H633" s="255">
        <v>14813.556000000001</v>
      </c>
      <c r="I633" s="256"/>
      <c r="J633" s="252"/>
      <c r="K633" s="252"/>
      <c r="L633" s="257"/>
      <c r="M633" s="258"/>
      <c r="N633" s="259"/>
      <c r="O633" s="259"/>
      <c r="P633" s="259"/>
      <c r="Q633" s="259"/>
      <c r="R633" s="259"/>
      <c r="S633" s="259"/>
      <c r="T633" s="260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61" t="s">
        <v>190</v>
      </c>
      <c r="AU633" s="261" t="s">
        <v>84</v>
      </c>
      <c r="AV633" s="14" t="s">
        <v>84</v>
      </c>
      <c r="AW633" s="14" t="s">
        <v>4</v>
      </c>
      <c r="AX633" s="14" t="s">
        <v>82</v>
      </c>
      <c r="AY633" s="261" t="s">
        <v>180</v>
      </c>
    </row>
    <row r="634" s="2" customFormat="1" ht="16.5" customHeight="1">
      <c r="A634" s="39"/>
      <c r="B634" s="40"/>
      <c r="C634" s="227" t="s">
        <v>710</v>
      </c>
      <c r="D634" s="227" t="s">
        <v>183</v>
      </c>
      <c r="E634" s="228" t="s">
        <v>1641</v>
      </c>
      <c r="F634" s="229" t="s">
        <v>1642</v>
      </c>
      <c r="G634" s="230" t="s">
        <v>198</v>
      </c>
      <c r="H634" s="231">
        <v>801.43600000000004</v>
      </c>
      <c r="I634" s="232"/>
      <c r="J634" s="233">
        <f>ROUND(I634*H634,2)</f>
        <v>0</v>
      </c>
      <c r="K634" s="229" t="s">
        <v>187</v>
      </c>
      <c r="L634" s="45"/>
      <c r="M634" s="234" t="s">
        <v>1</v>
      </c>
      <c r="N634" s="235" t="s">
        <v>39</v>
      </c>
      <c r="O634" s="92"/>
      <c r="P634" s="236">
        <f>O634*H634</f>
        <v>0</v>
      </c>
      <c r="Q634" s="236">
        <v>0</v>
      </c>
      <c r="R634" s="236">
        <f>Q634*H634</f>
        <v>0</v>
      </c>
      <c r="S634" s="236">
        <v>0</v>
      </c>
      <c r="T634" s="237">
        <f>S634*H634</f>
        <v>0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294</v>
      </c>
      <c r="AT634" s="238" t="s">
        <v>183</v>
      </c>
      <c r="AU634" s="238" t="s">
        <v>84</v>
      </c>
      <c r="AY634" s="18" t="s">
        <v>180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82</v>
      </c>
      <c r="BK634" s="239">
        <f>ROUND(I634*H634,2)</f>
        <v>0</v>
      </c>
      <c r="BL634" s="18" t="s">
        <v>294</v>
      </c>
      <c r="BM634" s="238" t="s">
        <v>1643</v>
      </c>
    </row>
    <row r="635" s="2" customFormat="1">
      <c r="A635" s="39"/>
      <c r="B635" s="40"/>
      <c r="C635" s="41"/>
      <c r="D635" s="242" t="s">
        <v>556</v>
      </c>
      <c r="E635" s="41"/>
      <c r="F635" s="295" t="s">
        <v>1644</v>
      </c>
      <c r="G635" s="41"/>
      <c r="H635" s="41"/>
      <c r="I635" s="296"/>
      <c r="J635" s="41"/>
      <c r="K635" s="41"/>
      <c r="L635" s="45"/>
      <c r="M635" s="297"/>
      <c r="N635" s="298"/>
      <c r="O635" s="92"/>
      <c r="P635" s="92"/>
      <c r="Q635" s="92"/>
      <c r="R635" s="92"/>
      <c r="S635" s="92"/>
      <c r="T635" s="93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T635" s="18" t="s">
        <v>556</v>
      </c>
      <c r="AU635" s="18" t="s">
        <v>84</v>
      </c>
    </row>
    <row r="636" s="2" customFormat="1" ht="16.5" customHeight="1">
      <c r="A636" s="39"/>
      <c r="B636" s="40"/>
      <c r="C636" s="227" t="s">
        <v>715</v>
      </c>
      <c r="D636" s="227" t="s">
        <v>183</v>
      </c>
      <c r="E636" s="228" t="s">
        <v>1645</v>
      </c>
      <c r="F636" s="229" t="s">
        <v>1646</v>
      </c>
      <c r="G636" s="230" t="s">
        <v>198</v>
      </c>
      <c r="H636" s="231">
        <v>5600.7399999999998</v>
      </c>
      <c r="I636" s="232"/>
      <c r="J636" s="233">
        <f>ROUND(I636*H636,2)</f>
        <v>0</v>
      </c>
      <c r="K636" s="229" t="s">
        <v>187</v>
      </c>
      <c r="L636" s="45"/>
      <c r="M636" s="234" t="s">
        <v>1</v>
      </c>
      <c r="N636" s="235" t="s">
        <v>39</v>
      </c>
      <c r="O636" s="92"/>
      <c r="P636" s="236">
        <f>O636*H636</f>
        <v>0</v>
      </c>
      <c r="Q636" s="236">
        <v>0</v>
      </c>
      <c r="R636" s="236">
        <f>Q636*H636</f>
        <v>0</v>
      </c>
      <c r="S636" s="236">
        <v>0</v>
      </c>
      <c r="T636" s="237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38" t="s">
        <v>294</v>
      </c>
      <c r="AT636" s="238" t="s">
        <v>183</v>
      </c>
      <c r="AU636" s="238" t="s">
        <v>84</v>
      </c>
      <c r="AY636" s="18" t="s">
        <v>180</v>
      </c>
      <c r="BE636" s="239">
        <f>IF(N636="základní",J636,0)</f>
        <v>0</v>
      </c>
      <c r="BF636" s="239">
        <f>IF(N636="snížená",J636,0)</f>
        <v>0</v>
      </c>
      <c r="BG636" s="239">
        <f>IF(N636="zákl. přenesená",J636,0)</f>
        <v>0</v>
      </c>
      <c r="BH636" s="239">
        <f>IF(N636="sníž. přenesená",J636,0)</f>
        <v>0</v>
      </c>
      <c r="BI636" s="239">
        <f>IF(N636="nulová",J636,0)</f>
        <v>0</v>
      </c>
      <c r="BJ636" s="18" t="s">
        <v>82</v>
      </c>
      <c r="BK636" s="239">
        <f>ROUND(I636*H636,2)</f>
        <v>0</v>
      </c>
      <c r="BL636" s="18" t="s">
        <v>294</v>
      </c>
      <c r="BM636" s="238" t="s">
        <v>1647</v>
      </c>
    </row>
    <row r="637" s="13" customFormat="1">
      <c r="A637" s="13"/>
      <c r="B637" s="240"/>
      <c r="C637" s="241"/>
      <c r="D637" s="242" t="s">
        <v>190</v>
      </c>
      <c r="E637" s="243" t="s">
        <v>1</v>
      </c>
      <c r="F637" s="244" t="s">
        <v>1648</v>
      </c>
      <c r="G637" s="241"/>
      <c r="H637" s="243" t="s">
        <v>1</v>
      </c>
      <c r="I637" s="245"/>
      <c r="J637" s="241"/>
      <c r="K637" s="241"/>
      <c r="L637" s="246"/>
      <c r="M637" s="247"/>
      <c r="N637" s="248"/>
      <c r="O637" s="248"/>
      <c r="P637" s="248"/>
      <c r="Q637" s="248"/>
      <c r="R637" s="248"/>
      <c r="S637" s="248"/>
      <c r="T637" s="249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0" t="s">
        <v>190</v>
      </c>
      <c r="AU637" s="250" t="s">
        <v>84</v>
      </c>
      <c r="AV637" s="13" t="s">
        <v>82</v>
      </c>
      <c r="AW637" s="13" t="s">
        <v>30</v>
      </c>
      <c r="AX637" s="13" t="s">
        <v>74</v>
      </c>
      <c r="AY637" s="250" t="s">
        <v>180</v>
      </c>
    </row>
    <row r="638" s="13" customFormat="1">
      <c r="A638" s="13"/>
      <c r="B638" s="240"/>
      <c r="C638" s="241"/>
      <c r="D638" s="242" t="s">
        <v>190</v>
      </c>
      <c r="E638" s="243" t="s">
        <v>1</v>
      </c>
      <c r="F638" s="244" t="s">
        <v>1461</v>
      </c>
      <c r="G638" s="241"/>
      <c r="H638" s="243" t="s">
        <v>1</v>
      </c>
      <c r="I638" s="245"/>
      <c r="J638" s="241"/>
      <c r="K638" s="241"/>
      <c r="L638" s="246"/>
      <c r="M638" s="247"/>
      <c r="N638" s="248"/>
      <c r="O638" s="248"/>
      <c r="P638" s="248"/>
      <c r="Q638" s="248"/>
      <c r="R638" s="248"/>
      <c r="S638" s="248"/>
      <c r="T638" s="249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0" t="s">
        <v>190</v>
      </c>
      <c r="AU638" s="250" t="s">
        <v>84</v>
      </c>
      <c r="AV638" s="13" t="s">
        <v>82</v>
      </c>
      <c r="AW638" s="13" t="s">
        <v>30</v>
      </c>
      <c r="AX638" s="13" t="s">
        <v>74</v>
      </c>
      <c r="AY638" s="250" t="s">
        <v>180</v>
      </c>
    </row>
    <row r="639" s="14" customFormat="1">
      <c r="A639" s="14"/>
      <c r="B639" s="251"/>
      <c r="C639" s="252"/>
      <c r="D639" s="242" t="s">
        <v>190</v>
      </c>
      <c r="E639" s="253" t="s">
        <v>1</v>
      </c>
      <c r="F639" s="254" t="s">
        <v>1462</v>
      </c>
      <c r="G639" s="252"/>
      <c r="H639" s="255">
        <v>890.84500000000003</v>
      </c>
      <c r="I639" s="256"/>
      <c r="J639" s="252"/>
      <c r="K639" s="252"/>
      <c r="L639" s="257"/>
      <c r="M639" s="258"/>
      <c r="N639" s="259"/>
      <c r="O639" s="259"/>
      <c r="P639" s="259"/>
      <c r="Q639" s="259"/>
      <c r="R639" s="259"/>
      <c r="S639" s="259"/>
      <c r="T639" s="260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1" t="s">
        <v>190</v>
      </c>
      <c r="AU639" s="261" t="s">
        <v>84</v>
      </c>
      <c r="AV639" s="14" t="s">
        <v>84</v>
      </c>
      <c r="AW639" s="14" t="s">
        <v>30</v>
      </c>
      <c r="AX639" s="14" t="s">
        <v>74</v>
      </c>
      <c r="AY639" s="261" t="s">
        <v>180</v>
      </c>
    </row>
    <row r="640" s="16" customFormat="1">
      <c r="A640" s="16"/>
      <c r="B640" s="273"/>
      <c r="C640" s="274"/>
      <c r="D640" s="242" t="s">
        <v>190</v>
      </c>
      <c r="E640" s="275" t="s">
        <v>1</v>
      </c>
      <c r="F640" s="276" t="s">
        <v>249</v>
      </c>
      <c r="G640" s="274"/>
      <c r="H640" s="277">
        <v>890.84500000000003</v>
      </c>
      <c r="I640" s="278"/>
      <c r="J640" s="274"/>
      <c r="K640" s="274"/>
      <c r="L640" s="279"/>
      <c r="M640" s="280"/>
      <c r="N640" s="281"/>
      <c r="O640" s="281"/>
      <c r="P640" s="281"/>
      <c r="Q640" s="281"/>
      <c r="R640" s="281"/>
      <c r="S640" s="281"/>
      <c r="T640" s="282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T640" s="283" t="s">
        <v>190</v>
      </c>
      <c r="AU640" s="283" t="s">
        <v>84</v>
      </c>
      <c r="AV640" s="16" t="s">
        <v>181</v>
      </c>
      <c r="AW640" s="16" t="s">
        <v>30</v>
      </c>
      <c r="AX640" s="16" t="s">
        <v>74</v>
      </c>
      <c r="AY640" s="283" t="s">
        <v>180</v>
      </c>
    </row>
    <row r="641" s="13" customFormat="1">
      <c r="A641" s="13"/>
      <c r="B641" s="240"/>
      <c r="C641" s="241"/>
      <c r="D641" s="242" t="s">
        <v>190</v>
      </c>
      <c r="E641" s="243" t="s">
        <v>1</v>
      </c>
      <c r="F641" s="244" t="s">
        <v>1649</v>
      </c>
      <c r="G641" s="241"/>
      <c r="H641" s="243" t="s">
        <v>1</v>
      </c>
      <c r="I641" s="245"/>
      <c r="J641" s="241"/>
      <c r="K641" s="241"/>
      <c r="L641" s="246"/>
      <c r="M641" s="247"/>
      <c r="N641" s="248"/>
      <c r="O641" s="248"/>
      <c r="P641" s="248"/>
      <c r="Q641" s="248"/>
      <c r="R641" s="248"/>
      <c r="S641" s="248"/>
      <c r="T641" s="249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50" t="s">
        <v>190</v>
      </c>
      <c r="AU641" s="250" t="s">
        <v>84</v>
      </c>
      <c r="AV641" s="13" t="s">
        <v>82</v>
      </c>
      <c r="AW641" s="13" t="s">
        <v>30</v>
      </c>
      <c r="AX641" s="13" t="s">
        <v>74</v>
      </c>
      <c r="AY641" s="250" t="s">
        <v>180</v>
      </c>
    </row>
    <row r="642" s="13" customFormat="1">
      <c r="A642" s="13"/>
      <c r="B642" s="240"/>
      <c r="C642" s="241"/>
      <c r="D642" s="242" t="s">
        <v>190</v>
      </c>
      <c r="E642" s="243" t="s">
        <v>1</v>
      </c>
      <c r="F642" s="244" t="s">
        <v>393</v>
      </c>
      <c r="G642" s="241"/>
      <c r="H642" s="243" t="s">
        <v>1</v>
      </c>
      <c r="I642" s="245"/>
      <c r="J642" s="241"/>
      <c r="K642" s="241"/>
      <c r="L642" s="246"/>
      <c r="M642" s="247"/>
      <c r="N642" s="248"/>
      <c r="O642" s="248"/>
      <c r="P642" s="248"/>
      <c r="Q642" s="248"/>
      <c r="R642" s="248"/>
      <c r="S642" s="248"/>
      <c r="T642" s="249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0" t="s">
        <v>190</v>
      </c>
      <c r="AU642" s="250" t="s">
        <v>84</v>
      </c>
      <c r="AV642" s="13" t="s">
        <v>82</v>
      </c>
      <c r="AW642" s="13" t="s">
        <v>30</v>
      </c>
      <c r="AX642" s="13" t="s">
        <v>74</v>
      </c>
      <c r="AY642" s="250" t="s">
        <v>180</v>
      </c>
    </row>
    <row r="643" s="14" customFormat="1">
      <c r="A643" s="14"/>
      <c r="B643" s="251"/>
      <c r="C643" s="252"/>
      <c r="D643" s="242" t="s">
        <v>190</v>
      </c>
      <c r="E643" s="253" t="s">
        <v>1</v>
      </c>
      <c r="F643" s="254" t="s">
        <v>1316</v>
      </c>
      <c r="G643" s="252"/>
      <c r="H643" s="255">
        <v>1226.1710000000001</v>
      </c>
      <c r="I643" s="256"/>
      <c r="J643" s="252"/>
      <c r="K643" s="252"/>
      <c r="L643" s="257"/>
      <c r="M643" s="258"/>
      <c r="N643" s="259"/>
      <c r="O643" s="259"/>
      <c r="P643" s="259"/>
      <c r="Q643" s="259"/>
      <c r="R643" s="259"/>
      <c r="S643" s="259"/>
      <c r="T643" s="260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1" t="s">
        <v>190</v>
      </c>
      <c r="AU643" s="261" t="s">
        <v>84</v>
      </c>
      <c r="AV643" s="14" t="s">
        <v>84</v>
      </c>
      <c r="AW643" s="14" t="s">
        <v>30</v>
      </c>
      <c r="AX643" s="14" t="s">
        <v>74</v>
      </c>
      <c r="AY643" s="261" t="s">
        <v>180</v>
      </c>
    </row>
    <row r="644" s="14" customFormat="1">
      <c r="A644" s="14"/>
      <c r="B644" s="251"/>
      <c r="C644" s="252"/>
      <c r="D644" s="242" t="s">
        <v>190</v>
      </c>
      <c r="E644" s="253" t="s">
        <v>1</v>
      </c>
      <c r="F644" s="254" t="s">
        <v>1317</v>
      </c>
      <c r="G644" s="252"/>
      <c r="H644" s="255">
        <v>112.636</v>
      </c>
      <c r="I644" s="256"/>
      <c r="J644" s="252"/>
      <c r="K644" s="252"/>
      <c r="L644" s="257"/>
      <c r="M644" s="258"/>
      <c r="N644" s="259"/>
      <c r="O644" s="259"/>
      <c r="P644" s="259"/>
      <c r="Q644" s="259"/>
      <c r="R644" s="259"/>
      <c r="S644" s="259"/>
      <c r="T644" s="260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1" t="s">
        <v>190</v>
      </c>
      <c r="AU644" s="261" t="s">
        <v>84</v>
      </c>
      <c r="AV644" s="14" t="s">
        <v>84</v>
      </c>
      <c r="AW644" s="14" t="s">
        <v>30</v>
      </c>
      <c r="AX644" s="14" t="s">
        <v>74</v>
      </c>
      <c r="AY644" s="261" t="s">
        <v>180</v>
      </c>
    </row>
    <row r="645" s="16" customFormat="1">
      <c r="A645" s="16"/>
      <c r="B645" s="273"/>
      <c r="C645" s="274"/>
      <c r="D645" s="242" t="s">
        <v>190</v>
      </c>
      <c r="E645" s="275" t="s">
        <v>1</v>
      </c>
      <c r="F645" s="276" t="s">
        <v>249</v>
      </c>
      <c r="G645" s="274"/>
      <c r="H645" s="277">
        <v>1338.807</v>
      </c>
      <c r="I645" s="278"/>
      <c r="J645" s="274"/>
      <c r="K645" s="274"/>
      <c r="L645" s="279"/>
      <c r="M645" s="280"/>
      <c r="N645" s="281"/>
      <c r="O645" s="281"/>
      <c r="P645" s="281"/>
      <c r="Q645" s="281"/>
      <c r="R645" s="281"/>
      <c r="S645" s="281"/>
      <c r="T645" s="282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T645" s="283" t="s">
        <v>190</v>
      </c>
      <c r="AU645" s="283" t="s">
        <v>84</v>
      </c>
      <c r="AV645" s="16" t="s">
        <v>181</v>
      </c>
      <c r="AW645" s="16" t="s">
        <v>30</v>
      </c>
      <c r="AX645" s="16" t="s">
        <v>74</v>
      </c>
      <c r="AY645" s="283" t="s">
        <v>180</v>
      </c>
    </row>
    <row r="646" s="13" customFormat="1">
      <c r="A646" s="13"/>
      <c r="B646" s="240"/>
      <c r="C646" s="241"/>
      <c r="D646" s="242" t="s">
        <v>190</v>
      </c>
      <c r="E646" s="243" t="s">
        <v>1</v>
      </c>
      <c r="F646" s="244" t="s">
        <v>1650</v>
      </c>
      <c r="G646" s="241"/>
      <c r="H646" s="243" t="s">
        <v>1</v>
      </c>
      <c r="I646" s="245"/>
      <c r="J646" s="241"/>
      <c r="K646" s="241"/>
      <c r="L646" s="246"/>
      <c r="M646" s="247"/>
      <c r="N646" s="248"/>
      <c r="O646" s="248"/>
      <c r="P646" s="248"/>
      <c r="Q646" s="248"/>
      <c r="R646" s="248"/>
      <c r="S646" s="248"/>
      <c r="T646" s="249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50" t="s">
        <v>190</v>
      </c>
      <c r="AU646" s="250" t="s">
        <v>84</v>
      </c>
      <c r="AV646" s="13" t="s">
        <v>82</v>
      </c>
      <c r="AW646" s="13" t="s">
        <v>30</v>
      </c>
      <c r="AX646" s="13" t="s">
        <v>74</v>
      </c>
      <c r="AY646" s="250" t="s">
        <v>180</v>
      </c>
    </row>
    <row r="647" s="13" customFormat="1">
      <c r="A647" s="13"/>
      <c r="B647" s="240"/>
      <c r="C647" s="241"/>
      <c r="D647" s="242" t="s">
        <v>190</v>
      </c>
      <c r="E647" s="243" t="s">
        <v>1</v>
      </c>
      <c r="F647" s="244" t="s">
        <v>1461</v>
      </c>
      <c r="G647" s="241"/>
      <c r="H647" s="243" t="s">
        <v>1</v>
      </c>
      <c r="I647" s="245"/>
      <c r="J647" s="241"/>
      <c r="K647" s="241"/>
      <c r="L647" s="246"/>
      <c r="M647" s="247"/>
      <c r="N647" s="248"/>
      <c r="O647" s="248"/>
      <c r="P647" s="248"/>
      <c r="Q647" s="248"/>
      <c r="R647" s="248"/>
      <c r="S647" s="248"/>
      <c r="T647" s="249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50" t="s">
        <v>190</v>
      </c>
      <c r="AU647" s="250" t="s">
        <v>84</v>
      </c>
      <c r="AV647" s="13" t="s">
        <v>82</v>
      </c>
      <c r="AW647" s="13" t="s">
        <v>30</v>
      </c>
      <c r="AX647" s="13" t="s">
        <v>74</v>
      </c>
      <c r="AY647" s="250" t="s">
        <v>180</v>
      </c>
    </row>
    <row r="648" s="14" customFormat="1">
      <c r="A648" s="14"/>
      <c r="B648" s="251"/>
      <c r="C648" s="252"/>
      <c r="D648" s="242" t="s">
        <v>190</v>
      </c>
      <c r="E648" s="253" t="s">
        <v>1</v>
      </c>
      <c r="F648" s="254" t="s">
        <v>1462</v>
      </c>
      <c r="G648" s="252"/>
      <c r="H648" s="255">
        <v>890.84500000000003</v>
      </c>
      <c r="I648" s="256"/>
      <c r="J648" s="252"/>
      <c r="K648" s="252"/>
      <c r="L648" s="257"/>
      <c r="M648" s="258"/>
      <c r="N648" s="259"/>
      <c r="O648" s="259"/>
      <c r="P648" s="259"/>
      <c r="Q648" s="259"/>
      <c r="R648" s="259"/>
      <c r="S648" s="259"/>
      <c r="T648" s="26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61" t="s">
        <v>190</v>
      </c>
      <c r="AU648" s="261" t="s">
        <v>84</v>
      </c>
      <c r="AV648" s="14" t="s">
        <v>84</v>
      </c>
      <c r="AW648" s="14" t="s">
        <v>30</v>
      </c>
      <c r="AX648" s="14" t="s">
        <v>74</v>
      </c>
      <c r="AY648" s="261" t="s">
        <v>180</v>
      </c>
    </row>
    <row r="649" s="13" customFormat="1">
      <c r="A649" s="13"/>
      <c r="B649" s="240"/>
      <c r="C649" s="241"/>
      <c r="D649" s="242" t="s">
        <v>190</v>
      </c>
      <c r="E649" s="243" t="s">
        <v>1</v>
      </c>
      <c r="F649" s="244" t="s">
        <v>1457</v>
      </c>
      <c r="G649" s="241"/>
      <c r="H649" s="243" t="s">
        <v>1</v>
      </c>
      <c r="I649" s="245"/>
      <c r="J649" s="241"/>
      <c r="K649" s="241"/>
      <c r="L649" s="246"/>
      <c r="M649" s="247"/>
      <c r="N649" s="248"/>
      <c r="O649" s="248"/>
      <c r="P649" s="248"/>
      <c r="Q649" s="248"/>
      <c r="R649" s="248"/>
      <c r="S649" s="248"/>
      <c r="T649" s="249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50" t="s">
        <v>190</v>
      </c>
      <c r="AU649" s="250" t="s">
        <v>84</v>
      </c>
      <c r="AV649" s="13" t="s">
        <v>82</v>
      </c>
      <c r="AW649" s="13" t="s">
        <v>30</v>
      </c>
      <c r="AX649" s="13" t="s">
        <v>74</v>
      </c>
      <c r="AY649" s="250" t="s">
        <v>180</v>
      </c>
    </row>
    <row r="650" s="14" customFormat="1">
      <c r="A650" s="14"/>
      <c r="B650" s="251"/>
      <c r="C650" s="252"/>
      <c r="D650" s="242" t="s">
        <v>190</v>
      </c>
      <c r="E650" s="253" t="s">
        <v>1</v>
      </c>
      <c r="F650" s="254" t="s">
        <v>1460</v>
      </c>
      <c r="G650" s="252"/>
      <c r="H650" s="255">
        <v>443.17000000000002</v>
      </c>
      <c r="I650" s="256"/>
      <c r="J650" s="252"/>
      <c r="K650" s="252"/>
      <c r="L650" s="257"/>
      <c r="M650" s="258"/>
      <c r="N650" s="259"/>
      <c r="O650" s="259"/>
      <c r="P650" s="259"/>
      <c r="Q650" s="259"/>
      <c r="R650" s="259"/>
      <c r="S650" s="259"/>
      <c r="T650" s="260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1" t="s">
        <v>190</v>
      </c>
      <c r="AU650" s="261" t="s">
        <v>84</v>
      </c>
      <c r="AV650" s="14" t="s">
        <v>84</v>
      </c>
      <c r="AW650" s="14" t="s">
        <v>30</v>
      </c>
      <c r="AX650" s="14" t="s">
        <v>74</v>
      </c>
      <c r="AY650" s="261" t="s">
        <v>180</v>
      </c>
    </row>
    <row r="651" s="13" customFormat="1">
      <c r="A651" s="13"/>
      <c r="B651" s="240"/>
      <c r="C651" s="241"/>
      <c r="D651" s="242" t="s">
        <v>190</v>
      </c>
      <c r="E651" s="243" t="s">
        <v>1</v>
      </c>
      <c r="F651" s="244" t="s">
        <v>1452</v>
      </c>
      <c r="G651" s="241"/>
      <c r="H651" s="243" t="s">
        <v>1</v>
      </c>
      <c r="I651" s="245"/>
      <c r="J651" s="241"/>
      <c r="K651" s="241"/>
      <c r="L651" s="246"/>
      <c r="M651" s="247"/>
      <c r="N651" s="248"/>
      <c r="O651" s="248"/>
      <c r="P651" s="248"/>
      <c r="Q651" s="248"/>
      <c r="R651" s="248"/>
      <c r="S651" s="248"/>
      <c r="T651" s="249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50" t="s">
        <v>190</v>
      </c>
      <c r="AU651" s="250" t="s">
        <v>84</v>
      </c>
      <c r="AV651" s="13" t="s">
        <v>82</v>
      </c>
      <c r="AW651" s="13" t="s">
        <v>30</v>
      </c>
      <c r="AX651" s="13" t="s">
        <v>74</v>
      </c>
      <c r="AY651" s="250" t="s">
        <v>180</v>
      </c>
    </row>
    <row r="652" s="14" customFormat="1">
      <c r="A652" s="14"/>
      <c r="B652" s="251"/>
      <c r="C652" s="252"/>
      <c r="D652" s="242" t="s">
        <v>190</v>
      </c>
      <c r="E652" s="253" t="s">
        <v>1</v>
      </c>
      <c r="F652" s="254" t="s">
        <v>1453</v>
      </c>
      <c r="G652" s="252"/>
      <c r="H652" s="255">
        <v>180.34</v>
      </c>
      <c r="I652" s="256"/>
      <c r="J652" s="252"/>
      <c r="K652" s="252"/>
      <c r="L652" s="257"/>
      <c r="M652" s="258"/>
      <c r="N652" s="259"/>
      <c r="O652" s="259"/>
      <c r="P652" s="259"/>
      <c r="Q652" s="259"/>
      <c r="R652" s="259"/>
      <c r="S652" s="259"/>
      <c r="T652" s="260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1" t="s">
        <v>190</v>
      </c>
      <c r="AU652" s="261" t="s">
        <v>84</v>
      </c>
      <c r="AV652" s="14" t="s">
        <v>84</v>
      </c>
      <c r="AW652" s="14" t="s">
        <v>30</v>
      </c>
      <c r="AX652" s="14" t="s">
        <v>74</v>
      </c>
      <c r="AY652" s="261" t="s">
        <v>180</v>
      </c>
    </row>
    <row r="653" s="14" customFormat="1">
      <c r="A653" s="14"/>
      <c r="B653" s="251"/>
      <c r="C653" s="252"/>
      <c r="D653" s="242" t="s">
        <v>190</v>
      </c>
      <c r="E653" s="253" t="s">
        <v>1</v>
      </c>
      <c r="F653" s="254" t="s">
        <v>1454</v>
      </c>
      <c r="G653" s="252"/>
      <c r="H653" s="255">
        <v>177.92599999999999</v>
      </c>
      <c r="I653" s="256"/>
      <c r="J653" s="252"/>
      <c r="K653" s="252"/>
      <c r="L653" s="257"/>
      <c r="M653" s="258"/>
      <c r="N653" s="259"/>
      <c r="O653" s="259"/>
      <c r="P653" s="259"/>
      <c r="Q653" s="259"/>
      <c r="R653" s="259"/>
      <c r="S653" s="259"/>
      <c r="T653" s="260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1" t="s">
        <v>190</v>
      </c>
      <c r="AU653" s="261" t="s">
        <v>84</v>
      </c>
      <c r="AV653" s="14" t="s">
        <v>84</v>
      </c>
      <c r="AW653" s="14" t="s">
        <v>30</v>
      </c>
      <c r="AX653" s="14" t="s">
        <v>74</v>
      </c>
      <c r="AY653" s="261" t="s">
        <v>180</v>
      </c>
    </row>
    <row r="654" s="16" customFormat="1">
      <c r="A654" s="16"/>
      <c r="B654" s="273"/>
      <c r="C654" s="274"/>
      <c r="D654" s="242" t="s">
        <v>190</v>
      </c>
      <c r="E654" s="275" t="s">
        <v>1</v>
      </c>
      <c r="F654" s="276" t="s">
        <v>249</v>
      </c>
      <c r="G654" s="274"/>
      <c r="H654" s="277">
        <v>1692.281</v>
      </c>
      <c r="I654" s="278"/>
      <c r="J654" s="274"/>
      <c r="K654" s="274"/>
      <c r="L654" s="279"/>
      <c r="M654" s="280"/>
      <c r="N654" s="281"/>
      <c r="O654" s="281"/>
      <c r="P654" s="281"/>
      <c r="Q654" s="281"/>
      <c r="R654" s="281"/>
      <c r="S654" s="281"/>
      <c r="T654" s="282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T654" s="283" t="s">
        <v>190</v>
      </c>
      <c r="AU654" s="283" t="s">
        <v>84</v>
      </c>
      <c r="AV654" s="16" t="s">
        <v>181</v>
      </c>
      <c r="AW654" s="16" t="s">
        <v>30</v>
      </c>
      <c r="AX654" s="16" t="s">
        <v>74</v>
      </c>
      <c r="AY654" s="283" t="s">
        <v>180</v>
      </c>
    </row>
    <row r="655" s="13" customFormat="1">
      <c r="A655" s="13"/>
      <c r="B655" s="240"/>
      <c r="C655" s="241"/>
      <c r="D655" s="242" t="s">
        <v>190</v>
      </c>
      <c r="E655" s="243" t="s">
        <v>1</v>
      </c>
      <c r="F655" s="244" t="s">
        <v>393</v>
      </c>
      <c r="G655" s="241"/>
      <c r="H655" s="243" t="s">
        <v>1</v>
      </c>
      <c r="I655" s="245"/>
      <c r="J655" s="241"/>
      <c r="K655" s="241"/>
      <c r="L655" s="246"/>
      <c r="M655" s="247"/>
      <c r="N655" s="248"/>
      <c r="O655" s="248"/>
      <c r="P655" s="248"/>
      <c r="Q655" s="248"/>
      <c r="R655" s="248"/>
      <c r="S655" s="248"/>
      <c r="T655" s="249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50" t="s">
        <v>190</v>
      </c>
      <c r="AU655" s="250" t="s">
        <v>84</v>
      </c>
      <c r="AV655" s="13" t="s">
        <v>82</v>
      </c>
      <c r="AW655" s="13" t="s">
        <v>30</v>
      </c>
      <c r="AX655" s="13" t="s">
        <v>74</v>
      </c>
      <c r="AY655" s="250" t="s">
        <v>180</v>
      </c>
    </row>
    <row r="656" s="14" customFormat="1">
      <c r="A656" s="14"/>
      <c r="B656" s="251"/>
      <c r="C656" s="252"/>
      <c r="D656" s="242" t="s">
        <v>190</v>
      </c>
      <c r="E656" s="253" t="s">
        <v>1</v>
      </c>
      <c r="F656" s="254" t="s">
        <v>1316</v>
      </c>
      <c r="G656" s="252"/>
      <c r="H656" s="255">
        <v>1226.1710000000001</v>
      </c>
      <c r="I656" s="256"/>
      <c r="J656" s="252"/>
      <c r="K656" s="252"/>
      <c r="L656" s="257"/>
      <c r="M656" s="258"/>
      <c r="N656" s="259"/>
      <c r="O656" s="259"/>
      <c r="P656" s="259"/>
      <c r="Q656" s="259"/>
      <c r="R656" s="259"/>
      <c r="S656" s="259"/>
      <c r="T656" s="26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1" t="s">
        <v>190</v>
      </c>
      <c r="AU656" s="261" t="s">
        <v>84</v>
      </c>
      <c r="AV656" s="14" t="s">
        <v>84</v>
      </c>
      <c r="AW656" s="14" t="s">
        <v>30</v>
      </c>
      <c r="AX656" s="14" t="s">
        <v>74</v>
      </c>
      <c r="AY656" s="261" t="s">
        <v>180</v>
      </c>
    </row>
    <row r="657" s="14" customFormat="1">
      <c r="A657" s="14"/>
      <c r="B657" s="251"/>
      <c r="C657" s="252"/>
      <c r="D657" s="242" t="s">
        <v>190</v>
      </c>
      <c r="E657" s="253" t="s">
        <v>1</v>
      </c>
      <c r="F657" s="254" t="s">
        <v>1317</v>
      </c>
      <c r="G657" s="252"/>
      <c r="H657" s="255">
        <v>112.636</v>
      </c>
      <c r="I657" s="256"/>
      <c r="J657" s="252"/>
      <c r="K657" s="252"/>
      <c r="L657" s="257"/>
      <c r="M657" s="258"/>
      <c r="N657" s="259"/>
      <c r="O657" s="259"/>
      <c r="P657" s="259"/>
      <c r="Q657" s="259"/>
      <c r="R657" s="259"/>
      <c r="S657" s="259"/>
      <c r="T657" s="260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1" t="s">
        <v>190</v>
      </c>
      <c r="AU657" s="261" t="s">
        <v>84</v>
      </c>
      <c r="AV657" s="14" t="s">
        <v>84</v>
      </c>
      <c r="AW657" s="14" t="s">
        <v>30</v>
      </c>
      <c r="AX657" s="14" t="s">
        <v>74</v>
      </c>
      <c r="AY657" s="261" t="s">
        <v>180</v>
      </c>
    </row>
    <row r="658" s="16" customFormat="1">
      <c r="A658" s="16"/>
      <c r="B658" s="273"/>
      <c r="C658" s="274"/>
      <c r="D658" s="242" t="s">
        <v>190</v>
      </c>
      <c r="E658" s="275" t="s">
        <v>1</v>
      </c>
      <c r="F658" s="276" t="s">
        <v>249</v>
      </c>
      <c r="G658" s="274"/>
      <c r="H658" s="277">
        <v>1338.807</v>
      </c>
      <c r="I658" s="278"/>
      <c r="J658" s="274"/>
      <c r="K658" s="274"/>
      <c r="L658" s="279"/>
      <c r="M658" s="280"/>
      <c r="N658" s="281"/>
      <c r="O658" s="281"/>
      <c r="P658" s="281"/>
      <c r="Q658" s="281"/>
      <c r="R658" s="281"/>
      <c r="S658" s="281"/>
      <c r="T658" s="282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T658" s="283" t="s">
        <v>190</v>
      </c>
      <c r="AU658" s="283" t="s">
        <v>84</v>
      </c>
      <c r="AV658" s="16" t="s">
        <v>181</v>
      </c>
      <c r="AW658" s="16" t="s">
        <v>30</v>
      </c>
      <c r="AX658" s="16" t="s">
        <v>74</v>
      </c>
      <c r="AY658" s="283" t="s">
        <v>180</v>
      </c>
    </row>
    <row r="659" s="13" customFormat="1">
      <c r="A659" s="13"/>
      <c r="B659" s="240"/>
      <c r="C659" s="241"/>
      <c r="D659" s="242" t="s">
        <v>190</v>
      </c>
      <c r="E659" s="243" t="s">
        <v>1</v>
      </c>
      <c r="F659" s="244" t="s">
        <v>1463</v>
      </c>
      <c r="G659" s="241"/>
      <c r="H659" s="243" t="s">
        <v>1</v>
      </c>
      <c r="I659" s="245"/>
      <c r="J659" s="241"/>
      <c r="K659" s="241"/>
      <c r="L659" s="246"/>
      <c r="M659" s="247"/>
      <c r="N659" s="248"/>
      <c r="O659" s="248"/>
      <c r="P659" s="248"/>
      <c r="Q659" s="248"/>
      <c r="R659" s="248"/>
      <c r="S659" s="248"/>
      <c r="T659" s="249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50" t="s">
        <v>190</v>
      </c>
      <c r="AU659" s="250" t="s">
        <v>84</v>
      </c>
      <c r="AV659" s="13" t="s">
        <v>82</v>
      </c>
      <c r="AW659" s="13" t="s">
        <v>30</v>
      </c>
      <c r="AX659" s="13" t="s">
        <v>74</v>
      </c>
      <c r="AY659" s="250" t="s">
        <v>180</v>
      </c>
    </row>
    <row r="660" s="14" customFormat="1">
      <c r="A660" s="14"/>
      <c r="B660" s="251"/>
      <c r="C660" s="252"/>
      <c r="D660" s="242" t="s">
        <v>190</v>
      </c>
      <c r="E660" s="253" t="s">
        <v>1</v>
      </c>
      <c r="F660" s="254" t="s">
        <v>1464</v>
      </c>
      <c r="G660" s="252"/>
      <c r="H660" s="255">
        <v>340</v>
      </c>
      <c r="I660" s="256"/>
      <c r="J660" s="252"/>
      <c r="K660" s="252"/>
      <c r="L660" s="257"/>
      <c r="M660" s="258"/>
      <c r="N660" s="259"/>
      <c r="O660" s="259"/>
      <c r="P660" s="259"/>
      <c r="Q660" s="259"/>
      <c r="R660" s="259"/>
      <c r="S660" s="259"/>
      <c r="T660" s="26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1" t="s">
        <v>190</v>
      </c>
      <c r="AU660" s="261" t="s">
        <v>84</v>
      </c>
      <c r="AV660" s="14" t="s">
        <v>84</v>
      </c>
      <c r="AW660" s="14" t="s">
        <v>30</v>
      </c>
      <c r="AX660" s="14" t="s">
        <v>74</v>
      </c>
      <c r="AY660" s="261" t="s">
        <v>180</v>
      </c>
    </row>
    <row r="661" s="16" customFormat="1">
      <c r="A661" s="16"/>
      <c r="B661" s="273"/>
      <c r="C661" s="274"/>
      <c r="D661" s="242" t="s">
        <v>190</v>
      </c>
      <c r="E661" s="275" t="s">
        <v>1</v>
      </c>
      <c r="F661" s="276" t="s">
        <v>249</v>
      </c>
      <c r="G661" s="274"/>
      <c r="H661" s="277">
        <v>340</v>
      </c>
      <c r="I661" s="278"/>
      <c r="J661" s="274"/>
      <c r="K661" s="274"/>
      <c r="L661" s="279"/>
      <c r="M661" s="280"/>
      <c r="N661" s="281"/>
      <c r="O661" s="281"/>
      <c r="P661" s="281"/>
      <c r="Q661" s="281"/>
      <c r="R661" s="281"/>
      <c r="S661" s="281"/>
      <c r="T661" s="282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T661" s="283" t="s">
        <v>190</v>
      </c>
      <c r="AU661" s="283" t="s">
        <v>84</v>
      </c>
      <c r="AV661" s="16" t="s">
        <v>181</v>
      </c>
      <c r="AW661" s="16" t="s">
        <v>30</v>
      </c>
      <c r="AX661" s="16" t="s">
        <v>74</v>
      </c>
      <c r="AY661" s="283" t="s">
        <v>180</v>
      </c>
    </row>
    <row r="662" s="15" customFormat="1">
      <c r="A662" s="15"/>
      <c r="B662" s="262"/>
      <c r="C662" s="263"/>
      <c r="D662" s="242" t="s">
        <v>190</v>
      </c>
      <c r="E662" s="264" t="s">
        <v>1</v>
      </c>
      <c r="F662" s="265" t="s">
        <v>194</v>
      </c>
      <c r="G662" s="263"/>
      <c r="H662" s="266">
        <v>5600.7399999999998</v>
      </c>
      <c r="I662" s="267"/>
      <c r="J662" s="263"/>
      <c r="K662" s="263"/>
      <c r="L662" s="268"/>
      <c r="M662" s="269"/>
      <c r="N662" s="270"/>
      <c r="O662" s="270"/>
      <c r="P662" s="270"/>
      <c r="Q662" s="270"/>
      <c r="R662" s="270"/>
      <c r="S662" s="270"/>
      <c r="T662" s="271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T662" s="272" t="s">
        <v>190</v>
      </c>
      <c r="AU662" s="272" t="s">
        <v>84</v>
      </c>
      <c r="AV662" s="15" t="s">
        <v>188</v>
      </c>
      <c r="AW662" s="15" t="s">
        <v>30</v>
      </c>
      <c r="AX662" s="15" t="s">
        <v>82</v>
      </c>
      <c r="AY662" s="272" t="s">
        <v>180</v>
      </c>
    </row>
    <row r="663" s="2" customFormat="1" ht="16.5" customHeight="1">
      <c r="A663" s="39"/>
      <c r="B663" s="40"/>
      <c r="C663" s="284" t="s">
        <v>720</v>
      </c>
      <c r="D663" s="284" t="s">
        <v>328</v>
      </c>
      <c r="E663" s="285" t="s">
        <v>1651</v>
      </c>
      <c r="F663" s="286" t="s">
        <v>1652</v>
      </c>
      <c r="G663" s="287" t="s">
        <v>198</v>
      </c>
      <c r="H663" s="288">
        <v>4045.306</v>
      </c>
      <c r="I663" s="289"/>
      <c r="J663" s="290">
        <f>ROUND(I663*H663,2)</f>
        <v>0</v>
      </c>
      <c r="K663" s="286" t="s">
        <v>199</v>
      </c>
      <c r="L663" s="291"/>
      <c r="M663" s="292" t="s">
        <v>1</v>
      </c>
      <c r="N663" s="293" t="s">
        <v>39</v>
      </c>
      <c r="O663" s="92"/>
      <c r="P663" s="236">
        <f>O663*H663</f>
        <v>0</v>
      </c>
      <c r="Q663" s="236">
        <v>0.00010000000000000001</v>
      </c>
      <c r="R663" s="236">
        <f>Q663*H663</f>
        <v>0.40453060000000002</v>
      </c>
      <c r="S663" s="236">
        <v>0</v>
      </c>
      <c r="T663" s="237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38" t="s">
        <v>331</v>
      </c>
      <c r="AT663" s="238" t="s">
        <v>328</v>
      </c>
      <c r="AU663" s="238" t="s">
        <v>84</v>
      </c>
      <c r="AY663" s="18" t="s">
        <v>180</v>
      </c>
      <c r="BE663" s="239">
        <f>IF(N663="základní",J663,0)</f>
        <v>0</v>
      </c>
      <c r="BF663" s="239">
        <f>IF(N663="snížená",J663,0)</f>
        <v>0</v>
      </c>
      <c r="BG663" s="239">
        <f>IF(N663="zákl. přenesená",J663,0)</f>
        <v>0</v>
      </c>
      <c r="BH663" s="239">
        <f>IF(N663="sníž. přenesená",J663,0)</f>
        <v>0</v>
      </c>
      <c r="BI663" s="239">
        <f>IF(N663="nulová",J663,0)</f>
        <v>0</v>
      </c>
      <c r="BJ663" s="18" t="s">
        <v>82</v>
      </c>
      <c r="BK663" s="239">
        <f>ROUND(I663*H663,2)</f>
        <v>0</v>
      </c>
      <c r="BL663" s="18" t="s">
        <v>294</v>
      </c>
      <c r="BM663" s="238" t="s">
        <v>1653</v>
      </c>
    </row>
    <row r="664" s="14" customFormat="1">
      <c r="A664" s="14"/>
      <c r="B664" s="251"/>
      <c r="C664" s="252"/>
      <c r="D664" s="242" t="s">
        <v>190</v>
      </c>
      <c r="E664" s="253" t="s">
        <v>1</v>
      </c>
      <c r="F664" s="254" t="s">
        <v>1654</v>
      </c>
      <c r="G664" s="252"/>
      <c r="H664" s="255">
        <v>3371.0880000000002</v>
      </c>
      <c r="I664" s="256"/>
      <c r="J664" s="252"/>
      <c r="K664" s="252"/>
      <c r="L664" s="257"/>
      <c r="M664" s="258"/>
      <c r="N664" s="259"/>
      <c r="O664" s="259"/>
      <c r="P664" s="259"/>
      <c r="Q664" s="259"/>
      <c r="R664" s="259"/>
      <c r="S664" s="259"/>
      <c r="T664" s="26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261" t="s">
        <v>190</v>
      </c>
      <c r="AU664" s="261" t="s">
        <v>84</v>
      </c>
      <c r="AV664" s="14" t="s">
        <v>84</v>
      </c>
      <c r="AW664" s="14" t="s">
        <v>30</v>
      </c>
      <c r="AX664" s="14" t="s">
        <v>74</v>
      </c>
      <c r="AY664" s="261" t="s">
        <v>180</v>
      </c>
    </row>
    <row r="665" s="15" customFormat="1">
      <c r="A665" s="15"/>
      <c r="B665" s="262"/>
      <c r="C665" s="263"/>
      <c r="D665" s="242" t="s">
        <v>190</v>
      </c>
      <c r="E665" s="264" t="s">
        <v>1</v>
      </c>
      <c r="F665" s="265" t="s">
        <v>194</v>
      </c>
      <c r="G665" s="263"/>
      <c r="H665" s="266">
        <v>3371.0880000000002</v>
      </c>
      <c r="I665" s="267"/>
      <c r="J665" s="263"/>
      <c r="K665" s="263"/>
      <c r="L665" s="268"/>
      <c r="M665" s="269"/>
      <c r="N665" s="270"/>
      <c r="O665" s="270"/>
      <c r="P665" s="270"/>
      <c r="Q665" s="270"/>
      <c r="R665" s="270"/>
      <c r="S665" s="270"/>
      <c r="T665" s="271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T665" s="272" t="s">
        <v>190</v>
      </c>
      <c r="AU665" s="272" t="s">
        <v>84</v>
      </c>
      <c r="AV665" s="15" t="s">
        <v>188</v>
      </c>
      <c r="AW665" s="15" t="s">
        <v>30</v>
      </c>
      <c r="AX665" s="15" t="s">
        <v>82</v>
      </c>
      <c r="AY665" s="272" t="s">
        <v>180</v>
      </c>
    </row>
    <row r="666" s="14" customFormat="1">
      <c r="A666" s="14"/>
      <c r="B666" s="251"/>
      <c r="C666" s="252"/>
      <c r="D666" s="242" t="s">
        <v>190</v>
      </c>
      <c r="E666" s="252"/>
      <c r="F666" s="254" t="s">
        <v>1655</v>
      </c>
      <c r="G666" s="252"/>
      <c r="H666" s="255">
        <v>4045.306</v>
      </c>
      <c r="I666" s="256"/>
      <c r="J666" s="252"/>
      <c r="K666" s="252"/>
      <c r="L666" s="257"/>
      <c r="M666" s="258"/>
      <c r="N666" s="259"/>
      <c r="O666" s="259"/>
      <c r="P666" s="259"/>
      <c r="Q666" s="259"/>
      <c r="R666" s="259"/>
      <c r="S666" s="259"/>
      <c r="T666" s="260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1" t="s">
        <v>190</v>
      </c>
      <c r="AU666" s="261" t="s">
        <v>84</v>
      </c>
      <c r="AV666" s="14" t="s">
        <v>84</v>
      </c>
      <c r="AW666" s="14" t="s">
        <v>4</v>
      </c>
      <c r="AX666" s="14" t="s">
        <v>82</v>
      </c>
      <c r="AY666" s="261" t="s">
        <v>180</v>
      </c>
    </row>
    <row r="667" s="2" customFormat="1" ht="16.5" customHeight="1">
      <c r="A667" s="39"/>
      <c r="B667" s="40"/>
      <c r="C667" s="284" t="s">
        <v>1656</v>
      </c>
      <c r="D667" s="284" t="s">
        <v>328</v>
      </c>
      <c r="E667" s="285" t="s">
        <v>1657</v>
      </c>
      <c r="F667" s="286" t="s">
        <v>1658</v>
      </c>
      <c r="G667" s="287" t="s">
        <v>198</v>
      </c>
      <c r="H667" s="288">
        <v>2675.5819999999999</v>
      </c>
      <c r="I667" s="289"/>
      <c r="J667" s="290">
        <f>ROUND(I667*H667,2)</f>
        <v>0</v>
      </c>
      <c r="K667" s="286" t="s">
        <v>199</v>
      </c>
      <c r="L667" s="291"/>
      <c r="M667" s="292" t="s">
        <v>1</v>
      </c>
      <c r="N667" s="293" t="s">
        <v>39</v>
      </c>
      <c r="O667" s="92"/>
      <c r="P667" s="236">
        <f>O667*H667</f>
        <v>0</v>
      </c>
      <c r="Q667" s="236">
        <v>0.00010000000000000001</v>
      </c>
      <c r="R667" s="236">
        <f>Q667*H667</f>
        <v>0.26755820000000002</v>
      </c>
      <c r="S667" s="236">
        <v>0</v>
      </c>
      <c r="T667" s="237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38" t="s">
        <v>331</v>
      </c>
      <c r="AT667" s="238" t="s">
        <v>328</v>
      </c>
      <c r="AU667" s="238" t="s">
        <v>84</v>
      </c>
      <c r="AY667" s="18" t="s">
        <v>180</v>
      </c>
      <c r="BE667" s="239">
        <f>IF(N667="základní",J667,0)</f>
        <v>0</v>
      </c>
      <c r="BF667" s="239">
        <f>IF(N667="snížená",J667,0)</f>
        <v>0</v>
      </c>
      <c r="BG667" s="239">
        <f>IF(N667="zákl. přenesená",J667,0)</f>
        <v>0</v>
      </c>
      <c r="BH667" s="239">
        <f>IF(N667="sníž. přenesená",J667,0)</f>
        <v>0</v>
      </c>
      <c r="BI667" s="239">
        <f>IF(N667="nulová",J667,0)</f>
        <v>0</v>
      </c>
      <c r="BJ667" s="18" t="s">
        <v>82</v>
      </c>
      <c r="BK667" s="239">
        <f>ROUND(I667*H667,2)</f>
        <v>0</v>
      </c>
      <c r="BL667" s="18" t="s">
        <v>294</v>
      </c>
      <c r="BM667" s="238" t="s">
        <v>1659</v>
      </c>
    </row>
    <row r="668" s="14" customFormat="1">
      <c r="A668" s="14"/>
      <c r="B668" s="251"/>
      <c r="C668" s="252"/>
      <c r="D668" s="242" t="s">
        <v>190</v>
      </c>
      <c r="E668" s="253" t="s">
        <v>1</v>
      </c>
      <c r="F668" s="254" t="s">
        <v>1660</v>
      </c>
      <c r="G668" s="252"/>
      <c r="H668" s="255">
        <v>890.84500000000003</v>
      </c>
      <c r="I668" s="256"/>
      <c r="J668" s="252"/>
      <c r="K668" s="252"/>
      <c r="L668" s="257"/>
      <c r="M668" s="258"/>
      <c r="N668" s="259"/>
      <c r="O668" s="259"/>
      <c r="P668" s="259"/>
      <c r="Q668" s="259"/>
      <c r="R668" s="259"/>
      <c r="S668" s="259"/>
      <c r="T668" s="26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1" t="s">
        <v>190</v>
      </c>
      <c r="AU668" s="261" t="s">
        <v>84</v>
      </c>
      <c r="AV668" s="14" t="s">
        <v>84</v>
      </c>
      <c r="AW668" s="14" t="s">
        <v>30</v>
      </c>
      <c r="AX668" s="14" t="s">
        <v>74</v>
      </c>
      <c r="AY668" s="261" t="s">
        <v>180</v>
      </c>
    </row>
    <row r="669" s="14" customFormat="1">
      <c r="A669" s="14"/>
      <c r="B669" s="251"/>
      <c r="C669" s="252"/>
      <c r="D669" s="242" t="s">
        <v>190</v>
      </c>
      <c r="E669" s="253" t="s">
        <v>1</v>
      </c>
      <c r="F669" s="254" t="s">
        <v>1661</v>
      </c>
      <c r="G669" s="252"/>
      <c r="H669" s="255">
        <v>1338.807</v>
      </c>
      <c r="I669" s="256"/>
      <c r="J669" s="252"/>
      <c r="K669" s="252"/>
      <c r="L669" s="257"/>
      <c r="M669" s="258"/>
      <c r="N669" s="259"/>
      <c r="O669" s="259"/>
      <c r="P669" s="259"/>
      <c r="Q669" s="259"/>
      <c r="R669" s="259"/>
      <c r="S669" s="259"/>
      <c r="T669" s="260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1" t="s">
        <v>190</v>
      </c>
      <c r="AU669" s="261" t="s">
        <v>84</v>
      </c>
      <c r="AV669" s="14" t="s">
        <v>84</v>
      </c>
      <c r="AW669" s="14" t="s">
        <v>30</v>
      </c>
      <c r="AX669" s="14" t="s">
        <v>74</v>
      </c>
      <c r="AY669" s="261" t="s">
        <v>180</v>
      </c>
    </row>
    <row r="670" s="15" customFormat="1">
      <c r="A670" s="15"/>
      <c r="B670" s="262"/>
      <c r="C670" s="263"/>
      <c r="D670" s="242" t="s">
        <v>190</v>
      </c>
      <c r="E670" s="264" t="s">
        <v>1</v>
      </c>
      <c r="F670" s="265" t="s">
        <v>194</v>
      </c>
      <c r="G670" s="263"/>
      <c r="H670" s="266">
        <v>2229.652</v>
      </c>
      <c r="I670" s="267"/>
      <c r="J670" s="263"/>
      <c r="K670" s="263"/>
      <c r="L670" s="268"/>
      <c r="M670" s="269"/>
      <c r="N670" s="270"/>
      <c r="O670" s="270"/>
      <c r="P670" s="270"/>
      <c r="Q670" s="270"/>
      <c r="R670" s="270"/>
      <c r="S670" s="270"/>
      <c r="T670" s="271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T670" s="272" t="s">
        <v>190</v>
      </c>
      <c r="AU670" s="272" t="s">
        <v>84</v>
      </c>
      <c r="AV670" s="15" t="s">
        <v>188</v>
      </c>
      <c r="AW670" s="15" t="s">
        <v>30</v>
      </c>
      <c r="AX670" s="15" t="s">
        <v>82</v>
      </c>
      <c r="AY670" s="272" t="s">
        <v>180</v>
      </c>
    </row>
    <row r="671" s="14" customFormat="1">
      <c r="A671" s="14"/>
      <c r="B671" s="251"/>
      <c r="C671" s="252"/>
      <c r="D671" s="242" t="s">
        <v>190</v>
      </c>
      <c r="E671" s="252"/>
      <c r="F671" s="254" t="s">
        <v>1662</v>
      </c>
      <c r="G671" s="252"/>
      <c r="H671" s="255">
        <v>2675.5819999999999</v>
      </c>
      <c r="I671" s="256"/>
      <c r="J671" s="252"/>
      <c r="K671" s="252"/>
      <c r="L671" s="257"/>
      <c r="M671" s="258"/>
      <c r="N671" s="259"/>
      <c r="O671" s="259"/>
      <c r="P671" s="259"/>
      <c r="Q671" s="259"/>
      <c r="R671" s="259"/>
      <c r="S671" s="259"/>
      <c r="T671" s="26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1" t="s">
        <v>190</v>
      </c>
      <c r="AU671" s="261" t="s">
        <v>84</v>
      </c>
      <c r="AV671" s="14" t="s">
        <v>84</v>
      </c>
      <c r="AW671" s="14" t="s">
        <v>4</v>
      </c>
      <c r="AX671" s="14" t="s">
        <v>82</v>
      </c>
      <c r="AY671" s="261" t="s">
        <v>180</v>
      </c>
    </row>
    <row r="672" s="2" customFormat="1" ht="16.5" customHeight="1">
      <c r="A672" s="39"/>
      <c r="B672" s="40"/>
      <c r="C672" s="227" t="s">
        <v>902</v>
      </c>
      <c r="D672" s="227" t="s">
        <v>183</v>
      </c>
      <c r="E672" s="228" t="s">
        <v>1663</v>
      </c>
      <c r="F672" s="229" t="s">
        <v>1664</v>
      </c>
      <c r="G672" s="230" t="s">
        <v>287</v>
      </c>
      <c r="H672" s="231">
        <v>5120</v>
      </c>
      <c r="I672" s="232"/>
      <c r="J672" s="233">
        <f>ROUND(I672*H672,2)</f>
        <v>0</v>
      </c>
      <c r="K672" s="229" t="s">
        <v>199</v>
      </c>
      <c r="L672" s="45"/>
      <c r="M672" s="234" t="s">
        <v>1</v>
      </c>
      <c r="N672" s="235" t="s">
        <v>39</v>
      </c>
      <c r="O672" s="92"/>
      <c r="P672" s="236">
        <f>O672*H672</f>
        <v>0</v>
      </c>
      <c r="Q672" s="236">
        <v>0</v>
      </c>
      <c r="R672" s="236">
        <f>Q672*H672</f>
        <v>0</v>
      </c>
      <c r="S672" s="236">
        <v>0</v>
      </c>
      <c r="T672" s="237">
        <f>S672*H672</f>
        <v>0</v>
      </c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R672" s="238" t="s">
        <v>294</v>
      </c>
      <c r="AT672" s="238" t="s">
        <v>183</v>
      </c>
      <c r="AU672" s="238" t="s">
        <v>84</v>
      </c>
      <c r="AY672" s="18" t="s">
        <v>180</v>
      </c>
      <c r="BE672" s="239">
        <f>IF(N672="základní",J672,0)</f>
        <v>0</v>
      </c>
      <c r="BF672" s="239">
        <f>IF(N672="snížená",J672,0)</f>
        <v>0</v>
      </c>
      <c r="BG672" s="239">
        <f>IF(N672="zákl. přenesená",J672,0)</f>
        <v>0</v>
      </c>
      <c r="BH672" s="239">
        <f>IF(N672="sníž. přenesená",J672,0)</f>
        <v>0</v>
      </c>
      <c r="BI672" s="239">
        <f>IF(N672="nulová",J672,0)</f>
        <v>0</v>
      </c>
      <c r="BJ672" s="18" t="s">
        <v>82</v>
      </c>
      <c r="BK672" s="239">
        <f>ROUND(I672*H672,2)</f>
        <v>0</v>
      </c>
      <c r="BL672" s="18" t="s">
        <v>294</v>
      </c>
      <c r="BM672" s="238" t="s">
        <v>1665</v>
      </c>
    </row>
    <row r="673" s="2" customFormat="1" ht="16.5" customHeight="1">
      <c r="A673" s="39"/>
      <c r="B673" s="40"/>
      <c r="C673" s="227" t="s">
        <v>1666</v>
      </c>
      <c r="D673" s="227" t="s">
        <v>183</v>
      </c>
      <c r="E673" s="228" t="s">
        <v>1667</v>
      </c>
      <c r="F673" s="229" t="s">
        <v>1668</v>
      </c>
      <c r="G673" s="230" t="s">
        <v>343</v>
      </c>
      <c r="H673" s="294"/>
      <c r="I673" s="232"/>
      <c r="J673" s="233">
        <f>ROUND(I673*H673,2)</f>
        <v>0</v>
      </c>
      <c r="K673" s="229" t="s">
        <v>187</v>
      </c>
      <c r="L673" s="45"/>
      <c r="M673" s="234" t="s">
        <v>1</v>
      </c>
      <c r="N673" s="235" t="s">
        <v>39</v>
      </c>
      <c r="O673" s="92"/>
      <c r="P673" s="236">
        <f>O673*H673</f>
        <v>0</v>
      </c>
      <c r="Q673" s="236">
        <v>0</v>
      </c>
      <c r="R673" s="236">
        <f>Q673*H673</f>
        <v>0</v>
      </c>
      <c r="S673" s="236">
        <v>0</v>
      </c>
      <c r="T673" s="237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38" t="s">
        <v>294</v>
      </c>
      <c r="AT673" s="238" t="s">
        <v>183</v>
      </c>
      <c r="AU673" s="238" t="s">
        <v>84</v>
      </c>
      <c r="AY673" s="18" t="s">
        <v>180</v>
      </c>
      <c r="BE673" s="239">
        <f>IF(N673="základní",J673,0)</f>
        <v>0</v>
      </c>
      <c r="BF673" s="239">
        <f>IF(N673="snížená",J673,0)</f>
        <v>0</v>
      </c>
      <c r="BG673" s="239">
        <f>IF(N673="zákl. přenesená",J673,0)</f>
        <v>0</v>
      </c>
      <c r="BH673" s="239">
        <f>IF(N673="sníž. přenesená",J673,0)</f>
        <v>0</v>
      </c>
      <c r="BI673" s="239">
        <f>IF(N673="nulová",J673,0)</f>
        <v>0</v>
      </c>
      <c r="BJ673" s="18" t="s">
        <v>82</v>
      </c>
      <c r="BK673" s="239">
        <f>ROUND(I673*H673,2)</f>
        <v>0</v>
      </c>
      <c r="BL673" s="18" t="s">
        <v>294</v>
      </c>
      <c r="BM673" s="238" t="s">
        <v>1669</v>
      </c>
    </row>
    <row r="674" s="12" customFormat="1" ht="22.8" customHeight="1">
      <c r="A674" s="12"/>
      <c r="B674" s="211"/>
      <c r="C674" s="212"/>
      <c r="D674" s="213" t="s">
        <v>73</v>
      </c>
      <c r="E674" s="225" t="s">
        <v>550</v>
      </c>
      <c r="F674" s="225" t="s">
        <v>551</v>
      </c>
      <c r="G674" s="212"/>
      <c r="H674" s="212"/>
      <c r="I674" s="215"/>
      <c r="J674" s="226">
        <f>BK674</f>
        <v>0</v>
      </c>
      <c r="K674" s="212"/>
      <c r="L674" s="217"/>
      <c r="M674" s="218"/>
      <c r="N674" s="219"/>
      <c r="O674" s="219"/>
      <c r="P674" s="220">
        <f>SUM(P675:P697)</f>
        <v>0</v>
      </c>
      <c r="Q674" s="219"/>
      <c r="R674" s="220">
        <f>SUM(R675:R697)</f>
        <v>1.3548999999999998</v>
      </c>
      <c r="S674" s="219"/>
      <c r="T674" s="221">
        <f>SUM(T675:T697)</f>
        <v>0</v>
      </c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R674" s="222" t="s">
        <v>84</v>
      </c>
      <c r="AT674" s="223" t="s">
        <v>73</v>
      </c>
      <c r="AU674" s="223" t="s">
        <v>82</v>
      </c>
      <c r="AY674" s="222" t="s">
        <v>180</v>
      </c>
      <c r="BK674" s="224">
        <f>SUM(BK675:BK697)</f>
        <v>0</v>
      </c>
    </row>
    <row r="675" s="2" customFormat="1" ht="21.75" customHeight="1">
      <c r="A675" s="39"/>
      <c r="B675" s="40"/>
      <c r="C675" s="227" t="s">
        <v>725</v>
      </c>
      <c r="D675" s="227" t="s">
        <v>284</v>
      </c>
      <c r="E675" s="228" t="s">
        <v>1670</v>
      </c>
      <c r="F675" s="229" t="s">
        <v>1671</v>
      </c>
      <c r="G675" s="230" t="s">
        <v>198</v>
      </c>
      <c r="H675" s="231">
        <v>2.7160000000000002</v>
      </c>
      <c r="I675" s="232"/>
      <c r="J675" s="233">
        <f>ROUND(I675*H675,2)</f>
        <v>0</v>
      </c>
      <c r="K675" s="229" t="s">
        <v>199</v>
      </c>
      <c r="L675" s="45"/>
      <c r="M675" s="234" t="s">
        <v>1</v>
      </c>
      <c r="N675" s="235" t="s">
        <v>39</v>
      </c>
      <c r="O675" s="92"/>
      <c r="P675" s="236">
        <f>O675*H675</f>
        <v>0</v>
      </c>
      <c r="Q675" s="236">
        <v>0</v>
      </c>
      <c r="R675" s="236">
        <f>Q675*H675</f>
        <v>0</v>
      </c>
      <c r="S675" s="236">
        <v>0</v>
      </c>
      <c r="T675" s="237">
        <f>S675*H675</f>
        <v>0</v>
      </c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R675" s="238" t="s">
        <v>294</v>
      </c>
      <c r="AT675" s="238" t="s">
        <v>183</v>
      </c>
      <c r="AU675" s="238" t="s">
        <v>84</v>
      </c>
      <c r="AY675" s="18" t="s">
        <v>180</v>
      </c>
      <c r="BE675" s="239">
        <f>IF(N675="základní",J675,0)</f>
        <v>0</v>
      </c>
      <c r="BF675" s="239">
        <f>IF(N675="snížená",J675,0)</f>
        <v>0</v>
      </c>
      <c r="BG675" s="239">
        <f>IF(N675="zákl. přenesená",J675,0)</f>
        <v>0</v>
      </c>
      <c r="BH675" s="239">
        <f>IF(N675="sníž. přenesená",J675,0)</f>
        <v>0</v>
      </c>
      <c r="BI675" s="239">
        <f>IF(N675="nulová",J675,0)</f>
        <v>0</v>
      </c>
      <c r="BJ675" s="18" t="s">
        <v>82</v>
      </c>
      <c r="BK675" s="239">
        <f>ROUND(I675*H675,2)</f>
        <v>0</v>
      </c>
      <c r="BL675" s="18" t="s">
        <v>294</v>
      </c>
      <c r="BM675" s="238" t="s">
        <v>1672</v>
      </c>
    </row>
    <row r="676" s="2" customFormat="1">
      <c r="A676" s="39"/>
      <c r="B676" s="40"/>
      <c r="C676" s="41"/>
      <c r="D676" s="242" t="s">
        <v>556</v>
      </c>
      <c r="E676" s="41"/>
      <c r="F676" s="295" t="s">
        <v>557</v>
      </c>
      <c r="G676" s="41"/>
      <c r="H676" s="41"/>
      <c r="I676" s="296"/>
      <c r="J676" s="41"/>
      <c r="K676" s="41"/>
      <c r="L676" s="45"/>
      <c r="M676" s="297"/>
      <c r="N676" s="298"/>
      <c r="O676" s="92"/>
      <c r="P676" s="92"/>
      <c r="Q676" s="92"/>
      <c r="R676" s="92"/>
      <c r="S676" s="92"/>
      <c r="T676" s="93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T676" s="18" t="s">
        <v>556</v>
      </c>
      <c r="AU676" s="18" t="s">
        <v>84</v>
      </c>
    </row>
    <row r="677" s="13" customFormat="1">
      <c r="A677" s="13"/>
      <c r="B677" s="240"/>
      <c r="C677" s="241"/>
      <c r="D677" s="242" t="s">
        <v>190</v>
      </c>
      <c r="E677" s="243" t="s">
        <v>1</v>
      </c>
      <c r="F677" s="244" t="s">
        <v>1673</v>
      </c>
      <c r="G677" s="241"/>
      <c r="H677" s="243" t="s">
        <v>1</v>
      </c>
      <c r="I677" s="245"/>
      <c r="J677" s="241"/>
      <c r="K677" s="241"/>
      <c r="L677" s="246"/>
      <c r="M677" s="247"/>
      <c r="N677" s="248"/>
      <c r="O677" s="248"/>
      <c r="P677" s="248"/>
      <c r="Q677" s="248"/>
      <c r="R677" s="248"/>
      <c r="S677" s="248"/>
      <c r="T677" s="249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50" t="s">
        <v>190</v>
      </c>
      <c r="AU677" s="250" t="s">
        <v>84</v>
      </c>
      <c r="AV677" s="13" t="s">
        <v>82</v>
      </c>
      <c r="AW677" s="13" t="s">
        <v>30</v>
      </c>
      <c r="AX677" s="13" t="s">
        <v>74</v>
      </c>
      <c r="AY677" s="250" t="s">
        <v>180</v>
      </c>
    </row>
    <row r="678" s="14" customFormat="1">
      <c r="A678" s="14"/>
      <c r="B678" s="251"/>
      <c r="C678" s="252"/>
      <c r="D678" s="242" t="s">
        <v>190</v>
      </c>
      <c r="E678" s="253" t="s">
        <v>1</v>
      </c>
      <c r="F678" s="254" t="s">
        <v>1674</v>
      </c>
      <c r="G678" s="252"/>
      <c r="H678" s="255">
        <v>2.7160000000000002</v>
      </c>
      <c r="I678" s="256"/>
      <c r="J678" s="252"/>
      <c r="K678" s="252"/>
      <c r="L678" s="257"/>
      <c r="M678" s="258"/>
      <c r="N678" s="259"/>
      <c r="O678" s="259"/>
      <c r="P678" s="259"/>
      <c r="Q678" s="259"/>
      <c r="R678" s="259"/>
      <c r="S678" s="259"/>
      <c r="T678" s="260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61" t="s">
        <v>190</v>
      </c>
      <c r="AU678" s="261" t="s">
        <v>84</v>
      </c>
      <c r="AV678" s="14" t="s">
        <v>84</v>
      </c>
      <c r="AW678" s="14" t="s">
        <v>30</v>
      </c>
      <c r="AX678" s="14" t="s">
        <v>74</v>
      </c>
      <c r="AY678" s="261" t="s">
        <v>180</v>
      </c>
    </row>
    <row r="679" s="15" customFormat="1">
      <c r="A679" s="15"/>
      <c r="B679" s="262"/>
      <c r="C679" s="263"/>
      <c r="D679" s="242" t="s">
        <v>190</v>
      </c>
      <c r="E679" s="264" t="s">
        <v>1</v>
      </c>
      <c r="F679" s="265" t="s">
        <v>194</v>
      </c>
      <c r="G679" s="263"/>
      <c r="H679" s="266">
        <v>2.7160000000000002</v>
      </c>
      <c r="I679" s="267"/>
      <c r="J679" s="263"/>
      <c r="K679" s="263"/>
      <c r="L679" s="268"/>
      <c r="M679" s="269"/>
      <c r="N679" s="270"/>
      <c r="O679" s="270"/>
      <c r="P679" s="270"/>
      <c r="Q679" s="270"/>
      <c r="R679" s="270"/>
      <c r="S679" s="270"/>
      <c r="T679" s="271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T679" s="272" t="s">
        <v>190</v>
      </c>
      <c r="AU679" s="272" t="s">
        <v>84</v>
      </c>
      <c r="AV679" s="15" t="s">
        <v>188</v>
      </c>
      <c r="AW679" s="15" t="s">
        <v>30</v>
      </c>
      <c r="AX679" s="15" t="s">
        <v>82</v>
      </c>
      <c r="AY679" s="272" t="s">
        <v>180</v>
      </c>
    </row>
    <row r="680" s="2" customFormat="1" ht="24.15" customHeight="1">
      <c r="A680" s="39"/>
      <c r="B680" s="40"/>
      <c r="C680" s="227" t="s">
        <v>731</v>
      </c>
      <c r="D680" s="227" t="s">
        <v>284</v>
      </c>
      <c r="E680" s="228" t="s">
        <v>1675</v>
      </c>
      <c r="F680" s="229" t="s">
        <v>1676</v>
      </c>
      <c r="G680" s="230" t="s">
        <v>287</v>
      </c>
      <c r="H680" s="231">
        <v>10</v>
      </c>
      <c r="I680" s="232"/>
      <c r="J680" s="233">
        <f>ROUND(I680*H680,2)</f>
        <v>0</v>
      </c>
      <c r="K680" s="229" t="s">
        <v>199</v>
      </c>
      <c r="L680" s="45"/>
      <c r="M680" s="234" t="s">
        <v>1</v>
      </c>
      <c r="N680" s="235" t="s">
        <v>39</v>
      </c>
      <c r="O680" s="92"/>
      <c r="P680" s="236">
        <f>O680*H680</f>
        <v>0</v>
      </c>
      <c r="Q680" s="236">
        <v>0.039849999999999997</v>
      </c>
      <c r="R680" s="236">
        <f>Q680*H680</f>
        <v>0.39849999999999997</v>
      </c>
      <c r="S680" s="236">
        <v>0</v>
      </c>
      <c r="T680" s="237">
        <f>S680*H680</f>
        <v>0</v>
      </c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R680" s="238" t="s">
        <v>294</v>
      </c>
      <c r="AT680" s="238" t="s">
        <v>183</v>
      </c>
      <c r="AU680" s="238" t="s">
        <v>84</v>
      </c>
      <c r="AY680" s="18" t="s">
        <v>180</v>
      </c>
      <c r="BE680" s="239">
        <f>IF(N680="základní",J680,0)</f>
        <v>0</v>
      </c>
      <c r="BF680" s="239">
        <f>IF(N680="snížená",J680,0)</f>
        <v>0</v>
      </c>
      <c r="BG680" s="239">
        <f>IF(N680="zákl. přenesená",J680,0)</f>
        <v>0</v>
      </c>
      <c r="BH680" s="239">
        <f>IF(N680="sníž. přenesená",J680,0)</f>
        <v>0</v>
      </c>
      <c r="BI680" s="239">
        <f>IF(N680="nulová",J680,0)</f>
        <v>0</v>
      </c>
      <c r="BJ680" s="18" t="s">
        <v>82</v>
      </c>
      <c r="BK680" s="239">
        <f>ROUND(I680*H680,2)</f>
        <v>0</v>
      </c>
      <c r="BL680" s="18" t="s">
        <v>294</v>
      </c>
      <c r="BM680" s="238" t="s">
        <v>1677</v>
      </c>
    </row>
    <row r="681" s="2" customFormat="1">
      <c r="A681" s="39"/>
      <c r="B681" s="40"/>
      <c r="C681" s="41"/>
      <c r="D681" s="242" t="s">
        <v>556</v>
      </c>
      <c r="E681" s="41"/>
      <c r="F681" s="295" t="s">
        <v>1678</v>
      </c>
      <c r="G681" s="41"/>
      <c r="H681" s="41"/>
      <c r="I681" s="296"/>
      <c r="J681" s="41"/>
      <c r="K681" s="41"/>
      <c r="L681" s="45"/>
      <c r="M681" s="297"/>
      <c r="N681" s="298"/>
      <c r="O681" s="92"/>
      <c r="P681" s="92"/>
      <c r="Q681" s="92"/>
      <c r="R681" s="92"/>
      <c r="S681" s="92"/>
      <c r="T681" s="93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T681" s="18" t="s">
        <v>556</v>
      </c>
      <c r="AU681" s="18" t="s">
        <v>84</v>
      </c>
    </row>
    <row r="682" s="2" customFormat="1" ht="24.15" customHeight="1">
      <c r="A682" s="39"/>
      <c r="B682" s="40"/>
      <c r="C682" s="227" t="s">
        <v>735</v>
      </c>
      <c r="D682" s="227" t="s">
        <v>284</v>
      </c>
      <c r="E682" s="228" t="s">
        <v>1679</v>
      </c>
      <c r="F682" s="229" t="s">
        <v>1680</v>
      </c>
      <c r="G682" s="230" t="s">
        <v>287</v>
      </c>
      <c r="H682" s="231">
        <v>16</v>
      </c>
      <c r="I682" s="232"/>
      <c r="J682" s="233">
        <f>ROUND(I682*H682,2)</f>
        <v>0</v>
      </c>
      <c r="K682" s="229" t="s">
        <v>199</v>
      </c>
      <c r="L682" s="45"/>
      <c r="M682" s="234" t="s">
        <v>1</v>
      </c>
      <c r="N682" s="235" t="s">
        <v>39</v>
      </c>
      <c r="O682" s="92"/>
      <c r="P682" s="236">
        <f>O682*H682</f>
        <v>0</v>
      </c>
      <c r="Q682" s="236">
        <v>0.039849999999999997</v>
      </c>
      <c r="R682" s="236">
        <f>Q682*H682</f>
        <v>0.63759999999999994</v>
      </c>
      <c r="S682" s="236">
        <v>0</v>
      </c>
      <c r="T682" s="237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38" t="s">
        <v>294</v>
      </c>
      <c r="AT682" s="238" t="s">
        <v>183</v>
      </c>
      <c r="AU682" s="238" t="s">
        <v>84</v>
      </c>
      <c r="AY682" s="18" t="s">
        <v>180</v>
      </c>
      <c r="BE682" s="239">
        <f>IF(N682="základní",J682,0)</f>
        <v>0</v>
      </c>
      <c r="BF682" s="239">
        <f>IF(N682="snížená",J682,0)</f>
        <v>0</v>
      </c>
      <c r="BG682" s="239">
        <f>IF(N682="zákl. přenesená",J682,0)</f>
        <v>0</v>
      </c>
      <c r="BH682" s="239">
        <f>IF(N682="sníž. přenesená",J682,0)</f>
        <v>0</v>
      </c>
      <c r="BI682" s="239">
        <f>IF(N682="nulová",J682,0)</f>
        <v>0</v>
      </c>
      <c r="BJ682" s="18" t="s">
        <v>82</v>
      </c>
      <c r="BK682" s="239">
        <f>ROUND(I682*H682,2)</f>
        <v>0</v>
      </c>
      <c r="BL682" s="18" t="s">
        <v>294</v>
      </c>
      <c r="BM682" s="238" t="s">
        <v>1681</v>
      </c>
    </row>
    <row r="683" s="2" customFormat="1">
      <c r="A683" s="39"/>
      <c r="B683" s="40"/>
      <c r="C683" s="41"/>
      <c r="D683" s="242" t="s">
        <v>556</v>
      </c>
      <c r="E683" s="41"/>
      <c r="F683" s="295" t="s">
        <v>557</v>
      </c>
      <c r="G683" s="41"/>
      <c r="H683" s="41"/>
      <c r="I683" s="296"/>
      <c r="J683" s="41"/>
      <c r="K683" s="41"/>
      <c r="L683" s="45"/>
      <c r="M683" s="297"/>
      <c r="N683" s="298"/>
      <c r="O683" s="92"/>
      <c r="P683" s="92"/>
      <c r="Q683" s="92"/>
      <c r="R683" s="92"/>
      <c r="S683" s="92"/>
      <c r="T683" s="93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T683" s="18" t="s">
        <v>556</v>
      </c>
      <c r="AU683" s="18" t="s">
        <v>84</v>
      </c>
    </row>
    <row r="684" s="2" customFormat="1" ht="24.15" customHeight="1">
      <c r="A684" s="39"/>
      <c r="B684" s="40"/>
      <c r="C684" s="227" t="s">
        <v>739</v>
      </c>
      <c r="D684" s="227" t="s">
        <v>284</v>
      </c>
      <c r="E684" s="228" t="s">
        <v>1682</v>
      </c>
      <c r="F684" s="229" t="s">
        <v>1683</v>
      </c>
      <c r="G684" s="230" t="s">
        <v>287</v>
      </c>
      <c r="H684" s="231">
        <v>6</v>
      </c>
      <c r="I684" s="232"/>
      <c r="J684" s="233">
        <f>ROUND(I684*H684,2)</f>
        <v>0</v>
      </c>
      <c r="K684" s="229" t="s">
        <v>199</v>
      </c>
      <c r="L684" s="45"/>
      <c r="M684" s="234" t="s">
        <v>1</v>
      </c>
      <c r="N684" s="235" t="s">
        <v>39</v>
      </c>
      <c r="O684" s="92"/>
      <c r="P684" s="236">
        <f>O684*H684</f>
        <v>0</v>
      </c>
      <c r="Q684" s="236">
        <v>0.039849999999999997</v>
      </c>
      <c r="R684" s="236">
        <f>Q684*H684</f>
        <v>0.23909999999999998</v>
      </c>
      <c r="S684" s="236">
        <v>0</v>
      </c>
      <c r="T684" s="237">
        <f>S684*H684</f>
        <v>0</v>
      </c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R684" s="238" t="s">
        <v>294</v>
      </c>
      <c r="AT684" s="238" t="s">
        <v>183</v>
      </c>
      <c r="AU684" s="238" t="s">
        <v>84</v>
      </c>
      <c r="AY684" s="18" t="s">
        <v>180</v>
      </c>
      <c r="BE684" s="239">
        <f>IF(N684="základní",J684,0)</f>
        <v>0</v>
      </c>
      <c r="BF684" s="239">
        <f>IF(N684="snížená",J684,0)</f>
        <v>0</v>
      </c>
      <c r="BG684" s="239">
        <f>IF(N684="zákl. přenesená",J684,0)</f>
        <v>0</v>
      </c>
      <c r="BH684" s="239">
        <f>IF(N684="sníž. přenesená",J684,0)</f>
        <v>0</v>
      </c>
      <c r="BI684" s="239">
        <f>IF(N684="nulová",J684,0)</f>
        <v>0</v>
      </c>
      <c r="BJ684" s="18" t="s">
        <v>82</v>
      </c>
      <c r="BK684" s="239">
        <f>ROUND(I684*H684,2)</f>
        <v>0</v>
      </c>
      <c r="BL684" s="18" t="s">
        <v>294</v>
      </c>
      <c r="BM684" s="238" t="s">
        <v>1684</v>
      </c>
    </row>
    <row r="685" s="2" customFormat="1">
      <c r="A685" s="39"/>
      <c r="B685" s="40"/>
      <c r="C685" s="41"/>
      <c r="D685" s="242" t="s">
        <v>556</v>
      </c>
      <c r="E685" s="41"/>
      <c r="F685" s="295" t="s">
        <v>557</v>
      </c>
      <c r="G685" s="41"/>
      <c r="H685" s="41"/>
      <c r="I685" s="296"/>
      <c r="J685" s="41"/>
      <c r="K685" s="41"/>
      <c r="L685" s="45"/>
      <c r="M685" s="297"/>
      <c r="N685" s="298"/>
      <c r="O685" s="92"/>
      <c r="P685" s="92"/>
      <c r="Q685" s="92"/>
      <c r="R685" s="92"/>
      <c r="S685" s="92"/>
      <c r="T685" s="93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T685" s="18" t="s">
        <v>556</v>
      </c>
      <c r="AU685" s="18" t="s">
        <v>84</v>
      </c>
    </row>
    <row r="686" s="2" customFormat="1" ht="16.5" customHeight="1">
      <c r="A686" s="39"/>
      <c r="B686" s="40"/>
      <c r="C686" s="227" t="s">
        <v>743</v>
      </c>
      <c r="D686" s="227" t="s">
        <v>284</v>
      </c>
      <c r="E686" s="228" t="s">
        <v>1685</v>
      </c>
      <c r="F686" s="229" t="s">
        <v>1686</v>
      </c>
      <c r="G686" s="230" t="s">
        <v>198</v>
      </c>
      <c r="H686" s="231">
        <v>34.560000000000002</v>
      </c>
      <c r="I686" s="232"/>
      <c r="J686" s="233">
        <f>ROUND(I686*H686,2)</f>
        <v>0</v>
      </c>
      <c r="K686" s="229" t="s">
        <v>199</v>
      </c>
      <c r="L686" s="45"/>
      <c r="M686" s="234" t="s">
        <v>1</v>
      </c>
      <c r="N686" s="235" t="s">
        <v>39</v>
      </c>
      <c r="O686" s="92"/>
      <c r="P686" s="236">
        <f>O686*H686</f>
        <v>0</v>
      </c>
      <c r="Q686" s="236">
        <v>0</v>
      </c>
      <c r="R686" s="236">
        <f>Q686*H686</f>
        <v>0</v>
      </c>
      <c r="S686" s="236">
        <v>0</v>
      </c>
      <c r="T686" s="237">
        <f>S686*H686</f>
        <v>0</v>
      </c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R686" s="238" t="s">
        <v>294</v>
      </c>
      <c r="AT686" s="238" t="s">
        <v>183</v>
      </c>
      <c r="AU686" s="238" t="s">
        <v>84</v>
      </c>
      <c r="AY686" s="18" t="s">
        <v>180</v>
      </c>
      <c r="BE686" s="239">
        <f>IF(N686="základní",J686,0)</f>
        <v>0</v>
      </c>
      <c r="BF686" s="239">
        <f>IF(N686="snížená",J686,0)</f>
        <v>0</v>
      </c>
      <c r="BG686" s="239">
        <f>IF(N686="zákl. přenesená",J686,0)</f>
        <v>0</v>
      </c>
      <c r="BH686" s="239">
        <f>IF(N686="sníž. přenesená",J686,0)</f>
        <v>0</v>
      </c>
      <c r="BI686" s="239">
        <f>IF(N686="nulová",J686,0)</f>
        <v>0</v>
      </c>
      <c r="BJ686" s="18" t="s">
        <v>82</v>
      </c>
      <c r="BK686" s="239">
        <f>ROUND(I686*H686,2)</f>
        <v>0</v>
      </c>
      <c r="BL686" s="18" t="s">
        <v>294</v>
      </c>
      <c r="BM686" s="238" t="s">
        <v>1687</v>
      </c>
    </row>
    <row r="687" s="2" customFormat="1">
      <c r="A687" s="39"/>
      <c r="B687" s="40"/>
      <c r="C687" s="41"/>
      <c r="D687" s="242" t="s">
        <v>556</v>
      </c>
      <c r="E687" s="41"/>
      <c r="F687" s="295" t="s">
        <v>1688</v>
      </c>
      <c r="G687" s="41"/>
      <c r="H687" s="41"/>
      <c r="I687" s="296"/>
      <c r="J687" s="41"/>
      <c r="K687" s="41"/>
      <c r="L687" s="45"/>
      <c r="M687" s="297"/>
      <c r="N687" s="298"/>
      <c r="O687" s="92"/>
      <c r="P687" s="92"/>
      <c r="Q687" s="92"/>
      <c r="R687" s="92"/>
      <c r="S687" s="92"/>
      <c r="T687" s="93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T687" s="18" t="s">
        <v>556</v>
      </c>
      <c r="AU687" s="18" t="s">
        <v>84</v>
      </c>
    </row>
    <row r="688" s="14" customFormat="1">
      <c r="A688" s="14"/>
      <c r="B688" s="251"/>
      <c r="C688" s="252"/>
      <c r="D688" s="242" t="s">
        <v>190</v>
      </c>
      <c r="E688" s="253" t="s">
        <v>1</v>
      </c>
      <c r="F688" s="254" t="s">
        <v>1689</v>
      </c>
      <c r="G688" s="252"/>
      <c r="H688" s="255">
        <v>34.560000000000002</v>
      </c>
      <c r="I688" s="256"/>
      <c r="J688" s="252"/>
      <c r="K688" s="252"/>
      <c r="L688" s="257"/>
      <c r="M688" s="258"/>
      <c r="N688" s="259"/>
      <c r="O688" s="259"/>
      <c r="P688" s="259"/>
      <c r="Q688" s="259"/>
      <c r="R688" s="259"/>
      <c r="S688" s="259"/>
      <c r="T688" s="260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61" t="s">
        <v>190</v>
      </c>
      <c r="AU688" s="261" t="s">
        <v>84</v>
      </c>
      <c r="AV688" s="14" t="s">
        <v>84</v>
      </c>
      <c r="AW688" s="14" t="s">
        <v>30</v>
      </c>
      <c r="AX688" s="14" t="s">
        <v>82</v>
      </c>
      <c r="AY688" s="261" t="s">
        <v>180</v>
      </c>
    </row>
    <row r="689" s="2" customFormat="1" ht="16.5" customHeight="1">
      <c r="A689" s="39"/>
      <c r="B689" s="40"/>
      <c r="C689" s="227" t="s">
        <v>751</v>
      </c>
      <c r="D689" s="227" t="s">
        <v>284</v>
      </c>
      <c r="E689" s="228" t="s">
        <v>1690</v>
      </c>
      <c r="F689" s="229" t="s">
        <v>1691</v>
      </c>
      <c r="G689" s="230" t="s">
        <v>198</v>
      </c>
      <c r="H689" s="231">
        <v>9.3599999999999994</v>
      </c>
      <c r="I689" s="232"/>
      <c r="J689" s="233">
        <f>ROUND(I689*H689,2)</f>
        <v>0</v>
      </c>
      <c r="K689" s="229" t="s">
        <v>199</v>
      </c>
      <c r="L689" s="45"/>
      <c r="M689" s="234" t="s">
        <v>1</v>
      </c>
      <c r="N689" s="235" t="s">
        <v>39</v>
      </c>
      <c r="O689" s="92"/>
      <c r="P689" s="236">
        <f>O689*H689</f>
        <v>0</v>
      </c>
      <c r="Q689" s="236">
        <v>0</v>
      </c>
      <c r="R689" s="236">
        <f>Q689*H689</f>
        <v>0</v>
      </c>
      <c r="S689" s="236">
        <v>0</v>
      </c>
      <c r="T689" s="237">
        <f>S689*H689</f>
        <v>0</v>
      </c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R689" s="238" t="s">
        <v>294</v>
      </c>
      <c r="AT689" s="238" t="s">
        <v>183</v>
      </c>
      <c r="AU689" s="238" t="s">
        <v>84</v>
      </c>
      <c r="AY689" s="18" t="s">
        <v>180</v>
      </c>
      <c r="BE689" s="239">
        <f>IF(N689="základní",J689,0)</f>
        <v>0</v>
      </c>
      <c r="BF689" s="239">
        <f>IF(N689="snížená",J689,0)</f>
        <v>0</v>
      </c>
      <c r="BG689" s="239">
        <f>IF(N689="zákl. přenesená",J689,0)</f>
        <v>0</v>
      </c>
      <c r="BH689" s="239">
        <f>IF(N689="sníž. přenesená",J689,0)</f>
        <v>0</v>
      </c>
      <c r="BI689" s="239">
        <f>IF(N689="nulová",J689,0)</f>
        <v>0</v>
      </c>
      <c r="BJ689" s="18" t="s">
        <v>82</v>
      </c>
      <c r="BK689" s="239">
        <f>ROUND(I689*H689,2)</f>
        <v>0</v>
      </c>
      <c r="BL689" s="18" t="s">
        <v>294</v>
      </c>
      <c r="BM689" s="238" t="s">
        <v>1692</v>
      </c>
    </row>
    <row r="690" s="2" customFormat="1">
      <c r="A690" s="39"/>
      <c r="B690" s="40"/>
      <c r="C690" s="41"/>
      <c r="D690" s="242" t="s">
        <v>556</v>
      </c>
      <c r="E690" s="41"/>
      <c r="F690" s="295" t="s">
        <v>1693</v>
      </c>
      <c r="G690" s="41"/>
      <c r="H690" s="41"/>
      <c r="I690" s="296"/>
      <c r="J690" s="41"/>
      <c r="K690" s="41"/>
      <c r="L690" s="45"/>
      <c r="M690" s="297"/>
      <c r="N690" s="298"/>
      <c r="O690" s="92"/>
      <c r="P690" s="92"/>
      <c r="Q690" s="92"/>
      <c r="R690" s="92"/>
      <c r="S690" s="92"/>
      <c r="T690" s="93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T690" s="18" t="s">
        <v>556</v>
      </c>
      <c r="AU690" s="18" t="s">
        <v>84</v>
      </c>
    </row>
    <row r="691" s="14" customFormat="1">
      <c r="A691" s="14"/>
      <c r="B691" s="251"/>
      <c r="C691" s="252"/>
      <c r="D691" s="242" t="s">
        <v>190</v>
      </c>
      <c r="E691" s="253" t="s">
        <v>1</v>
      </c>
      <c r="F691" s="254" t="s">
        <v>1694</v>
      </c>
      <c r="G691" s="252"/>
      <c r="H691" s="255">
        <v>9.3599999999999994</v>
      </c>
      <c r="I691" s="256"/>
      <c r="J691" s="252"/>
      <c r="K691" s="252"/>
      <c r="L691" s="257"/>
      <c r="M691" s="258"/>
      <c r="N691" s="259"/>
      <c r="O691" s="259"/>
      <c r="P691" s="259"/>
      <c r="Q691" s="259"/>
      <c r="R691" s="259"/>
      <c r="S691" s="259"/>
      <c r="T691" s="260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1" t="s">
        <v>190</v>
      </c>
      <c r="AU691" s="261" t="s">
        <v>84</v>
      </c>
      <c r="AV691" s="14" t="s">
        <v>84</v>
      </c>
      <c r="AW691" s="14" t="s">
        <v>30</v>
      </c>
      <c r="AX691" s="14" t="s">
        <v>82</v>
      </c>
      <c r="AY691" s="261" t="s">
        <v>180</v>
      </c>
    </row>
    <row r="692" s="2" customFormat="1" ht="16.5" customHeight="1">
      <c r="A692" s="39"/>
      <c r="B692" s="40"/>
      <c r="C692" s="227" t="s">
        <v>795</v>
      </c>
      <c r="D692" s="227" t="s">
        <v>284</v>
      </c>
      <c r="E692" s="228" t="s">
        <v>1695</v>
      </c>
      <c r="F692" s="229" t="s">
        <v>1696</v>
      </c>
      <c r="G692" s="230" t="s">
        <v>646</v>
      </c>
      <c r="H692" s="231">
        <v>2</v>
      </c>
      <c r="I692" s="232"/>
      <c r="J692" s="233">
        <f>ROUND(I692*H692,2)</f>
        <v>0</v>
      </c>
      <c r="K692" s="229" t="s">
        <v>199</v>
      </c>
      <c r="L692" s="45"/>
      <c r="M692" s="234" t="s">
        <v>1</v>
      </c>
      <c r="N692" s="235" t="s">
        <v>39</v>
      </c>
      <c r="O692" s="92"/>
      <c r="P692" s="236">
        <f>O692*H692</f>
        <v>0</v>
      </c>
      <c r="Q692" s="236">
        <v>0.039849999999999997</v>
      </c>
      <c r="R692" s="236">
        <f>Q692*H692</f>
        <v>0.079699999999999993</v>
      </c>
      <c r="S692" s="236">
        <v>0</v>
      </c>
      <c r="T692" s="237">
        <f>S692*H692</f>
        <v>0</v>
      </c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R692" s="238" t="s">
        <v>294</v>
      </c>
      <c r="AT692" s="238" t="s">
        <v>183</v>
      </c>
      <c r="AU692" s="238" t="s">
        <v>84</v>
      </c>
      <c r="AY692" s="18" t="s">
        <v>180</v>
      </c>
      <c r="BE692" s="239">
        <f>IF(N692="základní",J692,0)</f>
        <v>0</v>
      </c>
      <c r="BF692" s="239">
        <f>IF(N692="snížená",J692,0)</f>
        <v>0</v>
      </c>
      <c r="BG692" s="239">
        <f>IF(N692="zákl. přenesená",J692,0)</f>
        <v>0</v>
      </c>
      <c r="BH692" s="239">
        <f>IF(N692="sníž. přenesená",J692,0)</f>
        <v>0</v>
      </c>
      <c r="BI692" s="239">
        <f>IF(N692="nulová",J692,0)</f>
        <v>0</v>
      </c>
      <c r="BJ692" s="18" t="s">
        <v>82</v>
      </c>
      <c r="BK692" s="239">
        <f>ROUND(I692*H692,2)</f>
        <v>0</v>
      </c>
      <c r="BL692" s="18" t="s">
        <v>294</v>
      </c>
      <c r="BM692" s="238" t="s">
        <v>1697</v>
      </c>
    </row>
    <row r="693" s="2" customFormat="1">
      <c r="A693" s="39"/>
      <c r="B693" s="40"/>
      <c r="C693" s="41"/>
      <c r="D693" s="242" t="s">
        <v>556</v>
      </c>
      <c r="E693" s="41"/>
      <c r="F693" s="295" t="s">
        <v>1698</v>
      </c>
      <c r="G693" s="41"/>
      <c r="H693" s="41"/>
      <c r="I693" s="296"/>
      <c r="J693" s="41"/>
      <c r="K693" s="41"/>
      <c r="L693" s="45"/>
      <c r="M693" s="297"/>
      <c r="N693" s="298"/>
      <c r="O693" s="92"/>
      <c r="P693" s="92"/>
      <c r="Q693" s="92"/>
      <c r="R693" s="92"/>
      <c r="S693" s="92"/>
      <c r="T693" s="93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T693" s="18" t="s">
        <v>556</v>
      </c>
      <c r="AU693" s="18" t="s">
        <v>84</v>
      </c>
    </row>
    <row r="694" s="13" customFormat="1">
      <c r="A694" s="13"/>
      <c r="B694" s="240"/>
      <c r="C694" s="241"/>
      <c r="D694" s="242" t="s">
        <v>190</v>
      </c>
      <c r="E694" s="243" t="s">
        <v>1</v>
      </c>
      <c r="F694" s="244" t="s">
        <v>1001</v>
      </c>
      <c r="G694" s="241"/>
      <c r="H694" s="243" t="s">
        <v>1</v>
      </c>
      <c r="I694" s="245"/>
      <c r="J694" s="241"/>
      <c r="K694" s="241"/>
      <c r="L694" s="246"/>
      <c r="M694" s="247"/>
      <c r="N694" s="248"/>
      <c r="O694" s="248"/>
      <c r="P694" s="248"/>
      <c r="Q694" s="248"/>
      <c r="R694" s="248"/>
      <c r="S694" s="248"/>
      <c r="T694" s="249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50" t="s">
        <v>190</v>
      </c>
      <c r="AU694" s="250" t="s">
        <v>84</v>
      </c>
      <c r="AV694" s="13" t="s">
        <v>82</v>
      </c>
      <c r="AW694" s="13" t="s">
        <v>30</v>
      </c>
      <c r="AX694" s="13" t="s">
        <v>74</v>
      </c>
      <c r="AY694" s="250" t="s">
        <v>180</v>
      </c>
    </row>
    <row r="695" s="14" customFormat="1">
      <c r="A695" s="14"/>
      <c r="B695" s="251"/>
      <c r="C695" s="252"/>
      <c r="D695" s="242" t="s">
        <v>190</v>
      </c>
      <c r="E695" s="253" t="s">
        <v>1</v>
      </c>
      <c r="F695" s="254" t="s">
        <v>84</v>
      </c>
      <c r="G695" s="252"/>
      <c r="H695" s="255">
        <v>2</v>
      </c>
      <c r="I695" s="256"/>
      <c r="J695" s="252"/>
      <c r="K695" s="252"/>
      <c r="L695" s="257"/>
      <c r="M695" s="258"/>
      <c r="N695" s="259"/>
      <c r="O695" s="259"/>
      <c r="P695" s="259"/>
      <c r="Q695" s="259"/>
      <c r="R695" s="259"/>
      <c r="S695" s="259"/>
      <c r="T695" s="260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61" t="s">
        <v>190</v>
      </c>
      <c r="AU695" s="261" t="s">
        <v>84</v>
      </c>
      <c r="AV695" s="14" t="s">
        <v>84</v>
      </c>
      <c r="AW695" s="14" t="s">
        <v>30</v>
      </c>
      <c r="AX695" s="14" t="s">
        <v>74</v>
      </c>
      <c r="AY695" s="261" t="s">
        <v>180</v>
      </c>
    </row>
    <row r="696" s="15" customFormat="1">
      <c r="A696" s="15"/>
      <c r="B696" s="262"/>
      <c r="C696" s="263"/>
      <c r="D696" s="242" t="s">
        <v>190</v>
      </c>
      <c r="E696" s="264" t="s">
        <v>1</v>
      </c>
      <c r="F696" s="265" t="s">
        <v>194</v>
      </c>
      <c r="G696" s="263"/>
      <c r="H696" s="266">
        <v>2</v>
      </c>
      <c r="I696" s="267"/>
      <c r="J696" s="263"/>
      <c r="K696" s="263"/>
      <c r="L696" s="268"/>
      <c r="M696" s="269"/>
      <c r="N696" s="270"/>
      <c r="O696" s="270"/>
      <c r="P696" s="270"/>
      <c r="Q696" s="270"/>
      <c r="R696" s="270"/>
      <c r="S696" s="270"/>
      <c r="T696" s="271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T696" s="272" t="s">
        <v>190</v>
      </c>
      <c r="AU696" s="272" t="s">
        <v>84</v>
      </c>
      <c r="AV696" s="15" t="s">
        <v>188</v>
      </c>
      <c r="AW696" s="15" t="s">
        <v>30</v>
      </c>
      <c r="AX696" s="15" t="s">
        <v>82</v>
      </c>
      <c r="AY696" s="272" t="s">
        <v>180</v>
      </c>
    </row>
    <row r="697" s="2" customFormat="1" ht="16.5" customHeight="1">
      <c r="A697" s="39"/>
      <c r="B697" s="40"/>
      <c r="C697" s="227" t="s">
        <v>800</v>
      </c>
      <c r="D697" s="227" t="s">
        <v>183</v>
      </c>
      <c r="E697" s="228" t="s">
        <v>594</v>
      </c>
      <c r="F697" s="229" t="s">
        <v>595</v>
      </c>
      <c r="G697" s="230" t="s">
        <v>343</v>
      </c>
      <c r="H697" s="294"/>
      <c r="I697" s="232"/>
      <c r="J697" s="233">
        <f>ROUND(I697*H697,2)</f>
        <v>0</v>
      </c>
      <c r="K697" s="229" t="s">
        <v>187</v>
      </c>
      <c r="L697" s="45"/>
      <c r="M697" s="234" t="s">
        <v>1</v>
      </c>
      <c r="N697" s="235" t="s">
        <v>39</v>
      </c>
      <c r="O697" s="92"/>
      <c r="P697" s="236">
        <f>O697*H697</f>
        <v>0</v>
      </c>
      <c r="Q697" s="236">
        <v>0</v>
      </c>
      <c r="R697" s="236">
        <f>Q697*H697</f>
        <v>0</v>
      </c>
      <c r="S697" s="236">
        <v>0</v>
      </c>
      <c r="T697" s="237">
        <f>S697*H697</f>
        <v>0</v>
      </c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R697" s="238" t="s">
        <v>294</v>
      </c>
      <c r="AT697" s="238" t="s">
        <v>183</v>
      </c>
      <c r="AU697" s="238" t="s">
        <v>84</v>
      </c>
      <c r="AY697" s="18" t="s">
        <v>180</v>
      </c>
      <c r="BE697" s="239">
        <f>IF(N697="základní",J697,0)</f>
        <v>0</v>
      </c>
      <c r="BF697" s="239">
        <f>IF(N697="snížená",J697,0)</f>
        <v>0</v>
      </c>
      <c r="BG697" s="239">
        <f>IF(N697="zákl. přenesená",J697,0)</f>
        <v>0</v>
      </c>
      <c r="BH697" s="239">
        <f>IF(N697="sníž. přenesená",J697,0)</f>
        <v>0</v>
      </c>
      <c r="BI697" s="239">
        <f>IF(N697="nulová",J697,0)</f>
        <v>0</v>
      </c>
      <c r="BJ697" s="18" t="s">
        <v>82</v>
      </c>
      <c r="BK697" s="239">
        <f>ROUND(I697*H697,2)</f>
        <v>0</v>
      </c>
      <c r="BL697" s="18" t="s">
        <v>294</v>
      </c>
      <c r="BM697" s="238" t="s">
        <v>1699</v>
      </c>
    </row>
    <row r="698" s="12" customFormat="1" ht="22.8" customHeight="1">
      <c r="A698" s="12"/>
      <c r="B698" s="211"/>
      <c r="C698" s="212"/>
      <c r="D698" s="213" t="s">
        <v>73</v>
      </c>
      <c r="E698" s="225" t="s">
        <v>597</v>
      </c>
      <c r="F698" s="225" t="s">
        <v>598</v>
      </c>
      <c r="G698" s="212"/>
      <c r="H698" s="212"/>
      <c r="I698" s="215"/>
      <c r="J698" s="226">
        <f>BK698</f>
        <v>0</v>
      </c>
      <c r="K698" s="212"/>
      <c r="L698" s="217"/>
      <c r="M698" s="218"/>
      <c r="N698" s="219"/>
      <c r="O698" s="219"/>
      <c r="P698" s="220">
        <f>SUM(P699:P746)</f>
        <v>0</v>
      </c>
      <c r="Q698" s="219"/>
      <c r="R698" s="220">
        <f>SUM(R699:R746)</f>
        <v>0.035000000000000003</v>
      </c>
      <c r="S698" s="219"/>
      <c r="T698" s="221">
        <f>SUM(T699:T746)</f>
        <v>0</v>
      </c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R698" s="222" t="s">
        <v>84</v>
      </c>
      <c r="AT698" s="223" t="s">
        <v>73</v>
      </c>
      <c r="AU698" s="223" t="s">
        <v>82</v>
      </c>
      <c r="AY698" s="222" t="s">
        <v>180</v>
      </c>
      <c r="BK698" s="224">
        <f>SUM(BK699:BK746)</f>
        <v>0</v>
      </c>
    </row>
    <row r="699" s="2" customFormat="1" ht="37.8" customHeight="1">
      <c r="A699" s="39"/>
      <c r="B699" s="40"/>
      <c r="C699" s="227" t="s">
        <v>911</v>
      </c>
      <c r="D699" s="227" t="s">
        <v>284</v>
      </c>
      <c r="E699" s="228" t="s">
        <v>1700</v>
      </c>
      <c r="F699" s="229" t="s">
        <v>1701</v>
      </c>
      <c r="G699" s="230" t="s">
        <v>287</v>
      </c>
      <c r="H699" s="231">
        <v>1</v>
      </c>
      <c r="I699" s="232"/>
      <c r="J699" s="233">
        <f>ROUND(I699*H699,2)</f>
        <v>0</v>
      </c>
      <c r="K699" s="229" t="s">
        <v>199</v>
      </c>
      <c r="L699" s="45"/>
      <c r="M699" s="234" t="s">
        <v>1</v>
      </c>
      <c r="N699" s="235" t="s">
        <v>39</v>
      </c>
      <c r="O699" s="92"/>
      <c r="P699" s="236">
        <f>O699*H699</f>
        <v>0</v>
      </c>
      <c r="Q699" s="236">
        <v>0.035000000000000003</v>
      </c>
      <c r="R699" s="236">
        <f>Q699*H699</f>
        <v>0.035000000000000003</v>
      </c>
      <c r="S699" s="236">
        <v>0</v>
      </c>
      <c r="T699" s="237">
        <f>S699*H699</f>
        <v>0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38" t="s">
        <v>294</v>
      </c>
      <c r="AT699" s="238" t="s">
        <v>183</v>
      </c>
      <c r="AU699" s="238" t="s">
        <v>84</v>
      </c>
      <c r="AY699" s="18" t="s">
        <v>180</v>
      </c>
      <c r="BE699" s="239">
        <f>IF(N699="základní",J699,0)</f>
        <v>0</v>
      </c>
      <c r="BF699" s="239">
        <f>IF(N699="snížená",J699,0)</f>
        <v>0</v>
      </c>
      <c r="BG699" s="239">
        <f>IF(N699="zákl. přenesená",J699,0)</f>
        <v>0</v>
      </c>
      <c r="BH699" s="239">
        <f>IF(N699="sníž. přenesená",J699,0)</f>
        <v>0</v>
      </c>
      <c r="BI699" s="239">
        <f>IF(N699="nulová",J699,0)</f>
        <v>0</v>
      </c>
      <c r="BJ699" s="18" t="s">
        <v>82</v>
      </c>
      <c r="BK699" s="239">
        <f>ROUND(I699*H699,2)</f>
        <v>0</v>
      </c>
      <c r="BL699" s="18" t="s">
        <v>294</v>
      </c>
      <c r="BM699" s="238" t="s">
        <v>1702</v>
      </c>
    </row>
    <row r="700" s="2" customFormat="1">
      <c r="A700" s="39"/>
      <c r="B700" s="40"/>
      <c r="C700" s="41"/>
      <c r="D700" s="242" t="s">
        <v>556</v>
      </c>
      <c r="E700" s="41"/>
      <c r="F700" s="295" t="s">
        <v>603</v>
      </c>
      <c r="G700" s="41"/>
      <c r="H700" s="41"/>
      <c r="I700" s="296"/>
      <c r="J700" s="41"/>
      <c r="K700" s="41"/>
      <c r="L700" s="45"/>
      <c r="M700" s="297"/>
      <c r="N700" s="298"/>
      <c r="O700" s="92"/>
      <c r="P700" s="92"/>
      <c r="Q700" s="92"/>
      <c r="R700" s="92"/>
      <c r="S700" s="92"/>
      <c r="T700" s="93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T700" s="18" t="s">
        <v>556</v>
      </c>
      <c r="AU700" s="18" t="s">
        <v>84</v>
      </c>
    </row>
    <row r="701" s="13" customFormat="1">
      <c r="A701" s="13"/>
      <c r="B701" s="240"/>
      <c r="C701" s="241"/>
      <c r="D701" s="242" t="s">
        <v>190</v>
      </c>
      <c r="E701" s="243" t="s">
        <v>1</v>
      </c>
      <c r="F701" s="244" t="s">
        <v>615</v>
      </c>
      <c r="G701" s="241"/>
      <c r="H701" s="243" t="s">
        <v>1</v>
      </c>
      <c r="I701" s="245"/>
      <c r="J701" s="241"/>
      <c r="K701" s="241"/>
      <c r="L701" s="246"/>
      <c r="M701" s="247"/>
      <c r="N701" s="248"/>
      <c r="O701" s="248"/>
      <c r="P701" s="248"/>
      <c r="Q701" s="248"/>
      <c r="R701" s="248"/>
      <c r="S701" s="248"/>
      <c r="T701" s="249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0" t="s">
        <v>190</v>
      </c>
      <c r="AU701" s="250" t="s">
        <v>84</v>
      </c>
      <c r="AV701" s="13" t="s">
        <v>82</v>
      </c>
      <c r="AW701" s="13" t="s">
        <v>30</v>
      </c>
      <c r="AX701" s="13" t="s">
        <v>74</v>
      </c>
      <c r="AY701" s="250" t="s">
        <v>180</v>
      </c>
    </row>
    <row r="702" s="14" customFormat="1">
      <c r="A702" s="14"/>
      <c r="B702" s="251"/>
      <c r="C702" s="252"/>
      <c r="D702" s="242" t="s">
        <v>190</v>
      </c>
      <c r="E702" s="253" t="s">
        <v>1</v>
      </c>
      <c r="F702" s="254" t="s">
        <v>82</v>
      </c>
      <c r="G702" s="252"/>
      <c r="H702" s="255">
        <v>1</v>
      </c>
      <c r="I702" s="256"/>
      <c r="J702" s="252"/>
      <c r="K702" s="252"/>
      <c r="L702" s="257"/>
      <c r="M702" s="258"/>
      <c r="N702" s="259"/>
      <c r="O702" s="259"/>
      <c r="P702" s="259"/>
      <c r="Q702" s="259"/>
      <c r="R702" s="259"/>
      <c r="S702" s="259"/>
      <c r="T702" s="260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1" t="s">
        <v>190</v>
      </c>
      <c r="AU702" s="261" t="s">
        <v>84</v>
      </c>
      <c r="AV702" s="14" t="s">
        <v>84</v>
      </c>
      <c r="AW702" s="14" t="s">
        <v>30</v>
      </c>
      <c r="AX702" s="14" t="s">
        <v>74</v>
      </c>
      <c r="AY702" s="261" t="s">
        <v>180</v>
      </c>
    </row>
    <row r="703" s="15" customFormat="1">
      <c r="A703" s="15"/>
      <c r="B703" s="262"/>
      <c r="C703" s="263"/>
      <c r="D703" s="242" t="s">
        <v>190</v>
      </c>
      <c r="E703" s="264" t="s">
        <v>1</v>
      </c>
      <c r="F703" s="265" t="s">
        <v>194</v>
      </c>
      <c r="G703" s="263"/>
      <c r="H703" s="266">
        <v>1</v>
      </c>
      <c r="I703" s="267"/>
      <c r="J703" s="263"/>
      <c r="K703" s="263"/>
      <c r="L703" s="268"/>
      <c r="M703" s="269"/>
      <c r="N703" s="270"/>
      <c r="O703" s="270"/>
      <c r="P703" s="270"/>
      <c r="Q703" s="270"/>
      <c r="R703" s="270"/>
      <c r="S703" s="270"/>
      <c r="T703" s="271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72" t="s">
        <v>190</v>
      </c>
      <c r="AU703" s="272" t="s">
        <v>84</v>
      </c>
      <c r="AV703" s="15" t="s">
        <v>188</v>
      </c>
      <c r="AW703" s="15" t="s">
        <v>30</v>
      </c>
      <c r="AX703" s="15" t="s">
        <v>82</v>
      </c>
      <c r="AY703" s="272" t="s">
        <v>180</v>
      </c>
    </row>
    <row r="704" s="2" customFormat="1" ht="16.5" customHeight="1">
      <c r="A704" s="39"/>
      <c r="B704" s="40"/>
      <c r="C704" s="227" t="s">
        <v>806</v>
      </c>
      <c r="D704" s="227" t="s">
        <v>284</v>
      </c>
      <c r="E704" s="228" t="s">
        <v>1703</v>
      </c>
      <c r="F704" s="229" t="s">
        <v>1704</v>
      </c>
      <c r="G704" s="230" t="s">
        <v>631</v>
      </c>
      <c r="H704" s="231">
        <v>4337.3000000000002</v>
      </c>
      <c r="I704" s="232"/>
      <c r="J704" s="233">
        <f>ROUND(I704*H704,2)</f>
        <v>0</v>
      </c>
      <c r="K704" s="229" t="s">
        <v>199</v>
      </c>
      <c r="L704" s="45"/>
      <c r="M704" s="234" t="s">
        <v>1</v>
      </c>
      <c r="N704" s="235" t="s">
        <v>39</v>
      </c>
      <c r="O704" s="92"/>
      <c r="P704" s="236">
        <f>O704*H704</f>
        <v>0</v>
      </c>
      <c r="Q704" s="236">
        <v>0</v>
      </c>
      <c r="R704" s="236">
        <f>Q704*H704</f>
        <v>0</v>
      </c>
      <c r="S704" s="236">
        <v>0</v>
      </c>
      <c r="T704" s="237">
        <f>S704*H704</f>
        <v>0</v>
      </c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R704" s="238" t="s">
        <v>294</v>
      </c>
      <c r="AT704" s="238" t="s">
        <v>183</v>
      </c>
      <c r="AU704" s="238" t="s">
        <v>84</v>
      </c>
      <c r="AY704" s="18" t="s">
        <v>180</v>
      </c>
      <c r="BE704" s="239">
        <f>IF(N704="základní",J704,0)</f>
        <v>0</v>
      </c>
      <c r="BF704" s="239">
        <f>IF(N704="snížená",J704,0)</f>
        <v>0</v>
      </c>
      <c r="BG704" s="239">
        <f>IF(N704="zákl. přenesená",J704,0)</f>
        <v>0</v>
      </c>
      <c r="BH704" s="239">
        <f>IF(N704="sníž. přenesená",J704,0)</f>
        <v>0</v>
      </c>
      <c r="BI704" s="239">
        <f>IF(N704="nulová",J704,0)</f>
        <v>0</v>
      </c>
      <c r="BJ704" s="18" t="s">
        <v>82</v>
      </c>
      <c r="BK704" s="239">
        <f>ROUND(I704*H704,2)</f>
        <v>0</v>
      </c>
      <c r="BL704" s="18" t="s">
        <v>294</v>
      </c>
      <c r="BM704" s="238" t="s">
        <v>1705</v>
      </c>
    </row>
    <row r="705" s="2" customFormat="1">
      <c r="A705" s="39"/>
      <c r="B705" s="40"/>
      <c r="C705" s="41"/>
      <c r="D705" s="242" t="s">
        <v>556</v>
      </c>
      <c r="E705" s="41"/>
      <c r="F705" s="295" t="s">
        <v>1326</v>
      </c>
      <c r="G705" s="41"/>
      <c r="H705" s="41"/>
      <c r="I705" s="296"/>
      <c r="J705" s="41"/>
      <c r="K705" s="41"/>
      <c r="L705" s="45"/>
      <c r="M705" s="297"/>
      <c r="N705" s="298"/>
      <c r="O705" s="92"/>
      <c r="P705" s="92"/>
      <c r="Q705" s="92"/>
      <c r="R705" s="92"/>
      <c r="S705" s="92"/>
      <c r="T705" s="93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T705" s="18" t="s">
        <v>556</v>
      </c>
      <c r="AU705" s="18" t="s">
        <v>84</v>
      </c>
    </row>
    <row r="706" s="13" customFormat="1">
      <c r="A706" s="13"/>
      <c r="B706" s="240"/>
      <c r="C706" s="241"/>
      <c r="D706" s="242" t="s">
        <v>190</v>
      </c>
      <c r="E706" s="243" t="s">
        <v>1</v>
      </c>
      <c r="F706" s="244" t="s">
        <v>1706</v>
      </c>
      <c r="G706" s="241"/>
      <c r="H706" s="243" t="s">
        <v>1</v>
      </c>
      <c r="I706" s="245"/>
      <c r="J706" s="241"/>
      <c r="K706" s="241"/>
      <c r="L706" s="246"/>
      <c r="M706" s="247"/>
      <c r="N706" s="248"/>
      <c r="O706" s="248"/>
      <c r="P706" s="248"/>
      <c r="Q706" s="248"/>
      <c r="R706" s="248"/>
      <c r="S706" s="248"/>
      <c r="T706" s="249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50" t="s">
        <v>190</v>
      </c>
      <c r="AU706" s="250" t="s">
        <v>84</v>
      </c>
      <c r="AV706" s="13" t="s">
        <v>82</v>
      </c>
      <c r="AW706" s="13" t="s">
        <v>30</v>
      </c>
      <c r="AX706" s="13" t="s">
        <v>74</v>
      </c>
      <c r="AY706" s="250" t="s">
        <v>180</v>
      </c>
    </row>
    <row r="707" s="13" customFormat="1">
      <c r="A707" s="13"/>
      <c r="B707" s="240"/>
      <c r="C707" s="241"/>
      <c r="D707" s="242" t="s">
        <v>190</v>
      </c>
      <c r="E707" s="243" t="s">
        <v>1</v>
      </c>
      <c r="F707" s="244" t="s">
        <v>1707</v>
      </c>
      <c r="G707" s="241"/>
      <c r="H707" s="243" t="s">
        <v>1</v>
      </c>
      <c r="I707" s="245"/>
      <c r="J707" s="241"/>
      <c r="K707" s="241"/>
      <c r="L707" s="246"/>
      <c r="M707" s="247"/>
      <c r="N707" s="248"/>
      <c r="O707" s="248"/>
      <c r="P707" s="248"/>
      <c r="Q707" s="248"/>
      <c r="R707" s="248"/>
      <c r="S707" s="248"/>
      <c r="T707" s="249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50" t="s">
        <v>190</v>
      </c>
      <c r="AU707" s="250" t="s">
        <v>84</v>
      </c>
      <c r="AV707" s="13" t="s">
        <v>82</v>
      </c>
      <c r="AW707" s="13" t="s">
        <v>30</v>
      </c>
      <c r="AX707" s="13" t="s">
        <v>74</v>
      </c>
      <c r="AY707" s="250" t="s">
        <v>180</v>
      </c>
    </row>
    <row r="708" s="14" customFormat="1">
      <c r="A708" s="14"/>
      <c r="B708" s="251"/>
      <c r="C708" s="252"/>
      <c r="D708" s="242" t="s">
        <v>190</v>
      </c>
      <c r="E708" s="253" t="s">
        <v>1</v>
      </c>
      <c r="F708" s="254" t="s">
        <v>1708</v>
      </c>
      <c r="G708" s="252"/>
      <c r="H708" s="255">
        <v>138.49000000000001</v>
      </c>
      <c r="I708" s="256"/>
      <c r="J708" s="252"/>
      <c r="K708" s="252"/>
      <c r="L708" s="257"/>
      <c r="M708" s="258"/>
      <c r="N708" s="259"/>
      <c r="O708" s="259"/>
      <c r="P708" s="259"/>
      <c r="Q708" s="259"/>
      <c r="R708" s="259"/>
      <c r="S708" s="259"/>
      <c r="T708" s="260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1" t="s">
        <v>190</v>
      </c>
      <c r="AU708" s="261" t="s">
        <v>84</v>
      </c>
      <c r="AV708" s="14" t="s">
        <v>84</v>
      </c>
      <c r="AW708" s="14" t="s">
        <v>30</v>
      </c>
      <c r="AX708" s="14" t="s">
        <v>74</v>
      </c>
      <c r="AY708" s="261" t="s">
        <v>180</v>
      </c>
    </row>
    <row r="709" s="13" customFormat="1">
      <c r="A709" s="13"/>
      <c r="B709" s="240"/>
      <c r="C709" s="241"/>
      <c r="D709" s="242" t="s">
        <v>190</v>
      </c>
      <c r="E709" s="243" t="s">
        <v>1</v>
      </c>
      <c r="F709" s="244" t="s">
        <v>1709</v>
      </c>
      <c r="G709" s="241"/>
      <c r="H709" s="243" t="s">
        <v>1</v>
      </c>
      <c r="I709" s="245"/>
      <c r="J709" s="241"/>
      <c r="K709" s="241"/>
      <c r="L709" s="246"/>
      <c r="M709" s="247"/>
      <c r="N709" s="248"/>
      <c r="O709" s="248"/>
      <c r="P709" s="248"/>
      <c r="Q709" s="248"/>
      <c r="R709" s="248"/>
      <c r="S709" s="248"/>
      <c r="T709" s="249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50" t="s">
        <v>190</v>
      </c>
      <c r="AU709" s="250" t="s">
        <v>84</v>
      </c>
      <c r="AV709" s="13" t="s">
        <v>82</v>
      </c>
      <c r="AW709" s="13" t="s">
        <v>30</v>
      </c>
      <c r="AX709" s="13" t="s">
        <v>74</v>
      </c>
      <c r="AY709" s="250" t="s">
        <v>180</v>
      </c>
    </row>
    <row r="710" s="14" customFormat="1">
      <c r="A710" s="14"/>
      <c r="B710" s="251"/>
      <c r="C710" s="252"/>
      <c r="D710" s="242" t="s">
        <v>190</v>
      </c>
      <c r="E710" s="253" t="s">
        <v>1</v>
      </c>
      <c r="F710" s="254" t="s">
        <v>1710</v>
      </c>
      <c r="G710" s="252"/>
      <c r="H710" s="255">
        <v>398.63999999999999</v>
      </c>
      <c r="I710" s="256"/>
      <c r="J710" s="252"/>
      <c r="K710" s="252"/>
      <c r="L710" s="257"/>
      <c r="M710" s="258"/>
      <c r="N710" s="259"/>
      <c r="O710" s="259"/>
      <c r="P710" s="259"/>
      <c r="Q710" s="259"/>
      <c r="R710" s="259"/>
      <c r="S710" s="259"/>
      <c r="T710" s="26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61" t="s">
        <v>190</v>
      </c>
      <c r="AU710" s="261" t="s">
        <v>84</v>
      </c>
      <c r="AV710" s="14" t="s">
        <v>84</v>
      </c>
      <c r="AW710" s="14" t="s">
        <v>30</v>
      </c>
      <c r="AX710" s="14" t="s">
        <v>74</v>
      </c>
      <c r="AY710" s="261" t="s">
        <v>180</v>
      </c>
    </row>
    <row r="711" s="13" customFormat="1">
      <c r="A711" s="13"/>
      <c r="B711" s="240"/>
      <c r="C711" s="241"/>
      <c r="D711" s="242" t="s">
        <v>190</v>
      </c>
      <c r="E711" s="243" t="s">
        <v>1</v>
      </c>
      <c r="F711" s="244" t="s">
        <v>1711</v>
      </c>
      <c r="G711" s="241"/>
      <c r="H711" s="243" t="s">
        <v>1</v>
      </c>
      <c r="I711" s="245"/>
      <c r="J711" s="241"/>
      <c r="K711" s="241"/>
      <c r="L711" s="246"/>
      <c r="M711" s="247"/>
      <c r="N711" s="248"/>
      <c r="O711" s="248"/>
      <c r="P711" s="248"/>
      <c r="Q711" s="248"/>
      <c r="R711" s="248"/>
      <c r="S711" s="248"/>
      <c r="T711" s="249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50" t="s">
        <v>190</v>
      </c>
      <c r="AU711" s="250" t="s">
        <v>84</v>
      </c>
      <c r="AV711" s="13" t="s">
        <v>82</v>
      </c>
      <c r="AW711" s="13" t="s">
        <v>30</v>
      </c>
      <c r="AX711" s="13" t="s">
        <v>74</v>
      </c>
      <c r="AY711" s="250" t="s">
        <v>180</v>
      </c>
    </row>
    <row r="712" s="14" customFormat="1">
      <c r="A712" s="14"/>
      <c r="B712" s="251"/>
      <c r="C712" s="252"/>
      <c r="D712" s="242" t="s">
        <v>190</v>
      </c>
      <c r="E712" s="253" t="s">
        <v>1</v>
      </c>
      <c r="F712" s="254" t="s">
        <v>1712</v>
      </c>
      <c r="G712" s="252"/>
      <c r="H712" s="255">
        <v>27.609999999999999</v>
      </c>
      <c r="I712" s="256"/>
      <c r="J712" s="252"/>
      <c r="K712" s="252"/>
      <c r="L712" s="257"/>
      <c r="M712" s="258"/>
      <c r="N712" s="259"/>
      <c r="O712" s="259"/>
      <c r="P712" s="259"/>
      <c r="Q712" s="259"/>
      <c r="R712" s="259"/>
      <c r="S712" s="259"/>
      <c r="T712" s="260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1" t="s">
        <v>190</v>
      </c>
      <c r="AU712" s="261" t="s">
        <v>84</v>
      </c>
      <c r="AV712" s="14" t="s">
        <v>84</v>
      </c>
      <c r="AW712" s="14" t="s">
        <v>30</v>
      </c>
      <c r="AX712" s="14" t="s">
        <v>74</v>
      </c>
      <c r="AY712" s="261" t="s">
        <v>180</v>
      </c>
    </row>
    <row r="713" s="13" customFormat="1">
      <c r="A713" s="13"/>
      <c r="B713" s="240"/>
      <c r="C713" s="241"/>
      <c r="D713" s="242" t="s">
        <v>190</v>
      </c>
      <c r="E713" s="243" t="s">
        <v>1</v>
      </c>
      <c r="F713" s="244" t="s">
        <v>1713</v>
      </c>
      <c r="G713" s="241"/>
      <c r="H713" s="243" t="s">
        <v>1</v>
      </c>
      <c r="I713" s="245"/>
      <c r="J713" s="241"/>
      <c r="K713" s="241"/>
      <c r="L713" s="246"/>
      <c r="M713" s="247"/>
      <c r="N713" s="248"/>
      <c r="O713" s="248"/>
      <c r="P713" s="248"/>
      <c r="Q713" s="248"/>
      <c r="R713" s="248"/>
      <c r="S713" s="248"/>
      <c r="T713" s="249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50" t="s">
        <v>190</v>
      </c>
      <c r="AU713" s="250" t="s">
        <v>84</v>
      </c>
      <c r="AV713" s="13" t="s">
        <v>82</v>
      </c>
      <c r="AW713" s="13" t="s">
        <v>30</v>
      </c>
      <c r="AX713" s="13" t="s">
        <v>74</v>
      </c>
      <c r="AY713" s="250" t="s">
        <v>180</v>
      </c>
    </row>
    <row r="714" s="14" customFormat="1">
      <c r="A714" s="14"/>
      <c r="B714" s="251"/>
      <c r="C714" s="252"/>
      <c r="D714" s="242" t="s">
        <v>190</v>
      </c>
      <c r="E714" s="253" t="s">
        <v>1</v>
      </c>
      <c r="F714" s="254" t="s">
        <v>1714</v>
      </c>
      <c r="G714" s="252"/>
      <c r="H714" s="255">
        <v>195.36000000000001</v>
      </c>
      <c r="I714" s="256"/>
      <c r="J714" s="252"/>
      <c r="K714" s="252"/>
      <c r="L714" s="257"/>
      <c r="M714" s="258"/>
      <c r="N714" s="259"/>
      <c r="O714" s="259"/>
      <c r="P714" s="259"/>
      <c r="Q714" s="259"/>
      <c r="R714" s="259"/>
      <c r="S714" s="259"/>
      <c r="T714" s="26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61" t="s">
        <v>190</v>
      </c>
      <c r="AU714" s="261" t="s">
        <v>84</v>
      </c>
      <c r="AV714" s="14" t="s">
        <v>84</v>
      </c>
      <c r="AW714" s="14" t="s">
        <v>30</v>
      </c>
      <c r="AX714" s="14" t="s">
        <v>74</v>
      </c>
      <c r="AY714" s="261" t="s">
        <v>180</v>
      </c>
    </row>
    <row r="715" s="13" customFormat="1">
      <c r="A715" s="13"/>
      <c r="B715" s="240"/>
      <c r="C715" s="241"/>
      <c r="D715" s="242" t="s">
        <v>190</v>
      </c>
      <c r="E715" s="243" t="s">
        <v>1</v>
      </c>
      <c r="F715" s="244" t="s">
        <v>1715</v>
      </c>
      <c r="G715" s="241"/>
      <c r="H715" s="243" t="s">
        <v>1</v>
      </c>
      <c r="I715" s="245"/>
      <c r="J715" s="241"/>
      <c r="K715" s="241"/>
      <c r="L715" s="246"/>
      <c r="M715" s="247"/>
      <c r="N715" s="248"/>
      <c r="O715" s="248"/>
      <c r="P715" s="248"/>
      <c r="Q715" s="248"/>
      <c r="R715" s="248"/>
      <c r="S715" s="248"/>
      <c r="T715" s="249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50" t="s">
        <v>190</v>
      </c>
      <c r="AU715" s="250" t="s">
        <v>84</v>
      </c>
      <c r="AV715" s="13" t="s">
        <v>82</v>
      </c>
      <c r="AW715" s="13" t="s">
        <v>30</v>
      </c>
      <c r="AX715" s="13" t="s">
        <v>74</v>
      </c>
      <c r="AY715" s="250" t="s">
        <v>180</v>
      </c>
    </row>
    <row r="716" s="14" customFormat="1">
      <c r="A716" s="14"/>
      <c r="B716" s="251"/>
      <c r="C716" s="252"/>
      <c r="D716" s="242" t="s">
        <v>190</v>
      </c>
      <c r="E716" s="253" t="s">
        <v>1</v>
      </c>
      <c r="F716" s="254" t="s">
        <v>1716</v>
      </c>
      <c r="G716" s="252"/>
      <c r="H716" s="255">
        <v>498.19</v>
      </c>
      <c r="I716" s="256"/>
      <c r="J716" s="252"/>
      <c r="K716" s="252"/>
      <c r="L716" s="257"/>
      <c r="M716" s="258"/>
      <c r="N716" s="259"/>
      <c r="O716" s="259"/>
      <c r="P716" s="259"/>
      <c r="Q716" s="259"/>
      <c r="R716" s="259"/>
      <c r="S716" s="259"/>
      <c r="T716" s="260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61" t="s">
        <v>190</v>
      </c>
      <c r="AU716" s="261" t="s">
        <v>84</v>
      </c>
      <c r="AV716" s="14" t="s">
        <v>84</v>
      </c>
      <c r="AW716" s="14" t="s">
        <v>30</v>
      </c>
      <c r="AX716" s="14" t="s">
        <v>74</v>
      </c>
      <c r="AY716" s="261" t="s">
        <v>180</v>
      </c>
    </row>
    <row r="717" s="13" customFormat="1">
      <c r="A717" s="13"/>
      <c r="B717" s="240"/>
      <c r="C717" s="241"/>
      <c r="D717" s="242" t="s">
        <v>190</v>
      </c>
      <c r="E717" s="243" t="s">
        <v>1</v>
      </c>
      <c r="F717" s="244" t="s">
        <v>1717</v>
      </c>
      <c r="G717" s="241"/>
      <c r="H717" s="243" t="s">
        <v>1</v>
      </c>
      <c r="I717" s="245"/>
      <c r="J717" s="241"/>
      <c r="K717" s="241"/>
      <c r="L717" s="246"/>
      <c r="M717" s="247"/>
      <c r="N717" s="248"/>
      <c r="O717" s="248"/>
      <c r="P717" s="248"/>
      <c r="Q717" s="248"/>
      <c r="R717" s="248"/>
      <c r="S717" s="248"/>
      <c r="T717" s="249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50" t="s">
        <v>190</v>
      </c>
      <c r="AU717" s="250" t="s">
        <v>84</v>
      </c>
      <c r="AV717" s="13" t="s">
        <v>82</v>
      </c>
      <c r="AW717" s="13" t="s">
        <v>30</v>
      </c>
      <c r="AX717" s="13" t="s">
        <v>74</v>
      </c>
      <c r="AY717" s="250" t="s">
        <v>180</v>
      </c>
    </row>
    <row r="718" s="14" customFormat="1">
      <c r="A718" s="14"/>
      <c r="B718" s="251"/>
      <c r="C718" s="252"/>
      <c r="D718" s="242" t="s">
        <v>190</v>
      </c>
      <c r="E718" s="253" t="s">
        <v>1</v>
      </c>
      <c r="F718" s="254" t="s">
        <v>1718</v>
      </c>
      <c r="G718" s="252"/>
      <c r="H718" s="255">
        <v>18.039999999999999</v>
      </c>
      <c r="I718" s="256"/>
      <c r="J718" s="252"/>
      <c r="K718" s="252"/>
      <c r="L718" s="257"/>
      <c r="M718" s="258"/>
      <c r="N718" s="259"/>
      <c r="O718" s="259"/>
      <c r="P718" s="259"/>
      <c r="Q718" s="259"/>
      <c r="R718" s="259"/>
      <c r="S718" s="259"/>
      <c r="T718" s="260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1" t="s">
        <v>190</v>
      </c>
      <c r="AU718" s="261" t="s">
        <v>84</v>
      </c>
      <c r="AV718" s="14" t="s">
        <v>84</v>
      </c>
      <c r="AW718" s="14" t="s">
        <v>30</v>
      </c>
      <c r="AX718" s="14" t="s">
        <v>74</v>
      </c>
      <c r="AY718" s="261" t="s">
        <v>180</v>
      </c>
    </row>
    <row r="719" s="13" customFormat="1">
      <c r="A719" s="13"/>
      <c r="B719" s="240"/>
      <c r="C719" s="241"/>
      <c r="D719" s="242" t="s">
        <v>190</v>
      </c>
      <c r="E719" s="243" t="s">
        <v>1</v>
      </c>
      <c r="F719" s="244" t="s">
        <v>1719</v>
      </c>
      <c r="G719" s="241"/>
      <c r="H719" s="243" t="s">
        <v>1</v>
      </c>
      <c r="I719" s="245"/>
      <c r="J719" s="241"/>
      <c r="K719" s="241"/>
      <c r="L719" s="246"/>
      <c r="M719" s="247"/>
      <c r="N719" s="248"/>
      <c r="O719" s="248"/>
      <c r="P719" s="248"/>
      <c r="Q719" s="248"/>
      <c r="R719" s="248"/>
      <c r="S719" s="248"/>
      <c r="T719" s="249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50" t="s">
        <v>190</v>
      </c>
      <c r="AU719" s="250" t="s">
        <v>84</v>
      </c>
      <c r="AV719" s="13" t="s">
        <v>82</v>
      </c>
      <c r="AW719" s="13" t="s">
        <v>30</v>
      </c>
      <c r="AX719" s="13" t="s">
        <v>74</v>
      </c>
      <c r="AY719" s="250" t="s">
        <v>180</v>
      </c>
    </row>
    <row r="720" s="14" customFormat="1">
      <c r="A720" s="14"/>
      <c r="B720" s="251"/>
      <c r="C720" s="252"/>
      <c r="D720" s="242" t="s">
        <v>190</v>
      </c>
      <c r="E720" s="253" t="s">
        <v>1</v>
      </c>
      <c r="F720" s="254" t="s">
        <v>1720</v>
      </c>
      <c r="G720" s="252"/>
      <c r="H720" s="255">
        <v>38.170000000000002</v>
      </c>
      <c r="I720" s="256"/>
      <c r="J720" s="252"/>
      <c r="K720" s="252"/>
      <c r="L720" s="257"/>
      <c r="M720" s="258"/>
      <c r="N720" s="259"/>
      <c r="O720" s="259"/>
      <c r="P720" s="259"/>
      <c r="Q720" s="259"/>
      <c r="R720" s="259"/>
      <c r="S720" s="259"/>
      <c r="T720" s="260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61" t="s">
        <v>190</v>
      </c>
      <c r="AU720" s="261" t="s">
        <v>84</v>
      </c>
      <c r="AV720" s="14" t="s">
        <v>84</v>
      </c>
      <c r="AW720" s="14" t="s">
        <v>30</v>
      </c>
      <c r="AX720" s="14" t="s">
        <v>74</v>
      </c>
      <c r="AY720" s="261" t="s">
        <v>180</v>
      </c>
    </row>
    <row r="721" s="13" customFormat="1">
      <c r="A721" s="13"/>
      <c r="B721" s="240"/>
      <c r="C721" s="241"/>
      <c r="D721" s="242" t="s">
        <v>190</v>
      </c>
      <c r="E721" s="243" t="s">
        <v>1</v>
      </c>
      <c r="F721" s="244" t="s">
        <v>1721</v>
      </c>
      <c r="G721" s="241"/>
      <c r="H721" s="243" t="s">
        <v>1</v>
      </c>
      <c r="I721" s="245"/>
      <c r="J721" s="241"/>
      <c r="K721" s="241"/>
      <c r="L721" s="246"/>
      <c r="M721" s="247"/>
      <c r="N721" s="248"/>
      <c r="O721" s="248"/>
      <c r="P721" s="248"/>
      <c r="Q721" s="248"/>
      <c r="R721" s="248"/>
      <c r="S721" s="248"/>
      <c r="T721" s="249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0" t="s">
        <v>190</v>
      </c>
      <c r="AU721" s="250" t="s">
        <v>84</v>
      </c>
      <c r="AV721" s="13" t="s">
        <v>82</v>
      </c>
      <c r="AW721" s="13" t="s">
        <v>30</v>
      </c>
      <c r="AX721" s="13" t="s">
        <v>74</v>
      </c>
      <c r="AY721" s="250" t="s">
        <v>180</v>
      </c>
    </row>
    <row r="722" s="14" customFormat="1">
      <c r="A722" s="14"/>
      <c r="B722" s="251"/>
      <c r="C722" s="252"/>
      <c r="D722" s="242" t="s">
        <v>190</v>
      </c>
      <c r="E722" s="253" t="s">
        <v>1</v>
      </c>
      <c r="F722" s="254" t="s">
        <v>1722</v>
      </c>
      <c r="G722" s="252"/>
      <c r="H722" s="255">
        <v>220.66</v>
      </c>
      <c r="I722" s="256"/>
      <c r="J722" s="252"/>
      <c r="K722" s="252"/>
      <c r="L722" s="257"/>
      <c r="M722" s="258"/>
      <c r="N722" s="259"/>
      <c r="O722" s="259"/>
      <c r="P722" s="259"/>
      <c r="Q722" s="259"/>
      <c r="R722" s="259"/>
      <c r="S722" s="259"/>
      <c r="T722" s="26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1" t="s">
        <v>190</v>
      </c>
      <c r="AU722" s="261" t="s">
        <v>84</v>
      </c>
      <c r="AV722" s="14" t="s">
        <v>84</v>
      </c>
      <c r="AW722" s="14" t="s">
        <v>30</v>
      </c>
      <c r="AX722" s="14" t="s">
        <v>74</v>
      </c>
      <c r="AY722" s="261" t="s">
        <v>180</v>
      </c>
    </row>
    <row r="723" s="13" customFormat="1">
      <c r="A723" s="13"/>
      <c r="B723" s="240"/>
      <c r="C723" s="241"/>
      <c r="D723" s="242" t="s">
        <v>190</v>
      </c>
      <c r="E723" s="243" t="s">
        <v>1</v>
      </c>
      <c r="F723" s="244" t="s">
        <v>1723</v>
      </c>
      <c r="G723" s="241"/>
      <c r="H723" s="243" t="s">
        <v>1</v>
      </c>
      <c r="I723" s="245"/>
      <c r="J723" s="241"/>
      <c r="K723" s="241"/>
      <c r="L723" s="246"/>
      <c r="M723" s="247"/>
      <c r="N723" s="248"/>
      <c r="O723" s="248"/>
      <c r="P723" s="248"/>
      <c r="Q723" s="248"/>
      <c r="R723" s="248"/>
      <c r="S723" s="248"/>
      <c r="T723" s="249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50" t="s">
        <v>190</v>
      </c>
      <c r="AU723" s="250" t="s">
        <v>84</v>
      </c>
      <c r="AV723" s="13" t="s">
        <v>82</v>
      </c>
      <c r="AW723" s="13" t="s">
        <v>30</v>
      </c>
      <c r="AX723" s="13" t="s">
        <v>74</v>
      </c>
      <c r="AY723" s="250" t="s">
        <v>180</v>
      </c>
    </row>
    <row r="724" s="14" customFormat="1">
      <c r="A724" s="14"/>
      <c r="B724" s="251"/>
      <c r="C724" s="252"/>
      <c r="D724" s="242" t="s">
        <v>190</v>
      </c>
      <c r="E724" s="253" t="s">
        <v>1</v>
      </c>
      <c r="F724" s="254" t="s">
        <v>1724</v>
      </c>
      <c r="G724" s="252"/>
      <c r="H724" s="255">
        <v>498.30000000000001</v>
      </c>
      <c r="I724" s="256"/>
      <c r="J724" s="252"/>
      <c r="K724" s="252"/>
      <c r="L724" s="257"/>
      <c r="M724" s="258"/>
      <c r="N724" s="259"/>
      <c r="O724" s="259"/>
      <c r="P724" s="259"/>
      <c r="Q724" s="259"/>
      <c r="R724" s="259"/>
      <c r="S724" s="259"/>
      <c r="T724" s="260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1" t="s">
        <v>190</v>
      </c>
      <c r="AU724" s="261" t="s">
        <v>84</v>
      </c>
      <c r="AV724" s="14" t="s">
        <v>84</v>
      </c>
      <c r="AW724" s="14" t="s">
        <v>30</v>
      </c>
      <c r="AX724" s="14" t="s">
        <v>74</v>
      </c>
      <c r="AY724" s="261" t="s">
        <v>180</v>
      </c>
    </row>
    <row r="725" s="13" customFormat="1">
      <c r="A725" s="13"/>
      <c r="B725" s="240"/>
      <c r="C725" s="241"/>
      <c r="D725" s="242" t="s">
        <v>190</v>
      </c>
      <c r="E725" s="243" t="s">
        <v>1</v>
      </c>
      <c r="F725" s="244" t="s">
        <v>1725</v>
      </c>
      <c r="G725" s="241"/>
      <c r="H725" s="243" t="s">
        <v>1</v>
      </c>
      <c r="I725" s="245"/>
      <c r="J725" s="241"/>
      <c r="K725" s="241"/>
      <c r="L725" s="246"/>
      <c r="M725" s="247"/>
      <c r="N725" s="248"/>
      <c r="O725" s="248"/>
      <c r="P725" s="248"/>
      <c r="Q725" s="248"/>
      <c r="R725" s="248"/>
      <c r="S725" s="248"/>
      <c r="T725" s="249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50" t="s">
        <v>190</v>
      </c>
      <c r="AU725" s="250" t="s">
        <v>84</v>
      </c>
      <c r="AV725" s="13" t="s">
        <v>82</v>
      </c>
      <c r="AW725" s="13" t="s">
        <v>30</v>
      </c>
      <c r="AX725" s="13" t="s">
        <v>74</v>
      </c>
      <c r="AY725" s="250" t="s">
        <v>180</v>
      </c>
    </row>
    <row r="726" s="14" customFormat="1">
      <c r="A726" s="14"/>
      <c r="B726" s="251"/>
      <c r="C726" s="252"/>
      <c r="D726" s="242" t="s">
        <v>190</v>
      </c>
      <c r="E726" s="253" t="s">
        <v>1</v>
      </c>
      <c r="F726" s="254" t="s">
        <v>1726</v>
      </c>
      <c r="G726" s="252"/>
      <c r="H726" s="255">
        <v>346.72000000000003</v>
      </c>
      <c r="I726" s="256"/>
      <c r="J726" s="252"/>
      <c r="K726" s="252"/>
      <c r="L726" s="257"/>
      <c r="M726" s="258"/>
      <c r="N726" s="259"/>
      <c r="O726" s="259"/>
      <c r="P726" s="259"/>
      <c r="Q726" s="259"/>
      <c r="R726" s="259"/>
      <c r="S726" s="259"/>
      <c r="T726" s="260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61" t="s">
        <v>190</v>
      </c>
      <c r="AU726" s="261" t="s">
        <v>84</v>
      </c>
      <c r="AV726" s="14" t="s">
        <v>84</v>
      </c>
      <c r="AW726" s="14" t="s">
        <v>30</v>
      </c>
      <c r="AX726" s="14" t="s">
        <v>74</v>
      </c>
      <c r="AY726" s="261" t="s">
        <v>180</v>
      </c>
    </row>
    <row r="727" s="13" customFormat="1">
      <c r="A727" s="13"/>
      <c r="B727" s="240"/>
      <c r="C727" s="241"/>
      <c r="D727" s="242" t="s">
        <v>190</v>
      </c>
      <c r="E727" s="243" t="s">
        <v>1</v>
      </c>
      <c r="F727" s="244" t="s">
        <v>1727</v>
      </c>
      <c r="G727" s="241"/>
      <c r="H727" s="243" t="s">
        <v>1</v>
      </c>
      <c r="I727" s="245"/>
      <c r="J727" s="241"/>
      <c r="K727" s="241"/>
      <c r="L727" s="246"/>
      <c r="M727" s="247"/>
      <c r="N727" s="248"/>
      <c r="O727" s="248"/>
      <c r="P727" s="248"/>
      <c r="Q727" s="248"/>
      <c r="R727" s="248"/>
      <c r="S727" s="248"/>
      <c r="T727" s="249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0" t="s">
        <v>190</v>
      </c>
      <c r="AU727" s="250" t="s">
        <v>84</v>
      </c>
      <c r="AV727" s="13" t="s">
        <v>82</v>
      </c>
      <c r="AW727" s="13" t="s">
        <v>30</v>
      </c>
      <c r="AX727" s="13" t="s">
        <v>74</v>
      </c>
      <c r="AY727" s="250" t="s">
        <v>180</v>
      </c>
    </row>
    <row r="728" s="14" customFormat="1">
      <c r="A728" s="14"/>
      <c r="B728" s="251"/>
      <c r="C728" s="252"/>
      <c r="D728" s="242" t="s">
        <v>190</v>
      </c>
      <c r="E728" s="253" t="s">
        <v>1</v>
      </c>
      <c r="F728" s="254" t="s">
        <v>1728</v>
      </c>
      <c r="G728" s="252"/>
      <c r="H728" s="255">
        <v>340.77999999999997</v>
      </c>
      <c r="I728" s="256"/>
      <c r="J728" s="252"/>
      <c r="K728" s="252"/>
      <c r="L728" s="257"/>
      <c r="M728" s="258"/>
      <c r="N728" s="259"/>
      <c r="O728" s="259"/>
      <c r="P728" s="259"/>
      <c r="Q728" s="259"/>
      <c r="R728" s="259"/>
      <c r="S728" s="259"/>
      <c r="T728" s="260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61" t="s">
        <v>190</v>
      </c>
      <c r="AU728" s="261" t="s">
        <v>84</v>
      </c>
      <c r="AV728" s="14" t="s">
        <v>84</v>
      </c>
      <c r="AW728" s="14" t="s">
        <v>30</v>
      </c>
      <c r="AX728" s="14" t="s">
        <v>74</v>
      </c>
      <c r="AY728" s="261" t="s">
        <v>180</v>
      </c>
    </row>
    <row r="729" s="13" customFormat="1">
      <c r="A729" s="13"/>
      <c r="B729" s="240"/>
      <c r="C729" s="241"/>
      <c r="D729" s="242" t="s">
        <v>190</v>
      </c>
      <c r="E729" s="243" t="s">
        <v>1</v>
      </c>
      <c r="F729" s="244" t="s">
        <v>1729</v>
      </c>
      <c r="G729" s="241"/>
      <c r="H729" s="243" t="s">
        <v>1</v>
      </c>
      <c r="I729" s="245"/>
      <c r="J729" s="241"/>
      <c r="K729" s="241"/>
      <c r="L729" s="246"/>
      <c r="M729" s="247"/>
      <c r="N729" s="248"/>
      <c r="O729" s="248"/>
      <c r="P729" s="248"/>
      <c r="Q729" s="248"/>
      <c r="R729" s="248"/>
      <c r="S729" s="248"/>
      <c r="T729" s="249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50" t="s">
        <v>190</v>
      </c>
      <c r="AU729" s="250" t="s">
        <v>84</v>
      </c>
      <c r="AV729" s="13" t="s">
        <v>82</v>
      </c>
      <c r="AW729" s="13" t="s">
        <v>30</v>
      </c>
      <c r="AX729" s="13" t="s">
        <v>74</v>
      </c>
      <c r="AY729" s="250" t="s">
        <v>180</v>
      </c>
    </row>
    <row r="730" s="14" customFormat="1">
      <c r="A730" s="14"/>
      <c r="B730" s="251"/>
      <c r="C730" s="252"/>
      <c r="D730" s="242" t="s">
        <v>190</v>
      </c>
      <c r="E730" s="253" t="s">
        <v>1</v>
      </c>
      <c r="F730" s="254" t="s">
        <v>1730</v>
      </c>
      <c r="G730" s="252"/>
      <c r="H730" s="255">
        <v>511.06</v>
      </c>
      <c r="I730" s="256"/>
      <c r="J730" s="252"/>
      <c r="K730" s="252"/>
      <c r="L730" s="257"/>
      <c r="M730" s="258"/>
      <c r="N730" s="259"/>
      <c r="O730" s="259"/>
      <c r="P730" s="259"/>
      <c r="Q730" s="259"/>
      <c r="R730" s="259"/>
      <c r="S730" s="259"/>
      <c r="T730" s="260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1" t="s">
        <v>190</v>
      </c>
      <c r="AU730" s="261" t="s">
        <v>84</v>
      </c>
      <c r="AV730" s="14" t="s">
        <v>84</v>
      </c>
      <c r="AW730" s="14" t="s">
        <v>30</v>
      </c>
      <c r="AX730" s="14" t="s">
        <v>74</v>
      </c>
      <c r="AY730" s="261" t="s">
        <v>180</v>
      </c>
    </row>
    <row r="731" s="13" customFormat="1">
      <c r="A731" s="13"/>
      <c r="B731" s="240"/>
      <c r="C731" s="241"/>
      <c r="D731" s="242" t="s">
        <v>190</v>
      </c>
      <c r="E731" s="243" t="s">
        <v>1</v>
      </c>
      <c r="F731" s="244" t="s">
        <v>1731</v>
      </c>
      <c r="G731" s="241"/>
      <c r="H731" s="243" t="s">
        <v>1</v>
      </c>
      <c r="I731" s="245"/>
      <c r="J731" s="241"/>
      <c r="K731" s="241"/>
      <c r="L731" s="246"/>
      <c r="M731" s="247"/>
      <c r="N731" s="248"/>
      <c r="O731" s="248"/>
      <c r="P731" s="248"/>
      <c r="Q731" s="248"/>
      <c r="R731" s="248"/>
      <c r="S731" s="248"/>
      <c r="T731" s="249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0" t="s">
        <v>190</v>
      </c>
      <c r="AU731" s="250" t="s">
        <v>84</v>
      </c>
      <c r="AV731" s="13" t="s">
        <v>82</v>
      </c>
      <c r="AW731" s="13" t="s">
        <v>30</v>
      </c>
      <c r="AX731" s="13" t="s">
        <v>74</v>
      </c>
      <c r="AY731" s="250" t="s">
        <v>180</v>
      </c>
    </row>
    <row r="732" s="14" customFormat="1">
      <c r="A732" s="14"/>
      <c r="B732" s="251"/>
      <c r="C732" s="252"/>
      <c r="D732" s="242" t="s">
        <v>190</v>
      </c>
      <c r="E732" s="253" t="s">
        <v>1</v>
      </c>
      <c r="F732" s="254" t="s">
        <v>1732</v>
      </c>
      <c r="G732" s="252"/>
      <c r="H732" s="255">
        <v>296.23000000000002</v>
      </c>
      <c r="I732" s="256"/>
      <c r="J732" s="252"/>
      <c r="K732" s="252"/>
      <c r="L732" s="257"/>
      <c r="M732" s="258"/>
      <c r="N732" s="259"/>
      <c r="O732" s="259"/>
      <c r="P732" s="259"/>
      <c r="Q732" s="259"/>
      <c r="R732" s="259"/>
      <c r="S732" s="259"/>
      <c r="T732" s="260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1" t="s">
        <v>190</v>
      </c>
      <c r="AU732" s="261" t="s">
        <v>84</v>
      </c>
      <c r="AV732" s="14" t="s">
        <v>84</v>
      </c>
      <c r="AW732" s="14" t="s">
        <v>30</v>
      </c>
      <c r="AX732" s="14" t="s">
        <v>74</v>
      </c>
      <c r="AY732" s="261" t="s">
        <v>180</v>
      </c>
    </row>
    <row r="733" s="13" customFormat="1">
      <c r="A733" s="13"/>
      <c r="B733" s="240"/>
      <c r="C733" s="241"/>
      <c r="D733" s="242" t="s">
        <v>190</v>
      </c>
      <c r="E733" s="243" t="s">
        <v>1</v>
      </c>
      <c r="F733" s="244" t="s">
        <v>1733</v>
      </c>
      <c r="G733" s="241"/>
      <c r="H733" s="243" t="s">
        <v>1</v>
      </c>
      <c r="I733" s="245"/>
      <c r="J733" s="241"/>
      <c r="K733" s="241"/>
      <c r="L733" s="246"/>
      <c r="M733" s="247"/>
      <c r="N733" s="248"/>
      <c r="O733" s="248"/>
      <c r="P733" s="248"/>
      <c r="Q733" s="248"/>
      <c r="R733" s="248"/>
      <c r="S733" s="248"/>
      <c r="T733" s="249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0" t="s">
        <v>190</v>
      </c>
      <c r="AU733" s="250" t="s">
        <v>84</v>
      </c>
      <c r="AV733" s="13" t="s">
        <v>82</v>
      </c>
      <c r="AW733" s="13" t="s">
        <v>30</v>
      </c>
      <c r="AX733" s="13" t="s">
        <v>74</v>
      </c>
      <c r="AY733" s="250" t="s">
        <v>180</v>
      </c>
    </row>
    <row r="734" s="14" customFormat="1">
      <c r="A734" s="14"/>
      <c r="B734" s="251"/>
      <c r="C734" s="252"/>
      <c r="D734" s="242" t="s">
        <v>190</v>
      </c>
      <c r="E734" s="253" t="s">
        <v>1</v>
      </c>
      <c r="F734" s="254" t="s">
        <v>1734</v>
      </c>
      <c r="G734" s="252"/>
      <c r="H734" s="255">
        <v>210.97999999999999</v>
      </c>
      <c r="I734" s="256"/>
      <c r="J734" s="252"/>
      <c r="K734" s="252"/>
      <c r="L734" s="257"/>
      <c r="M734" s="258"/>
      <c r="N734" s="259"/>
      <c r="O734" s="259"/>
      <c r="P734" s="259"/>
      <c r="Q734" s="259"/>
      <c r="R734" s="259"/>
      <c r="S734" s="259"/>
      <c r="T734" s="26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1" t="s">
        <v>190</v>
      </c>
      <c r="AU734" s="261" t="s">
        <v>84</v>
      </c>
      <c r="AV734" s="14" t="s">
        <v>84</v>
      </c>
      <c r="AW734" s="14" t="s">
        <v>30</v>
      </c>
      <c r="AX734" s="14" t="s">
        <v>74</v>
      </c>
      <c r="AY734" s="261" t="s">
        <v>180</v>
      </c>
    </row>
    <row r="735" s="13" customFormat="1">
      <c r="A735" s="13"/>
      <c r="B735" s="240"/>
      <c r="C735" s="241"/>
      <c r="D735" s="242" t="s">
        <v>190</v>
      </c>
      <c r="E735" s="243" t="s">
        <v>1</v>
      </c>
      <c r="F735" s="244" t="s">
        <v>1735</v>
      </c>
      <c r="G735" s="241"/>
      <c r="H735" s="243" t="s">
        <v>1</v>
      </c>
      <c r="I735" s="245"/>
      <c r="J735" s="241"/>
      <c r="K735" s="241"/>
      <c r="L735" s="246"/>
      <c r="M735" s="247"/>
      <c r="N735" s="248"/>
      <c r="O735" s="248"/>
      <c r="P735" s="248"/>
      <c r="Q735" s="248"/>
      <c r="R735" s="248"/>
      <c r="S735" s="248"/>
      <c r="T735" s="249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50" t="s">
        <v>190</v>
      </c>
      <c r="AU735" s="250" t="s">
        <v>84</v>
      </c>
      <c r="AV735" s="13" t="s">
        <v>82</v>
      </c>
      <c r="AW735" s="13" t="s">
        <v>30</v>
      </c>
      <c r="AX735" s="13" t="s">
        <v>74</v>
      </c>
      <c r="AY735" s="250" t="s">
        <v>180</v>
      </c>
    </row>
    <row r="736" s="14" customFormat="1">
      <c r="A736" s="14"/>
      <c r="B736" s="251"/>
      <c r="C736" s="252"/>
      <c r="D736" s="242" t="s">
        <v>190</v>
      </c>
      <c r="E736" s="253" t="s">
        <v>1</v>
      </c>
      <c r="F736" s="254" t="s">
        <v>1736</v>
      </c>
      <c r="G736" s="252"/>
      <c r="H736" s="255">
        <v>305.13999999999999</v>
      </c>
      <c r="I736" s="256"/>
      <c r="J736" s="252"/>
      <c r="K736" s="252"/>
      <c r="L736" s="257"/>
      <c r="M736" s="258"/>
      <c r="N736" s="259"/>
      <c r="O736" s="259"/>
      <c r="P736" s="259"/>
      <c r="Q736" s="259"/>
      <c r="R736" s="259"/>
      <c r="S736" s="259"/>
      <c r="T736" s="260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61" t="s">
        <v>190</v>
      </c>
      <c r="AU736" s="261" t="s">
        <v>84</v>
      </c>
      <c r="AV736" s="14" t="s">
        <v>84</v>
      </c>
      <c r="AW736" s="14" t="s">
        <v>30</v>
      </c>
      <c r="AX736" s="14" t="s">
        <v>74</v>
      </c>
      <c r="AY736" s="261" t="s">
        <v>180</v>
      </c>
    </row>
    <row r="737" s="13" customFormat="1">
      <c r="A737" s="13"/>
      <c r="B737" s="240"/>
      <c r="C737" s="241"/>
      <c r="D737" s="242" t="s">
        <v>190</v>
      </c>
      <c r="E737" s="243" t="s">
        <v>1</v>
      </c>
      <c r="F737" s="244" t="s">
        <v>1737</v>
      </c>
      <c r="G737" s="241"/>
      <c r="H737" s="243" t="s">
        <v>1</v>
      </c>
      <c r="I737" s="245"/>
      <c r="J737" s="241"/>
      <c r="K737" s="241"/>
      <c r="L737" s="246"/>
      <c r="M737" s="247"/>
      <c r="N737" s="248"/>
      <c r="O737" s="248"/>
      <c r="P737" s="248"/>
      <c r="Q737" s="248"/>
      <c r="R737" s="248"/>
      <c r="S737" s="248"/>
      <c r="T737" s="249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0" t="s">
        <v>190</v>
      </c>
      <c r="AU737" s="250" t="s">
        <v>84</v>
      </c>
      <c r="AV737" s="13" t="s">
        <v>82</v>
      </c>
      <c r="AW737" s="13" t="s">
        <v>30</v>
      </c>
      <c r="AX737" s="13" t="s">
        <v>74</v>
      </c>
      <c r="AY737" s="250" t="s">
        <v>180</v>
      </c>
    </row>
    <row r="738" s="14" customFormat="1">
      <c r="A738" s="14"/>
      <c r="B738" s="251"/>
      <c r="C738" s="252"/>
      <c r="D738" s="242" t="s">
        <v>190</v>
      </c>
      <c r="E738" s="253" t="s">
        <v>1</v>
      </c>
      <c r="F738" s="254" t="s">
        <v>1738</v>
      </c>
      <c r="G738" s="252"/>
      <c r="H738" s="255">
        <v>292.93000000000001</v>
      </c>
      <c r="I738" s="256"/>
      <c r="J738" s="252"/>
      <c r="K738" s="252"/>
      <c r="L738" s="257"/>
      <c r="M738" s="258"/>
      <c r="N738" s="259"/>
      <c r="O738" s="259"/>
      <c r="P738" s="259"/>
      <c r="Q738" s="259"/>
      <c r="R738" s="259"/>
      <c r="S738" s="259"/>
      <c r="T738" s="260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1" t="s">
        <v>190</v>
      </c>
      <c r="AU738" s="261" t="s">
        <v>84</v>
      </c>
      <c r="AV738" s="14" t="s">
        <v>84</v>
      </c>
      <c r="AW738" s="14" t="s">
        <v>30</v>
      </c>
      <c r="AX738" s="14" t="s">
        <v>74</v>
      </c>
      <c r="AY738" s="261" t="s">
        <v>180</v>
      </c>
    </row>
    <row r="739" s="15" customFormat="1">
      <c r="A739" s="15"/>
      <c r="B739" s="262"/>
      <c r="C739" s="263"/>
      <c r="D739" s="242" t="s">
        <v>190</v>
      </c>
      <c r="E739" s="264" t="s">
        <v>1</v>
      </c>
      <c r="F739" s="265" t="s">
        <v>194</v>
      </c>
      <c r="G739" s="263"/>
      <c r="H739" s="266">
        <v>4337.3000000000002</v>
      </c>
      <c r="I739" s="267"/>
      <c r="J739" s="263"/>
      <c r="K739" s="263"/>
      <c r="L739" s="268"/>
      <c r="M739" s="269"/>
      <c r="N739" s="270"/>
      <c r="O739" s="270"/>
      <c r="P739" s="270"/>
      <c r="Q739" s="270"/>
      <c r="R739" s="270"/>
      <c r="S739" s="270"/>
      <c r="T739" s="271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T739" s="272" t="s">
        <v>190</v>
      </c>
      <c r="AU739" s="272" t="s">
        <v>84</v>
      </c>
      <c r="AV739" s="15" t="s">
        <v>188</v>
      </c>
      <c r="AW739" s="15" t="s">
        <v>30</v>
      </c>
      <c r="AX739" s="15" t="s">
        <v>82</v>
      </c>
      <c r="AY739" s="272" t="s">
        <v>180</v>
      </c>
    </row>
    <row r="740" s="2" customFormat="1" ht="16.5" customHeight="1">
      <c r="A740" s="39"/>
      <c r="B740" s="40"/>
      <c r="C740" s="227" t="s">
        <v>810</v>
      </c>
      <c r="D740" s="227" t="s">
        <v>284</v>
      </c>
      <c r="E740" s="228" t="s">
        <v>1739</v>
      </c>
      <c r="F740" s="229" t="s">
        <v>1740</v>
      </c>
      <c r="G740" s="230" t="s">
        <v>279</v>
      </c>
      <c r="H740" s="231">
        <v>146.69999999999999</v>
      </c>
      <c r="I740" s="232"/>
      <c r="J740" s="233">
        <f>ROUND(I740*H740,2)</f>
        <v>0</v>
      </c>
      <c r="K740" s="229" t="s">
        <v>199</v>
      </c>
      <c r="L740" s="45"/>
      <c r="M740" s="234" t="s">
        <v>1</v>
      </c>
      <c r="N740" s="235" t="s">
        <v>39</v>
      </c>
      <c r="O740" s="92"/>
      <c r="P740" s="236">
        <f>O740*H740</f>
        <v>0</v>
      </c>
      <c r="Q740" s="236">
        <v>0</v>
      </c>
      <c r="R740" s="236">
        <f>Q740*H740</f>
        <v>0</v>
      </c>
      <c r="S740" s="236">
        <v>0</v>
      </c>
      <c r="T740" s="237">
        <f>S740*H740</f>
        <v>0</v>
      </c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R740" s="238" t="s">
        <v>294</v>
      </c>
      <c r="AT740" s="238" t="s">
        <v>183</v>
      </c>
      <c r="AU740" s="238" t="s">
        <v>84</v>
      </c>
      <c r="AY740" s="18" t="s">
        <v>180</v>
      </c>
      <c r="BE740" s="239">
        <f>IF(N740="základní",J740,0)</f>
        <v>0</v>
      </c>
      <c r="BF740" s="239">
        <f>IF(N740="snížená",J740,0)</f>
        <v>0</v>
      </c>
      <c r="BG740" s="239">
        <f>IF(N740="zákl. přenesená",J740,0)</f>
        <v>0</v>
      </c>
      <c r="BH740" s="239">
        <f>IF(N740="sníž. přenesená",J740,0)</f>
        <v>0</v>
      </c>
      <c r="BI740" s="239">
        <f>IF(N740="nulová",J740,0)</f>
        <v>0</v>
      </c>
      <c r="BJ740" s="18" t="s">
        <v>82</v>
      </c>
      <c r="BK740" s="239">
        <f>ROUND(I740*H740,2)</f>
        <v>0</v>
      </c>
      <c r="BL740" s="18" t="s">
        <v>294</v>
      </c>
      <c r="BM740" s="238" t="s">
        <v>1741</v>
      </c>
    </row>
    <row r="741" s="2" customFormat="1">
      <c r="A741" s="39"/>
      <c r="B741" s="40"/>
      <c r="C741" s="41"/>
      <c r="D741" s="242" t="s">
        <v>556</v>
      </c>
      <c r="E741" s="41"/>
      <c r="F741" s="295" t="s">
        <v>1742</v>
      </c>
      <c r="G741" s="41"/>
      <c r="H741" s="41"/>
      <c r="I741" s="296"/>
      <c r="J741" s="41"/>
      <c r="K741" s="41"/>
      <c r="L741" s="45"/>
      <c r="M741" s="297"/>
      <c r="N741" s="298"/>
      <c r="O741" s="92"/>
      <c r="P741" s="92"/>
      <c r="Q741" s="92"/>
      <c r="R741" s="92"/>
      <c r="S741" s="92"/>
      <c r="T741" s="93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T741" s="18" t="s">
        <v>556</v>
      </c>
      <c r="AU741" s="18" t="s">
        <v>84</v>
      </c>
    </row>
    <row r="742" s="13" customFormat="1">
      <c r="A742" s="13"/>
      <c r="B742" s="240"/>
      <c r="C742" s="241"/>
      <c r="D742" s="242" t="s">
        <v>190</v>
      </c>
      <c r="E742" s="243" t="s">
        <v>1</v>
      </c>
      <c r="F742" s="244" t="s">
        <v>1743</v>
      </c>
      <c r="G742" s="241"/>
      <c r="H742" s="243" t="s">
        <v>1</v>
      </c>
      <c r="I742" s="245"/>
      <c r="J742" s="241"/>
      <c r="K742" s="241"/>
      <c r="L742" s="246"/>
      <c r="M742" s="247"/>
      <c r="N742" s="248"/>
      <c r="O742" s="248"/>
      <c r="P742" s="248"/>
      <c r="Q742" s="248"/>
      <c r="R742" s="248"/>
      <c r="S742" s="248"/>
      <c r="T742" s="249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0" t="s">
        <v>190</v>
      </c>
      <c r="AU742" s="250" t="s">
        <v>84</v>
      </c>
      <c r="AV742" s="13" t="s">
        <v>82</v>
      </c>
      <c r="AW742" s="13" t="s">
        <v>30</v>
      </c>
      <c r="AX742" s="13" t="s">
        <v>74</v>
      </c>
      <c r="AY742" s="250" t="s">
        <v>180</v>
      </c>
    </row>
    <row r="743" s="13" customFormat="1">
      <c r="A743" s="13"/>
      <c r="B743" s="240"/>
      <c r="C743" s="241"/>
      <c r="D743" s="242" t="s">
        <v>190</v>
      </c>
      <c r="E743" s="243" t="s">
        <v>1</v>
      </c>
      <c r="F743" s="244" t="s">
        <v>1744</v>
      </c>
      <c r="G743" s="241"/>
      <c r="H743" s="243" t="s">
        <v>1</v>
      </c>
      <c r="I743" s="245"/>
      <c r="J743" s="241"/>
      <c r="K743" s="241"/>
      <c r="L743" s="246"/>
      <c r="M743" s="247"/>
      <c r="N743" s="248"/>
      <c r="O743" s="248"/>
      <c r="P743" s="248"/>
      <c r="Q743" s="248"/>
      <c r="R743" s="248"/>
      <c r="S743" s="248"/>
      <c r="T743" s="249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50" t="s">
        <v>190</v>
      </c>
      <c r="AU743" s="250" t="s">
        <v>84</v>
      </c>
      <c r="AV743" s="13" t="s">
        <v>82</v>
      </c>
      <c r="AW743" s="13" t="s">
        <v>30</v>
      </c>
      <c r="AX743" s="13" t="s">
        <v>74</v>
      </c>
      <c r="AY743" s="250" t="s">
        <v>180</v>
      </c>
    </row>
    <row r="744" s="14" customFormat="1">
      <c r="A744" s="14"/>
      <c r="B744" s="251"/>
      <c r="C744" s="252"/>
      <c r="D744" s="242" t="s">
        <v>190</v>
      </c>
      <c r="E744" s="253" t="s">
        <v>1</v>
      </c>
      <c r="F744" s="254" t="s">
        <v>1745</v>
      </c>
      <c r="G744" s="252"/>
      <c r="H744" s="255">
        <v>146.69999999999999</v>
      </c>
      <c r="I744" s="256"/>
      <c r="J744" s="252"/>
      <c r="K744" s="252"/>
      <c r="L744" s="257"/>
      <c r="M744" s="258"/>
      <c r="N744" s="259"/>
      <c r="O744" s="259"/>
      <c r="P744" s="259"/>
      <c r="Q744" s="259"/>
      <c r="R744" s="259"/>
      <c r="S744" s="259"/>
      <c r="T744" s="260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261" t="s">
        <v>190</v>
      </c>
      <c r="AU744" s="261" t="s">
        <v>84</v>
      </c>
      <c r="AV744" s="14" t="s">
        <v>84</v>
      </c>
      <c r="AW744" s="14" t="s">
        <v>30</v>
      </c>
      <c r="AX744" s="14" t="s">
        <v>74</v>
      </c>
      <c r="AY744" s="261" t="s">
        <v>180</v>
      </c>
    </row>
    <row r="745" s="15" customFormat="1">
      <c r="A745" s="15"/>
      <c r="B745" s="262"/>
      <c r="C745" s="263"/>
      <c r="D745" s="242" t="s">
        <v>190</v>
      </c>
      <c r="E745" s="264" t="s">
        <v>1</v>
      </c>
      <c r="F745" s="265" t="s">
        <v>194</v>
      </c>
      <c r="G745" s="263"/>
      <c r="H745" s="266">
        <v>146.69999999999999</v>
      </c>
      <c r="I745" s="267"/>
      <c r="J745" s="263"/>
      <c r="K745" s="263"/>
      <c r="L745" s="268"/>
      <c r="M745" s="269"/>
      <c r="N745" s="270"/>
      <c r="O745" s="270"/>
      <c r="P745" s="270"/>
      <c r="Q745" s="270"/>
      <c r="R745" s="270"/>
      <c r="S745" s="270"/>
      <c r="T745" s="271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T745" s="272" t="s">
        <v>190</v>
      </c>
      <c r="AU745" s="272" t="s">
        <v>84</v>
      </c>
      <c r="AV745" s="15" t="s">
        <v>188</v>
      </c>
      <c r="AW745" s="15" t="s">
        <v>30</v>
      </c>
      <c r="AX745" s="15" t="s">
        <v>82</v>
      </c>
      <c r="AY745" s="272" t="s">
        <v>180</v>
      </c>
    </row>
    <row r="746" s="2" customFormat="1" ht="16.5" customHeight="1">
      <c r="A746" s="39"/>
      <c r="B746" s="40"/>
      <c r="C746" s="227" t="s">
        <v>819</v>
      </c>
      <c r="D746" s="227" t="s">
        <v>183</v>
      </c>
      <c r="E746" s="228" t="s">
        <v>657</v>
      </c>
      <c r="F746" s="229" t="s">
        <v>658</v>
      </c>
      <c r="G746" s="230" t="s">
        <v>343</v>
      </c>
      <c r="H746" s="294"/>
      <c r="I746" s="232"/>
      <c r="J746" s="233">
        <f>ROUND(I746*H746,2)</f>
        <v>0</v>
      </c>
      <c r="K746" s="229" t="s">
        <v>187</v>
      </c>
      <c r="L746" s="45"/>
      <c r="M746" s="234" t="s">
        <v>1</v>
      </c>
      <c r="N746" s="235" t="s">
        <v>39</v>
      </c>
      <c r="O746" s="92"/>
      <c r="P746" s="236">
        <f>O746*H746</f>
        <v>0</v>
      </c>
      <c r="Q746" s="236">
        <v>0</v>
      </c>
      <c r="R746" s="236">
        <f>Q746*H746</f>
        <v>0</v>
      </c>
      <c r="S746" s="236">
        <v>0</v>
      </c>
      <c r="T746" s="237">
        <f>S746*H746</f>
        <v>0</v>
      </c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R746" s="238" t="s">
        <v>294</v>
      </c>
      <c r="AT746" s="238" t="s">
        <v>183</v>
      </c>
      <c r="AU746" s="238" t="s">
        <v>84</v>
      </c>
      <c r="AY746" s="18" t="s">
        <v>180</v>
      </c>
      <c r="BE746" s="239">
        <f>IF(N746="základní",J746,0)</f>
        <v>0</v>
      </c>
      <c r="BF746" s="239">
        <f>IF(N746="snížená",J746,0)</f>
        <v>0</v>
      </c>
      <c r="BG746" s="239">
        <f>IF(N746="zákl. přenesená",J746,0)</f>
        <v>0</v>
      </c>
      <c r="BH746" s="239">
        <f>IF(N746="sníž. přenesená",J746,0)</f>
        <v>0</v>
      </c>
      <c r="BI746" s="239">
        <f>IF(N746="nulová",J746,0)</f>
        <v>0</v>
      </c>
      <c r="BJ746" s="18" t="s">
        <v>82</v>
      </c>
      <c r="BK746" s="239">
        <f>ROUND(I746*H746,2)</f>
        <v>0</v>
      </c>
      <c r="BL746" s="18" t="s">
        <v>294</v>
      </c>
      <c r="BM746" s="238" t="s">
        <v>1746</v>
      </c>
    </row>
    <row r="747" s="12" customFormat="1" ht="22.8" customHeight="1">
      <c r="A747" s="12"/>
      <c r="B747" s="211"/>
      <c r="C747" s="212"/>
      <c r="D747" s="213" t="s">
        <v>73</v>
      </c>
      <c r="E747" s="225" t="s">
        <v>896</v>
      </c>
      <c r="F747" s="225" t="s">
        <v>897</v>
      </c>
      <c r="G747" s="212"/>
      <c r="H747" s="212"/>
      <c r="I747" s="215"/>
      <c r="J747" s="226">
        <f>BK747</f>
        <v>0</v>
      </c>
      <c r="K747" s="212"/>
      <c r="L747" s="217"/>
      <c r="M747" s="218"/>
      <c r="N747" s="219"/>
      <c r="O747" s="219"/>
      <c r="P747" s="220">
        <f>SUM(P748:P774)</f>
        <v>0</v>
      </c>
      <c r="Q747" s="219"/>
      <c r="R747" s="220">
        <f>SUM(R748:R774)</f>
        <v>0.36936840000000004</v>
      </c>
      <c r="S747" s="219"/>
      <c r="T747" s="221">
        <f>SUM(T748:T774)</f>
        <v>0</v>
      </c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R747" s="222" t="s">
        <v>84</v>
      </c>
      <c r="AT747" s="223" t="s">
        <v>73</v>
      </c>
      <c r="AU747" s="223" t="s">
        <v>82</v>
      </c>
      <c r="AY747" s="222" t="s">
        <v>180</v>
      </c>
      <c r="BK747" s="224">
        <f>SUM(BK748:BK774)</f>
        <v>0</v>
      </c>
    </row>
    <row r="748" s="2" customFormat="1" ht="16.5" customHeight="1">
      <c r="A748" s="39"/>
      <c r="B748" s="40"/>
      <c r="C748" s="227" t="s">
        <v>825</v>
      </c>
      <c r="D748" s="227" t="s">
        <v>183</v>
      </c>
      <c r="E748" s="228" t="s">
        <v>1163</v>
      </c>
      <c r="F748" s="229" t="s">
        <v>1164</v>
      </c>
      <c r="G748" s="230" t="s">
        <v>198</v>
      </c>
      <c r="H748" s="231">
        <v>6943</v>
      </c>
      <c r="I748" s="232"/>
      <c r="J748" s="233">
        <f>ROUND(I748*H748,2)</f>
        <v>0</v>
      </c>
      <c r="K748" s="229" t="s">
        <v>187</v>
      </c>
      <c r="L748" s="45"/>
      <c r="M748" s="234" t="s">
        <v>1</v>
      </c>
      <c r="N748" s="235" t="s">
        <v>39</v>
      </c>
      <c r="O748" s="92"/>
      <c r="P748" s="236">
        <f>O748*H748</f>
        <v>0</v>
      </c>
      <c r="Q748" s="236">
        <v>2.0000000000000002E-05</v>
      </c>
      <c r="R748" s="236">
        <f>Q748*H748</f>
        <v>0.13886000000000001</v>
      </c>
      <c r="S748" s="236">
        <v>0</v>
      </c>
      <c r="T748" s="237">
        <f>S748*H748</f>
        <v>0</v>
      </c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R748" s="238" t="s">
        <v>294</v>
      </c>
      <c r="AT748" s="238" t="s">
        <v>183</v>
      </c>
      <c r="AU748" s="238" t="s">
        <v>84</v>
      </c>
      <c r="AY748" s="18" t="s">
        <v>180</v>
      </c>
      <c r="BE748" s="239">
        <f>IF(N748="základní",J748,0)</f>
        <v>0</v>
      </c>
      <c r="BF748" s="239">
        <f>IF(N748="snížená",J748,0)</f>
        <v>0</v>
      </c>
      <c r="BG748" s="239">
        <f>IF(N748="zákl. přenesená",J748,0)</f>
        <v>0</v>
      </c>
      <c r="BH748" s="239">
        <f>IF(N748="sníž. přenesená",J748,0)</f>
        <v>0</v>
      </c>
      <c r="BI748" s="239">
        <f>IF(N748="nulová",J748,0)</f>
        <v>0</v>
      </c>
      <c r="BJ748" s="18" t="s">
        <v>82</v>
      </c>
      <c r="BK748" s="239">
        <f>ROUND(I748*H748,2)</f>
        <v>0</v>
      </c>
      <c r="BL748" s="18" t="s">
        <v>294</v>
      </c>
      <c r="BM748" s="238" t="s">
        <v>1747</v>
      </c>
    </row>
    <row r="749" s="13" customFormat="1">
      <c r="A749" s="13"/>
      <c r="B749" s="240"/>
      <c r="C749" s="241"/>
      <c r="D749" s="242" t="s">
        <v>190</v>
      </c>
      <c r="E749" s="243" t="s">
        <v>1</v>
      </c>
      <c r="F749" s="244" t="s">
        <v>1748</v>
      </c>
      <c r="G749" s="241"/>
      <c r="H749" s="243" t="s">
        <v>1</v>
      </c>
      <c r="I749" s="245"/>
      <c r="J749" s="241"/>
      <c r="K749" s="241"/>
      <c r="L749" s="246"/>
      <c r="M749" s="247"/>
      <c r="N749" s="248"/>
      <c r="O749" s="248"/>
      <c r="P749" s="248"/>
      <c r="Q749" s="248"/>
      <c r="R749" s="248"/>
      <c r="S749" s="248"/>
      <c r="T749" s="249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50" t="s">
        <v>190</v>
      </c>
      <c r="AU749" s="250" t="s">
        <v>84</v>
      </c>
      <c r="AV749" s="13" t="s">
        <v>82</v>
      </c>
      <c r="AW749" s="13" t="s">
        <v>30</v>
      </c>
      <c r="AX749" s="13" t="s">
        <v>74</v>
      </c>
      <c r="AY749" s="250" t="s">
        <v>180</v>
      </c>
    </row>
    <row r="750" s="14" customFormat="1">
      <c r="A750" s="14"/>
      <c r="B750" s="251"/>
      <c r="C750" s="252"/>
      <c r="D750" s="242" t="s">
        <v>190</v>
      </c>
      <c r="E750" s="253" t="s">
        <v>1</v>
      </c>
      <c r="F750" s="254" t="s">
        <v>1749</v>
      </c>
      <c r="G750" s="252"/>
      <c r="H750" s="255">
        <v>300</v>
      </c>
      <c r="I750" s="256"/>
      <c r="J750" s="252"/>
      <c r="K750" s="252"/>
      <c r="L750" s="257"/>
      <c r="M750" s="258"/>
      <c r="N750" s="259"/>
      <c r="O750" s="259"/>
      <c r="P750" s="259"/>
      <c r="Q750" s="259"/>
      <c r="R750" s="259"/>
      <c r="S750" s="259"/>
      <c r="T750" s="260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261" t="s">
        <v>190</v>
      </c>
      <c r="AU750" s="261" t="s">
        <v>84</v>
      </c>
      <c r="AV750" s="14" t="s">
        <v>84</v>
      </c>
      <c r="AW750" s="14" t="s">
        <v>30</v>
      </c>
      <c r="AX750" s="14" t="s">
        <v>74</v>
      </c>
      <c r="AY750" s="261" t="s">
        <v>180</v>
      </c>
    </row>
    <row r="751" s="13" customFormat="1">
      <c r="A751" s="13"/>
      <c r="B751" s="240"/>
      <c r="C751" s="241"/>
      <c r="D751" s="242" t="s">
        <v>190</v>
      </c>
      <c r="E751" s="243" t="s">
        <v>1</v>
      </c>
      <c r="F751" s="244" t="s">
        <v>1750</v>
      </c>
      <c r="G751" s="241"/>
      <c r="H751" s="243" t="s">
        <v>1</v>
      </c>
      <c r="I751" s="245"/>
      <c r="J751" s="241"/>
      <c r="K751" s="241"/>
      <c r="L751" s="246"/>
      <c r="M751" s="247"/>
      <c r="N751" s="248"/>
      <c r="O751" s="248"/>
      <c r="P751" s="248"/>
      <c r="Q751" s="248"/>
      <c r="R751" s="248"/>
      <c r="S751" s="248"/>
      <c r="T751" s="249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0" t="s">
        <v>190</v>
      </c>
      <c r="AU751" s="250" t="s">
        <v>84</v>
      </c>
      <c r="AV751" s="13" t="s">
        <v>82</v>
      </c>
      <c r="AW751" s="13" t="s">
        <v>30</v>
      </c>
      <c r="AX751" s="13" t="s">
        <v>74</v>
      </c>
      <c r="AY751" s="250" t="s">
        <v>180</v>
      </c>
    </row>
    <row r="752" s="14" customFormat="1">
      <c r="A752" s="14"/>
      <c r="B752" s="251"/>
      <c r="C752" s="252"/>
      <c r="D752" s="242" t="s">
        <v>190</v>
      </c>
      <c r="E752" s="253" t="s">
        <v>1</v>
      </c>
      <c r="F752" s="254" t="s">
        <v>1024</v>
      </c>
      <c r="G752" s="252"/>
      <c r="H752" s="255">
        <v>6643</v>
      </c>
      <c r="I752" s="256"/>
      <c r="J752" s="252"/>
      <c r="K752" s="252"/>
      <c r="L752" s="257"/>
      <c r="M752" s="258"/>
      <c r="N752" s="259"/>
      <c r="O752" s="259"/>
      <c r="P752" s="259"/>
      <c r="Q752" s="259"/>
      <c r="R752" s="259"/>
      <c r="S752" s="259"/>
      <c r="T752" s="260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61" t="s">
        <v>190</v>
      </c>
      <c r="AU752" s="261" t="s">
        <v>84</v>
      </c>
      <c r="AV752" s="14" t="s">
        <v>84</v>
      </c>
      <c r="AW752" s="14" t="s">
        <v>4</v>
      </c>
      <c r="AX752" s="14" t="s">
        <v>74</v>
      </c>
      <c r="AY752" s="261" t="s">
        <v>180</v>
      </c>
    </row>
    <row r="753" s="15" customFormat="1">
      <c r="A753" s="15"/>
      <c r="B753" s="262"/>
      <c r="C753" s="263"/>
      <c r="D753" s="242" t="s">
        <v>190</v>
      </c>
      <c r="E753" s="264" t="s">
        <v>1</v>
      </c>
      <c r="F753" s="265" t="s">
        <v>194</v>
      </c>
      <c r="G753" s="263"/>
      <c r="H753" s="266">
        <v>6943</v>
      </c>
      <c r="I753" s="267"/>
      <c r="J753" s="263"/>
      <c r="K753" s="263"/>
      <c r="L753" s="268"/>
      <c r="M753" s="269"/>
      <c r="N753" s="270"/>
      <c r="O753" s="270"/>
      <c r="P753" s="270"/>
      <c r="Q753" s="270"/>
      <c r="R753" s="270"/>
      <c r="S753" s="270"/>
      <c r="T753" s="271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T753" s="272" t="s">
        <v>190</v>
      </c>
      <c r="AU753" s="272" t="s">
        <v>84</v>
      </c>
      <c r="AV753" s="15" t="s">
        <v>188</v>
      </c>
      <c r="AW753" s="15" t="s">
        <v>30</v>
      </c>
      <c r="AX753" s="15" t="s">
        <v>82</v>
      </c>
      <c r="AY753" s="272" t="s">
        <v>180</v>
      </c>
    </row>
    <row r="754" s="2" customFormat="1" ht="16.5" customHeight="1">
      <c r="A754" s="39"/>
      <c r="B754" s="40"/>
      <c r="C754" s="227" t="s">
        <v>851</v>
      </c>
      <c r="D754" s="227" t="s">
        <v>183</v>
      </c>
      <c r="E754" s="228" t="s">
        <v>1751</v>
      </c>
      <c r="F754" s="229" t="s">
        <v>1752</v>
      </c>
      <c r="G754" s="230" t="s">
        <v>198</v>
      </c>
      <c r="H754" s="231">
        <v>300</v>
      </c>
      <c r="I754" s="232"/>
      <c r="J754" s="233">
        <f>ROUND(I754*H754,2)</f>
        <v>0</v>
      </c>
      <c r="K754" s="229" t="s">
        <v>187</v>
      </c>
      <c r="L754" s="45"/>
      <c r="M754" s="234" t="s">
        <v>1</v>
      </c>
      <c r="N754" s="235" t="s">
        <v>39</v>
      </c>
      <c r="O754" s="92"/>
      <c r="P754" s="236">
        <f>O754*H754</f>
        <v>0</v>
      </c>
      <c r="Q754" s="236">
        <v>0.00038999999999999999</v>
      </c>
      <c r="R754" s="236">
        <f>Q754*H754</f>
        <v>0.11699999999999999</v>
      </c>
      <c r="S754" s="236">
        <v>0</v>
      </c>
      <c r="T754" s="237">
        <f>S754*H754</f>
        <v>0</v>
      </c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R754" s="238" t="s">
        <v>294</v>
      </c>
      <c r="AT754" s="238" t="s">
        <v>183</v>
      </c>
      <c r="AU754" s="238" t="s">
        <v>84</v>
      </c>
      <c r="AY754" s="18" t="s">
        <v>180</v>
      </c>
      <c r="BE754" s="239">
        <f>IF(N754="základní",J754,0)</f>
        <v>0</v>
      </c>
      <c r="BF754" s="239">
        <f>IF(N754="snížená",J754,0)</f>
        <v>0</v>
      </c>
      <c r="BG754" s="239">
        <f>IF(N754="zákl. přenesená",J754,0)</f>
        <v>0</v>
      </c>
      <c r="BH754" s="239">
        <f>IF(N754="sníž. přenesená",J754,0)</f>
        <v>0</v>
      </c>
      <c r="BI754" s="239">
        <f>IF(N754="nulová",J754,0)</f>
        <v>0</v>
      </c>
      <c r="BJ754" s="18" t="s">
        <v>82</v>
      </c>
      <c r="BK754" s="239">
        <f>ROUND(I754*H754,2)</f>
        <v>0</v>
      </c>
      <c r="BL754" s="18" t="s">
        <v>294</v>
      </c>
      <c r="BM754" s="238" t="s">
        <v>1753</v>
      </c>
    </row>
    <row r="755" s="13" customFormat="1">
      <c r="A755" s="13"/>
      <c r="B755" s="240"/>
      <c r="C755" s="241"/>
      <c r="D755" s="242" t="s">
        <v>190</v>
      </c>
      <c r="E755" s="243" t="s">
        <v>1</v>
      </c>
      <c r="F755" s="244" t="s">
        <v>1748</v>
      </c>
      <c r="G755" s="241"/>
      <c r="H755" s="243" t="s">
        <v>1</v>
      </c>
      <c r="I755" s="245"/>
      <c r="J755" s="241"/>
      <c r="K755" s="241"/>
      <c r="L755" s="246"/>
      <c r="M755" s="247"/>
      <c r="N755" s="248"/>
      <c r="O755" s="248"/>
      <c r="P755" s="248"/>
      <c r="Q755" s="248"/>
      <c r="R755" s="248"/>
      <c r="S755" s="248"/>
      <c r="T755" s="249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50" t="s">
        <v>190</v>
      </c>
      <c r="AU755" s="250" t="s">
        <v>84</v>
      </c>
      <c r="AV755" s="13" t="s">
        <v>82</v>
      </c>
      <c r="AW755" s="13" t="s">
        <v>30</v>
      </c>
      <c r="AX755" s="13" t="s">
        <v>74</v>
      </c>
      <c r="AY755" s="250" t="s">
        <v>180</v>
      </c>
    </row>
    <row r="756" s="14" customFormat="1">
      <c r="A756" s="14"/>
      <c r="B756" s="251"/>
      <c r="C756" s="252"/>
      <c r="D756" s="242" t="s">
        <v>190</v>
      </c>
      <c r="E756" s="253" t="s">
        <v>1</v>
      </c>
      <c r="F756" s="254" t="s">
        <v>1749</v>
      </c>
      <c r="G756" s="252"/>
      <c r="H756" s="255">
        <v>300</v>
      </c>
      <c r="I756" s="256"/>
      <c r="J756" s="252"/>
      <c r="K756" s="252"/>
      <c r="L756" s="257"/>
      <c r="M756" s="258"/>
      <c r="N756" s="259"/>
      <c r="O756" s="259"/>
      <c r="P756" s="259"/>
      <c r="Q756" s="259"/>
      <c r="R756" s="259"/>
      <c r="S756" s="259"/>
      <c r="T756" s="260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61" t="s">
        <v>190</v>
      </c>
      <c r="AU756" s="261" t="s">
        <v>84</v>
      </c>
      <c r="AV756" s="14" t="s">
        <v>84</v>
      </c>
      <c r="AW756" s="14" t="s">
        <v>30</v>
      </c>
      <c r="AX756" s="14" t="s">
        <v>74</v>
      </c>
      <c r="AY756" s="261" t="s">
        <v>180</v>
      </c>
    </row>
    <row r="757" s="15" customFormat="1">
      <c r="A757" s="15"/>
      <c r="B757" s="262"/>
      <c r="C757" s="263"/>
      <c r="D757" s="242" t="s">
        <v>190</v>
      </c>
      <c r="E757" s="264" t="s">
        <v>1</v>
      </c>
      <c r="F757" s="265" t="s">
        <v>194</v>
      </c>
      <c r="G757" s="263"/>
      <c r="H757" s="266">
        <v>300</v>
      </c>
      <c r="I757" s="267"/>
      <c r="J757" s="263"/>
      <c r="K757" s="263"/>
      <c r="L757" s="268"/>
      <c r="M757" s="269"/>
      <c r="N757" s="270"/>
      <c r="O757" s="270"/>
      <c r="P757" s="270"/>
      <c r="Q757" s="270"/>
      <c r="R757" s="270"/>
      <c r="S757" s="270"/>
      <c r="T757" s="271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T757" s="272" t="s">
        <v>190</v>
      </c>
      <c r="AU757" s="272" t="s">
        <v>84</v>
      </c>
      <c r="AV757" s="15" t="s">
        <v>188</v>
      </c>
      <c r="AW757" s="15" t="s">
        <v>30</v>
      </c>
      <c r="AX757" s="15" t="s">
        <v>82</v>
      </c>
      <c r="AY757" s="272" t="s">
        <v>180</v>
      </c>
    </row>
    <row r="758" s="2" customFormat="1" ht="16.5" customHeight="1">
      <c r="A758" s="39"/>
      <c r="B758" s="40"/>
      <c r="C758" s="227" t="s">
        <v>856</v>
      </c>
      <c r="D758" s="227" t="s">
        <v>183</v>
      </c>
      <c r="E758" s="228" t="s">
        <v>1754</v>
      </c>
      <c r="F758" s="229" t="s">
        <v>1755</v>
      </c>
      <c r="G758" s="230" t="s">
        <v>198</v>
      </c>
      <c r="H758" s="231">
        <v>300</v>
      </c>
      <c r="I758" s="232"/>
      <c r="J758" s="233">
        <f>ROUND(I758*H758,2)</f>
        <v>0</v>
      </c>
      <c r="K758" s="229" t="s">
        <v>199</v>
      </c>
      <c r="L758" s="45"/>
      <c r="M758" s="234" t="s">
        <v>1</v>
      </c>
      <c r="N758" s="235" t="s">
        <v>39</v>
      </c>
      <c r="O758" s="92"/>
      <c r="P758" s="236">
        <f>O758*H758</f>
        <v>0</v>
      </c>
      <c r="Q758" s="236">
        <v>0.00025000000000000001</v>
      </c>
      <c r="R758" s="236">
        <f>Q758*H758</f>
        <v>0.074999999999999997</v>
      </c>
      <c r="S758" s="236">
        <v>0</v>
      </c>
      <c r="T758" s="237">
        <f>S758*H758</f>
        <v>0</v>
      </c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R758" s="238" t="s">
        <v>294</v>
      </c>
      <c r="AT758" s="238" t="s">
        <v>183</v>
      </c>
      <c r="AU758" s="238" t="s">
        <v>84</v>
      </c>
      <c r="AY758" s="18" t="s">
        <v>180</v>
      </c>
      <c r="BE758" s="239">
        <f>IF(N758="základní",J758,0)</f>
        <v>0</v>
      </c>
      <c r="BF758" s="239">
        <f>IF(N758="snížená",J758,0)</f>
        <v>0</v>
      </c>
      <c r="BG758" s="239">
        <f>IF(N758="zákl. přenesená",J758,0)</f>
        <v>0</v>
      </c>
      <c r="BH758" s="239">
        <f>IF(N758="sníž. přenesená",J758,0)</f>
        <v>0</v>
      </c>
      <c r="BI758" s="239">
        <f>IF(N758="nulová",J758,0)</f>
        <v>0</v>
      </c>
      <c r="BJ758" s="18" t="s">
        <v>82</v>
      </c>
      <c r="BK758" s="239">
        <f>ROUND(I758*H758,2)</f>
        <v>0</v>
      </c>
      <c r="BL758" s="18" t="s">
        <v>294</v>
      </c>
      <c r="BM758" s="238" t="s">
        <v>1756</v>
      </c>
    </row>
    <row r="759" s="2" customFormat="1">
      <c r="A759" s="39"/>
      <c r="B759" s="40"/>
      <c r="C759" s="41"/>
      <c r="D759" s="242" t="s">
        <v>556</v>
      </c>
      <c r="E759" s="41"/>
      <c r="F759" s="295" t="s">
        <v>1757</v>
      </c>
      <c r="G759" s="41"/>
      <c r="H759" s="41"/>
      <c r="I759" s="296"/>
      <c r="J759" s="41"/>
      <c r="K759" s="41"/>
      <c r="L759" s="45"/>
      <c r="M759" s="297"/>
      <c r="N759" s="298"/>
      <c r="O759" s="92"/>
      <c r="P759" s="92"/>
      <c r="Q759" s="92"/>
      <c r="R759" s="92"/>
      <c r="S759" s="92"/>
      <c r="T759" s="93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T759" s="18" t="s">
        <v>556</v>
      </c>
      <c r="AU759" s="18" t="s">
        <v>84</v>
      </c>
    </row>
    <row r="760" s="13" customFormat="1">
      <c r="A760" s="13"/>
      <c r="B760" s="240"/>
      <c r="C760" s="241"/>
      <c r="D760" s="242" t="s">
        <v>190</v>
      </c>
      <c r="E760" s="243" t="s">
        <v>1</v>
      </c>
      <c r="F760" s="244" t="s">
        <v>1758</v>
      </c>
      <c r="G760" s="241"/>
      <c r="H760" s="243" t="s">
        <v>1</v>
      </c>
      <c r="I760" s="245"/>
      <c r="J760" s="241"/>
      <c r="K760" s="241"/>
      <c r="L760" s="246"/>
      <c r="M760" s="247"/>
      <c r="N760" s="248"/>
      <c r="O760" s="248"/>
      <c r="P760" s="248"/>
      <c r="Q760" s="248"/>
      <c r="R760" s="248"/>
      <c r="S760" s="248"/>
      <c r="T760" s="249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50" t="s">
        <v>190</v>
      </c>
      <c r="AU760" s="250" t="s">
        <v>84</v>
      </c>
      <c r="AV760" s="13" t="s">
        <v>82</v>
      </c>
      <c r="AW760" s="13" t="s">
        <v>30</v>
      </c>
      <c r="AX760" s="13" t="s">
        <v>74</v>
      </c>
      <c r="AY760" s="250" t="s">
        <v>180</v>
      </c>
    </row>
    <row r="761" s="14" customFormat="1">
      <c r="A761" s="14"/>
      <c r="B761" s="251"/>
      <c r="C761" s="252"/>
      <c r="D761" s="242" t="s">
        <v>190</v>
      </c>
      <c r="E761" s="253" t="s">
        <v>1</v>
      </c>
      <c r="F761" s="254" t="s">
        <v>1749</v>
      </c>
      <c r="G761" s="252"/>
      <c r="H761" s="255">
        <v>300</v>
      </c>
      <c r="I761" s="256"/>
      <c r="J761" s="252"/>
      <c r="K761" s="252"/>
      <c r="L761" s="257"/>
      <c r="M761" s="258"/>
      <c r="N761" s="259"/>
      <c r="O761" s="259"/>
      <c r="P761" s="259"/>
      <c r="Q761" s="259"/>
      <c r="R761" s="259"/>
      <c r="S761" s="259"/>
      <c r="T761" s="260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61" t="s">
        <v>190</v>
      </c>
      <c r="AU761" s="261" t="s">
        <v>84</v>
      </c>
      <c r="AV761" s="14" t="s">
        <v>84</v>
      </c>
      <c r="AW761" s="14" t="s">
        <v>30</v>
      </c>
      <c r="AX761" s="14" t="s">
        <v>74</v>
      </c>
      <c r="AY761" s="261" t="s">
        <v>180</v>
      </c>
    </row>
    <row r="762" s="15" customFormat="1">
      <c r="A762" s="15"/>
      <c r="B762" s="262"/>
      <c r="C762" s="263"/>
      <c r="D762" s="242" t="s">
        <v>190</v>
      </c>
      <c r="E762" s="264" t="s">
        <v>1</v>
      </c>
      <c r="F762" s="265" t="s">
        <v>194</v>
      </c>
      <c r="G762" s="263"/>
      <c r="H762" s="266">
        <v>300</v>
      </c>
      <c r="I762" s="267"/>
      <c r="J762" s="263"/>
      <c r="K762" s="263"/>
      <c r="L762" s="268"/>
      <c r="M762" s="269"/>
      <c r="N762" s="270"/>
      <c r="O762" s="270"/>
      <c r="P762" s="270"/>
      <c r="Q762" s="270"/>
      <c r="R762" s="270"/>
      <c r="S762" s="270"/>
      <c r="T762" s="271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T762" s="272" t="s">
        <v>190</v>
      </c>
      <c r="AU762" s="272" t="s">
        <v>84</v>
      </c>
      <c r="AV762" s="15" t="s">
        <v>188</v>
      </c>
      <c r="AW762" s="15" t="s">
        <v>30</v>
      </c>
      <c r="AX762" s="15" t="s">
        <v>82</v>
      </c>
      <c r="AY762" s="272" t="s">
        <v>180</v>
      </c>
    </row>
    <row r="763" s="2" customFormat="1" ht="16.5" customHeight="1">
      <c r="A763" s="39"/>
      <c r="B763" s="40"/>
      <c r="C763" s="227" t="s">
        <v>898</v>
      </c>
      <c r="D763" s="227" t="s">
        <v>183</v>
      </c>
      <c r="E763" s="228" t="s">
        <v>1168</v>
      </c>
      <c r="F763" s="229" t="s">
        <v>1169</v>
      </c>
      <c r="G763" s="230" t="s">
        <v>198</v>
      </c>
      <c r="H763" s="231">
        <v>6643</v>
      </c>
      <c r="I763" s="232"/>
      <c r="J763" s="233">
        <f>ROUND(I763*H763,2)</f>
        <v>0</v>
      </c>
      <c r="K763" s="229" t="s">
        <v>199</v>
      </c>
      <c r="L763" s="45"/>
      <c r="M763" s="234" t="s">
        <v>1</v>
      </c>
      <c r="N763" s="235" t="s">
        <v>39</v>
      </c>
      <c r="O763" s="92"/>
      <c r="P763" s="236">
        <f>O763*H763</f>
        <v>0</v>
      </c>
      <c r="Q763" s="236">
        <v>0</v>
      </c>
      <c r="R763" s="236">
        <f>Q763*H763</f>
        <v>0</v>
      </c>
      <c r="S763" s="236">
        <v>0</v>
      </c>
      <c r="T763" s="237">
        <f>S763*H763</f>
        <v>0</v>
      </c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R763" s="238" t="s">
        <v>294</v>
      </c>
      <c r="AT763" s="238" t="s">
        <v>183</v>
      </c>
      <c r="AU763" s="238" t="s">
        <v>84</v>
      </c>
      <c r="AY763" s="18" t="s">
        <v>180</v>
      </c>
      <c r="BE763" s="239">
        <f>IF(N763="základní",J763,0)</f>
        <v>0</v>
      </c>
      <c r="BF763" s="239">
        <f>IF(N763="snížená",J763,0)</f>
        <v>0</v>
      </c>
      <c r="BG763" s="239">
        <f>IF(N763="zákl. přenesená",J763,0)</f>
        <v>0</v>
      </c>
      <c r="BH763" s="239">
        <f>IF(N763="sníž. přenesená",J763,0)</f>
        <v>0</v>
      </c>
      <c r="BI763" s="239">
        <f>IF(N763="nulová",J763,0)</f>
        <v>0</v>
      </c>
      <c r="BJ763" s="18" t="s">
        <v>82</v>
      </c>
      <c r="BK763" s="239">
        <f>ROUND(I763*H763,2)</f>
        <v>0</v>
      </c>
      <c r="BL763" s="18" t="s">
        <v>294</v>
      </c>
      <c r="BM763" s="238" t="s">
        <v>1759</v>
      </c>
    </row>
    <row r="764" s="2" customFormat="1">
      <c r="A764" s="39"/>
      <c r="B764" s="40"/>
      <c r="C764" s="41"/>
      <c r="D764" s="242" t="s">
        <v>556</v>
      </c>
      <c r="E764" s="41"/>
      <c r="F764" s="295" t="s">
        <v>1171</v>
      </c>
      <c r="G764" s="41"/>
      <c r="H764" s="41"/>
      <c r="I764" s="296"/>
      <c r="J764" s="41"/>
      <c r="K764" s="41"/>
      <c r="L764" s="45"/>
      <c r="M764" s="297"/>
      <c r="N764" s="298"/>
      <c r="O764" s="92"/>
      <c r="P764" s="92"/>
      <c r="Q764" s="92"/>
      <c r="R764" s="92"/>
      <c r="S764" s="92"/>
      <c r="T764" s="93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T764" s="18" t="s">
        <v>556</v>
      </c>
      <c r="AU764" s="18" t="s">
        <v>84</v>
      </c>
    </row>
    <row r="765" s="13" customFormat="1">
      <c r="A765" s="13"/>
      <c r="B765" s="240"/>
      <c r="C765" s="241"/>
      <c r="D765" s="242" t="s">
        <v>190</v>
      </c>
      <c r="E765" s="243" t="s">
        <v>1</v>
      </c>
      <c r="F765" s="244" t="s">
        <v>1023</v>
      </c>
      <c r="G765" s="241"/>
      <c r="H765" s="243" t="s">
        <v>1</v>
      </c>
      <c r="I765" s="245"/>
      <c r="J765" s="241"/>
      <c r="K765" s="241"/>
      <c r="L765" s="246"/>
      <c r="M765" s="247"/>
      <c r="N765" s="248"/>
      <c r="O765" s="248"/>
      <c r="P765" s="248"/>
      <c r="Q765" s="248"/>
      <c r="R765" s="248"/>
      <c r="S765" s="248"/>
      <c r="T765" s="249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50" t="s">
        <v>190</v>
      </c>
      <c r="AU765" s="250" t="s">
        <v>84</v>
      </c>
      <c r="AV765" s="13" t="s">
        <v>82</v>
      </c>
      <c r="AW765" s="13" t="s">
        <v>30</v>
      </c>
      <c r="AX765" s="13" t="s">
        <v>74</v>
      </c>
      <c r="AY765" s="250" t="s">
        <v>180</v>
      </c>
    </row>
    <row r="766" s="14" customFormat="1">
      <c r="A766" s="14"/>
      <c r="B766" s="251"/>
      <c r="C766" s="252"/>
      <c r="D766" s="242" t="s">
        <v>190</v>
      </c>
      <c r="E766" s="253" t="s">
        <v>1</v>
      </c>
      <c r="F766" s="254" t="s">
        <v>1024</v>
      </c>
      <c r="G766" s="252"/>
      <c r="H766" s="255">
        <v>6643</v>
      </c>
      <c r="I766" s="256"/>
      <c r="J766" s="252"/>
      <c r="K766" s="252"/>
      <c r="L766" s="257"/>
      <c r="M766" s="258"/>
      <c r="N766" s="259"/>
      <c r="O766" s="259"/>
      <c r="P766" s="259"/>
      <c r="Q766" s="259"/>
      <c r="R766" s="259"/>
      <c r="S766" s="259"/>
      <c r="T766" s="26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61" t="s">
        <v>190</v>
      </c>
      <c r="AU766" s="261" t="s">
        <v>84</v>
      </c>
      <c r="AV766" s="14" t="s">
        <v>84</v>
      </c>
      <c r="AW766" s="14" t="s">
        <v>30</v>
      </c>
      <c r="AX766" s="14" t="s">
        <v>74</v>
      </c>
      <c r="AY766" s="261" t="s">
        <v>180</v>
      </c>
    </row>
    <row r="767" s="15" customFormat="1">
      <c r="A767" s="15"/>
      <c r="B767" s="262"/>
      <c r="C767" s="263"/>
      <c r="D767" s="242" t="s">
        <v>190</v>
      </c>
      <c r="E767" s="264" t="s">
        <v>1</v>
      </c>
      <c r="F767" s="265" t="s">
        <v>194</v>
      </c>
      <c r="G767" s="263"/>
      <c r="H767" s="266">
        <v>6643</v>
      </c>
      <c r="I767" s="267"/>
      <c r="J767" s="263"/>
      <c r="K767" s="263"/>
      <c r="L767" s="268"/>
      <c r="M767" s="269"/>
      <c r="N767" s="270"/>
      <c r="O767" s="270"/>
      <c r="P767" s="270"/>
      <c r="Q767" s="270"/>
      <c r="R767" s="270"/>
      <c r="S767" s="270"/>
      <c r="T767" s="271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T767" s="272" t="s">
        <v>190</v>
      </c>
      <c r="AU767" s="272" t="s">
        <v>84</v>
      </c>
      <c r="AV767" s="15" t="s">
        <v>188</v>
      </c>
      <c r="AW767" s="15" t="s">
        <v>30</v>
      </c>
      <c r="AX767" s="15" t="s">
        <v>82</v>
      </c>
      <c r="AY767" s="272" t="s">
        <v>180</v>
      </c>
    </row>
    <row r="768" s="2" customFormat="1" ht="16.5" customHeight="1">
      <c r="A768" s="39"/>
      <c r="B768" s="40"/>
      <c r="C768" s="227" t="s">
        <v>863</v>
      </c>
      <c r="D768" s="227" t="s">
        <v>183</v>
      </c>
      <c r="E768" s="228" t="s">
        <v>1760</v>
      </c>
      <c r="F768" s="229" t="s">
        <v>1761</v>
      </c>
      <c r="G768" s="230" t="s">
        <v>198</v>
      </c>
      <c r="H768" s="231">
        <v>113.26000000000001</v>
      </c>
      <c r="I768" s="232"/>
      <c r="J768" s="233">
        <f>ROUND(I768*H768,2)</f>
        <v>0</v>
      </c>
      <c r="K768" s="229" t="s">
        <v>187</v>
      </c>
      <c r="L768" s="45"/>
      <c r="M768" s="234" t="s">
        <v>1</v>
      </c>
      <c r="N768" s="235" t="s">
        <v>39</v>
      </c>
      <c r="O768" s="92"/>
      <c r="P768" s="236">
        <f>O768*H768</f>
        <v>0</v>
      </c>
      <c r="Q768" s="236">
        <v>8.0000000000000007E-05</v>
      </c>
      <c r="R768" s="236">
        <f>Q768*H768</f>
        <v>0.0090608000000000008</v>
      </c>
      <c r="S768" s="236">
        <v>0</v>
      </c>
      <c r="T768" s="237">
        <f>S768*H768</f>
        <v>0</v>
      </c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R768" s="238" t="s">
        <v>294</v>
      </c>
      <c r="AT768" s="238" t="s">
        <v>183</v>
      </c>
      <c r="AU768" s="238" t="s">
        <v>84</v>
      </c>
      <c r="AY768" s="18" t="s">
        <v>180</v>
      </c>
      <c r="BE768" s="239">
        <f>IF(N768="základní",J768,0)</f>
        <v>0</v>
      </c>
      <c r="BF768" s="239">
        <f>IF(N768="snížená",J768,0)</f>
        <v>0</v>
      </c>
      <c r="BG768" s="239">
        <f>IF(N768="zákl. přenesená",J768,0)</f>
        <v>0</v>
      </c>
      <c r="BH768" s="239">
        <f>IF(N768="sníž. přenesená",J768,0)</f>
        <v>0</v>
      </c>
      <c r="BI768" s="239">
        <f>IF(N768="nulová",J768,0)</f>
        <v>0</v>
      </c>
      <c r="BJ768" s="18" t="s">
        <v>82</v>
      </c>
      <c r="BK768" s="239">
        <f>ROUND(I768*H768,2)</f>
        <v>0</v>
      </c>
      <c r="BL768" s="18" t="s">
        <v>294</v>
      </c>
      <c r="BM768" s="238" t="s">
        <v>1762</v>
      </c>
    </row>
    <row r="769" s="13" customFormat="1">
      <c r="A769" s="13"/>
      <c r="B769" s="240"/>
      <c r="C769" s="241"/>
      <c r="D769" s="242" t="s">
        <v>190</v>
      </c>
      <c r="E769" s="243" t="s">
        <v>1</v>
      </c>
      <c r="F769" s="244" t="s">
        <v>1763</v>
      </c>
      <c r="G769" s="241"/>
      <c r="H769" s="243" t="s">
        <v>1</v>
      </c>
      <c r="I769" s="245"/>
      <c r="J769" s="241"/>
      <c r="K769" s="241"/>
      <c r="L769" s="246"/>
      <c r="M769" s="247"/>
      <c r="N769" s="248"/>
      <c r="O769" s="248"/>
      <c r="P769" s="248"/>
      <c r="Q769" s="248"/>
      <c r="R769" s="248"/>
      <c r="S769" s="248"/>
      <c r="T769" s="249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0" t="s">
        <v>190</v>
      </c>
      <c r="AU769" s="250" t="s">
        <v>84</v>
      </c>
      <c r="AV769" s="13" t="s">
        <v>82</v>
      </c>
      <c r="AW769" s="13" t="s">
        <v>30</v>
      </c>
      <c r="AX769" s="13" t="s">
        <v>74</v>
      </c>
      <c r="AY769" s="250" t="s">
        <v>180</v>
      </c>
    </row>
    <row r="770" s="14" customFormat="1">
      <c r="A770" s="14"/>
      <c r="B770" s="251"/>
      <c r="C770" s="252"/>
      <c r="D770" s="242" t="s">
        <v>190</v>
      </c>
      <c r="E770" s="253" t="s">
        <v>1</v>
      </c>
      <c r="F770" s="254" t="s">
        <v>1764</v>
      </c>
      <c r="G770" s="252"/>
      <c r="H770" s="255">
        <v>113.26000000000001</v>
      </c>
      <c r="I770" s="256"/>
      <c r="J770" s="252"/>
      <c r="K770" s="252"/>
      <c r="L770" s="257"/>
      <c r="M770" s="258"/>
      <c r="N770" s="259"/>
      <c r="O770" s="259"/>
      <c r="P770" s="259"/>
      <c r="Q770" s="259"/>
      <c r="R770" s="259"/>
      <c r="S770" s="259"/>
      <c r="T770" s="260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1" t="s">
        <v>190</v>
      </c>
      <c r="AU770" s="261" t="s">
        <v>84</v>
      </c>
      <c r="AV770" s="14" t="s">
        <v>84</v>
      </c>
      <c r="AW770" s="14" t="s">
        <v>30</v>
      </c>
      <c r="AX770" s="14" t="s">
        <v>74</v>
      </c>
      <c r="AY770" s="261" t="s">
        <v>180</v>
      </c>
    </row>
    <row r="771" s="15" customFormat="1">
      <c r="A771" s="15"/>
      <c r="B771" s="262"/>
      <c r="C771" s="263"/>
      <c r="D771" s="242" t="s">
        <v>190</v>
      </c>
      <c r="E771" s="264" t="s">
        <v>1</v>
      </c>
      <c r="F771" s="265" t="s">
        <v>194</v>
      </c>
      <c r="G771" s="263"/>
      <c r="H771" s="266">
        <v>113.26000000000001</v>
      </c>
      <c r="I771" s="267"/>
      <c r="J771" s="263"/>
      <c r="K771" s="263"/>
      <c r="L771" s="268"/>
      <c r="M771" s="269"/>
      <c r="N771" s="270"/>
      <c r="O771" s="270"/>
      <c r="P771" s="270"/>
      <c r="Q771" s="270"/>
      <c r="R771" s="270"/>
      <c r="S771" s="270"/>
      <c r="T771" s="271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T771" s="272" t="s">
        <v>190</v>
      </c>
      <c r="AU771" s="272" t="s">
        <v>84</v>
      </c>
      <c r="AV771" s="15" t="s">
        <v>188</v>
      </c>
      <c r="AW771" s="15" t="s">
        <v>30</v>
      </c>
      <c r="AX771" s="15" t="s">
        <v>82</v>
      </c>
      <c r="AY771" s="272" t="s">
        <v>180</v>
      </c>
    </row>
    <row r="772" s="2" customFormat="1" ht="16.5" customHeight="1">
      <c r="A772" s="39"/>
      <c r="B772" s="40"/>
      <c r="C772" s="227" t="s">
        <v>878</v>
      </c>
      <c r="D772" s="227" t="s">
        <v>183</v>
      </c>
      <c r="E772" s="228" t="s">
        <v>926</v>
      </c>
      <c r="F772" s="229" t="s">
        <v>927</v>
      </c>
      <c r="G772" s="230" t="s">
        <v>198</v>
      </c>
      <c r="H772" s="231">
        <v>113.26000000000001</v>
      </c>
      <c r="I772" s="232"/>
      <c r="J772" s="233">
        <f>ROUND(I772*H772,2)</f>
        <v>0</v>
      </c>
      <c r="K772" s="229" t="s">
        <v>187</v>
      </c>
      <c r="L772" s="45"/>
      <c r="M772" s="234" t="s">
        <v>1</v>
      </c>
      <c r="N772" s="235" t="s">
        <v>39</v>
      </c>
      <c r="O772" s="92"/>
      <c r="P772" s="236">
        <f>O772*H772</f>
        <v>0</v>
      </c>
      <c r="Q772" s="236">
        <v>0.00013999999999999999</v>
      </c>
      <c r="R772" s="236">
        <f>Q772*H772</f>
        <v>0.0158564</v>
      </c>
      <c r="S772" s="236">
        <v>0</v>
      </c>
      <c r="T772" s="237">
        <f>S772*H772</f>
        <v>0</v>
      </c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R772" s="238" t="s">
        <v>294</v>
      </c>
      <c r="AT772" s="238" t="s">
        <v>183</v>
      </c>
      <c r="AU772" s="238" t="s">
        <v>84</v>
      </c>
      <c r="AY772" s="18" t="s">
        <v>180</v>
      </c>
      <c r="BE772" s="239">
        <f>IF(N772="základní",J772,0)</f>
        <v>0</v>
      </c>
      <c r="BF772" s="239">
        <f>IF(N772="snížená",J772,0)</f>
        <v>0</v>
      </c>
      <c r="BG772" s="239">
        <f>IF(N772="zákl. přenesená",J772,0)</f>
        <v>0</v>
      </c>
      <c r="BH772" s="239">
        <f>IF(N772="sníž. přenesená",J772,0)</f>
        <v>0</v>
      </c>
      <c r="BI772" s="239">
        <f>IF(N772="nulová",J772,0)</f>
        <v>0</v>
      </c>
      <c r="BJ772" s="18" t="s">
        <v>82</v>
      </c>
      <c r="BK772" s="239">
        <f>ROUND(I772*H772,2)</f>
        <v>0</v>
      </c>
      <c r="BL772" s="18" t="s">
        <v>294</v>
      </c>
      <c r="BM772" s="238" t="s">
        <v>1765</v>
      </c>
    </row>
    <row r="773" s="2" customFormat="1" ht="16.5" customHeight="1">
      <c r="A773" s="39"/>
      <c r="B773" s="40"/>
      <c r="C773" s="227" t="s">
        <v>892</v>
      </c>
      <c r="D773" s="227" t="s">
        <v>183</v>
      </c>
      <c r="E773" s="228" t="s">
        <v>940</v>
      </c>
      <c r="F773" s="229" t="s">
        <v>941</v>
      </c>
      <c r="G773" s="230" t="s">
        <v>198</v>
      </c>
      <c r="H773" s="231">
        <v>113.26000000000001</v>
      </c>
      <c r="I773" s="232"/>
      <c r="J773" s="233">
        <f>ROUND(I773*H773,2)</f>
        <v>0</v>
      </c>
      <c r="K773" s="229" t="s">
        <v>187</v>
      </c>
      <c r="L773" s="45"/>
      <c r="M773" s="234" t="s">
        <v>1</v>
      </c>
      <c r="N773" s="235" t="s">
        <v>39</v>
      </c>
      <c r="O773" s="92"/>
      <c r="P773" s="236">
        <f>O773*H773</f>
        <v>0</v>
      </c>
      <c r="Q773" s="236">
        <v>0.00012</v>
      </c>
      <c r="R773" s="236">
        <f>Q773*H773</f>
        <v>0.013591200000000001</v>
      </c>
      <c r="S773" s="236">
        <v>0</v>
      </c>
      <c r="T773" s="237">
        <f>S773*H773</f>
        <v>0</v>
      </c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R773" s="238" t="s">
        <v>294</v>
      </c>
      <c r="AT773" s="238" t="s">
        <v>183</v>
      </c>
      <c r="AU773" s="238" t="s">
        <v>84</v>
      </c>
      <c r="AY773" s="18" t="s">
        <v>180</v>
      </c>
      <c r="BE773" s="239">
        <f>IF(N773="základní",J773,0)</f>
        <v>0</v>
      </c>
      <c r="BF773" s="239">
        <f>IF(N773="snížená",J773,0)</f>
        <v>0</v>
      </c>
      <c r="BG773" s="239">
        <f>IF(N773="zákl. přenesená",J773,0)</f>
        <v>0</v>
      </c>
      <c r="BH773" s="239">
        <f>IF(N773="sníž. přenesená",J773,0)</f>
        <v>0</v>
      </c>
      <c r="BI773" s="239">
        <f>IF(N773="nulová",J773,0)</f>
        <v>0</v>
      </c>
      <c r="BJ773" s="18" t="s">
        <v>82</v>
      </c>
      <c r="BK773" s="239">
        <f>ROUND(I773*H773,2)</f>
        <v>0</v>
      </c>
      <c r="BL773" s="18" t="s">
        <v>294</v>
      </c>
      <c r="BM773" s="238" t="s">
        <v>1766</v>
      </c>
    </row>
    <row r="774" s="14" customFormat="1">
      <c r="A774" s="14"/>
      <c r="B774" s="251"/>
      <c r="C774" s="252"/>
      <c r="D774" s="242" t="s">
        <v>190</v>
      </c>
      <c r="E774" s="253" t="s">
        <v>1</v>
      </c>
      <c r="F774" s="254" t="s">
        <v>1767</v>
      </c>
      <c r="G774" s="252"/>
      <c r="H774" s="255">
        <v>113.26000000000001</v>
      </c>
      <c r="I774" s="256"/>
      <c r="J774" s="252"/>
      <c r="K774" s="252"/>
      <c r="L774" s="257"/>
      <c r="M774" s="307"/>
      <c r="N774" s="308"/>
      <c r="O774" s="308"/>
      <c r="P774" s="308"/>
      <c r="Q774" s="308"/>
      <c r="R774" s="308"/>
      <c r="S774" s="308"/>
      <c r="T774" s="309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61" t="s">
        <v>190</v>
      </c>
      <c r="AU774" s="261" t="s">
        <v>84</v>
      </c>
      <c r="AV774" s="14" t="s">
        <v>84</v>
      </c>
      <c r="AW774" s="14" t="s">
        <v>30</v>
      </c>
      <c r="AX774" s="14" t="s">
        <v>82</v>
      </c>
      <c r="AY774" s="261" t="s">
        <v>180</v>
      </c>
    </row>
    <row r="775" s="2" customFormat="1" ht="6.96" customHeight="1">
      <c r="A775" s="39"/>
      <c r="B775" s="67"/>
      <c r="C775" s="68"/>
      <c r="D775" s="68"/>
      <c r="E775" s="68"/>
      <c r="F775" s="68"/>
      <c r="G775" s="68"/>
      <c r="H775" s="68"/>
      <c r="I775" s="68"/>
      <c r="J775" s="68"/>
      <c r="K775" s="68"/>
      <c r="L775" s="45"/>
      <c r="M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</row>
  </sheetData>
  <sheetProtection sheet="1" autoFilter="0" formatColumns="0" formatRows="0" objects="1" scenarios="1" spinCount="100000" saltValue="2FvKt2gE1GS2ArefQPZ74G+xqeWvr8Q8Le+a/KT+ilg5JBNBvuPhkGGX68Lvn1LPKad0HEzs9wjZN0Otwehyjw==" hashValue="a6YBB62aw1NElvdPUc7OynP3k/bVp/OLTQh39RKBjsBxBH2TdLCztyUF+OdphcgHFfx9JtwL7RQJPoJ71+6yFA==" algorithmName="SHA-512" password="FF79"/>
  <autoFilter ref="C131:K77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100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1768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1769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ROUND((SUM(BE128:BE207)),  2)</f>
        <v>0</v>
      </c>
      <c r="G35" s="39"/>
      <c r="H35" s="39"/>
      <c r="I35" s="165">
        <v>0.20999999999999999</v>
      </c>
      <c r="J35" s="164">
        <f>ROUND(((SUM(BE128:BE207))*I35),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ROUND((SUM(BF128:BF207)),  2)</f>
        <v>0</v>
      </c>
      <c r="G36" s="39"/>
      <c r="H36" s="39"/>
      <c r="I36" s="165">
        <v>0.14999999999999999</v>
      </c>
      <c r="J36" s="164">
        <f>ROUND(((SUM(BF128:BF207))*I36),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ROUND((SUM(BG128:BG207)),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ROUND((SUM(BH128:BH207)),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ROUND((SUM(BI128:BI207)),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1768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EI - Hromosvod, uzemění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1770</v>
      </c>
      <c r="E99" s="192"/>
      <c r="F99" s="192"/>
      <c r="G99" s="192"/>
      <c r="H99" s="192"/>
      <c r="I99" s="192"/>
      <c r="J99" s="193">
        <f>J129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1771</v>
      </c>
      <c r="E100" s="197"/>
      <c r="F100" s="197"/>
      <c r="G100" s="197"/>
      <c r="H100" s="197"/>
      <c r="I100" s="197"/>
      <c r="J100" s="198">
        <f>J130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1772</v>
      </c>
      <c r="E101" s="197"/>
      <c r="F101" s="197"/>
      <c r="G101" s="197"/>
      <c r="H101" s="197"/>
      <c r="I101" s="197"/>
      <c r="J101" s="198">
        <f>J145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89"/>
      <c r="C102" s="190"/>
      <c r="D102" s="191" t="s">
        <v>1773</v>
      </c>
      <c r="E102" s="192"/>
      <c r="F102" s="192"/>
      <c r="G102" s="192"/>
      <c r="H102" s="192"/>
      <c r="I102" s="192"/>
      <c r="J102" s="193">
        <f>J153</f>
        <v>0</v>
      </c>
      <c r="K102" s="190"/>
      <c r="L102" s="194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195"/>
      <c r="C103" s="134"/>
      <c r="D103" s="196" t="s">
        <v>1774</v>
      </c>
      <c r="E103" s="197"/>
      <c r="F103" s="197"/>
      <c r="G103" s="197"/>
      <c r="H103" s="197"/>
      <c r="I103" s="197"/>
      <c r="J103" s="198">
        <f>J154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1775</v>
      </c>
      <c r="E104" s="197"/>
      <c r="F104" s="197"/>
      <c r="G104" s="197"/>
      <c r="H104" s="197"/>
      <c r="I104" s="197"/>
      <c r="J104" s="198">
        <f>J187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152</v>
      </c>
      <c r="E105" s="197"/>
      <c r="F105" s="197"/>
      <c r="G105" s="197"/>
      <c r="H105" s="197"/>
      <c r="I105" s="197"/>
      <c r="J105" s="198">
        <f>J197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993</v>
      </c>
      <c r="E106" s="197"/>
      <c r="F106" s="197"/>
      <c r="G106" s="197"/>
      <c r="H106" s="197"/>
      <c r="I106" s="197"/>
      <c r="J106" s="198">
        <f>J201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4" t="str">
        <f>E7</f>
        <v>ZŠ NA SMETÁNCE - oprava střešního pláště a rekonstrukce podkroví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141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4" t="s">
        <v>1768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991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EI - Hromosvod, uzemění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 xml:space="preserve"> </v>
      </c>
      <c r="G122" s="41"/>
      <c r="H122" s="41"/>
      <c r="I122" s="33" t="s">
        <v>22</v>
      </c>
      <c r="J122" s="80" t="str">
        <f>IF(J14="","",J14)</f>
        <v>24. 5. 2023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E17</f>
        <v xml:space="preserve"> </v>
      </c>
      <c r="G124" s="41"/>
      <c r="H124" s="41"/>
      <c r="I124" s="33" t="s">
        <v>29</v>
      </c>
      <c r="J124" s="37" t="str">
        <f>E23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27</v>
      </c>
      <c r="D125" s="41"/>
      <c r="E125" s="41"/>
      <c r="F125" s="28" t="str">
        <f>IF(E20="","",E20)</f>
        <v>Vyplň údaj</v>
      </c>
      <c r="G125" s="41"/>
      <c r="H125" s="41"/>
      <c r="I125" s="33" t="s">
        <v>31</v>
      </c>
      <c r="J125" s="37" t="str">
        <f>E26</f>
        <v>KAVRO - Ing. Veronika Kloudová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0"/>
      <c r="B127" s="201"/>
      <c r="C127" s="202" t="s">
        <v>166</v>
      </c>
      <c r="D127" s="203" t="s">
        <v>59</v>
      </c>
      <c r="E127" s="203" t="s">
        <v>55</v>
      </c>
      <c r="F127" s="203" t="s">
        <v>56</v>
      </c>
      <c r="G127" s="203" t="s">
        <v>167</v>
      </c>
      <c r="H127" s="203" t="s">
        <v>168</v>
      </c>
      <c r="I127" s="203" t="s">
        <v>169</v>
      </c>
      <c r="J127" s="203" t="s">
        <v>145</v>
      </c>
      <c r="K127" s="204" t="s">
        <v>170</v>
      </c>
      <c r="L127" s="205"/>
      <c r="M127" s="101" t="s">
        <v>1</v>
      </c>
      <c r="N127" s="102" t="s">
        <v>38</v>
      </c>
      <c r="O127" s="102" t="s">
        <v>171</v>
      </c>
      <c r="P127" s="102" t="s">
        <v>172</v>
      </c>
      <c r="Q127" s="102" t="s">
        <v>173</v>
      </c>
      <c r="R127" s="102" t="s">
        <v>174</v>
      </c>
      <c r="S127" s="102" t="s">
        <v>175</v>
      </c>
      <c r="T127" s="103" t="s">
        <v>176</v>
      </c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</row>
    <row r="128" s="2" customFormat="1" ht="22.8" customHeight="1">
      <c r="A128" s="39"/>
      <c r="B128" s="40"/>
      <c r="C128" s="108" t="s">
        <v>177</v>
      </c>
      <c r="D128" s="41"/>
      <c r="E128" s="41"/>
      <c r="F128" s="41"/>
      <c r="G128" s="41"/>
      <c r="H128" s="41"/>
      <c r="I128" s="41"/>
      <c r="J128" s="206">
        <f>BK128</f>
        <v>0</v>
      </c>
      <c r="K128" s="41"/>
      <c r="L128" s="45"/>
      <c r="M128" s="104"/>
      <c r="N128" s="207"/>
      <c r="O128" s="105"/>
      <c r="P128" s="208">
        <f>P129+P153</f>
        <v>0</v>
      </c>
      <c r="Q128" s="105"/>
      <c r="R128" s="208">
        <f>R129+R153</f>
        <v>6.6101856000000003</v>
      </c>
      <c r="S128" s="105"/>
      <c r="T128" s="209">
        <f>T129+T153</f>
        <v>12.568250000000001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73</v>
      </c>
      <c r="AU128" s="18" t="s">
        <v>147</v>
      </c>
      <c r="BK128" s="210">
        <f>BK129+BK153</f>
        <v>0</v>
      </c>
    </row>
    <row r="129" s="12" customFormat="1" ht="25.92" customHeight="1">
      <c r="A129" s="12"/>
      <c r="B129" s="211"/>
      <c r="C129" s="212"/>
      <c r="D129" s="213" t="s">
        <v>73</v>
      </c>
      <c r="E129" s="214" t="s">
        <v>1776</v>
      </c>
      <c r="F129" s="214" t="s">
        <v>1777</v>
      </c>
      <c r="G129" s="212"/>
      <c r="H129" s="212"/>
      <c r="I129" s="215"/>
      <c r="J129" s="216">
        <f>BK129</f>
        <v>0</v>
      </c>
      <c r="K129" s="212"/>
      <c r="L129" s="217"/>
      <c r="M129" s="218"/>
      <c r="N129" s="219"/>
      <c r="O129" s="219"/>
      <c r="P129" s="220">
        <f>P130+P145</f>
        <v>0</v>
      </c>
      <c r="Q129" s="219"/>
      <c r="R129" s="220">
        <f>R130+R145</f>
        <v>0</v>
      </c>
      <c r="S129" s="219"/>
      <c r="T129" s="221">
        <f>T130+T145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2" t="s">
        <v>82</v>
      </c>
      <c r="AT129" s="223" t="s">
        <v>73</v>
      </c>
      <c r="AU129" s="223" t="s">
        <v>74</v>
      </c>
      <c r="AY129" s="222" t="s">
        <v>180</v>
      </c>
      <c r="BK129" s="224">
        <f>BK130+BK145</f>
        <v>0</v>
      </c>
    </row>
    <row r="130" s="12" customFormat="1" ht="22.8" customHeight="1">
      <c r="A130" s="12"/>
      <c r="B130" s="211"/>
      <c r="C130" s="212"/>
      <c r="D130" s="213" t="s">
        <v>73</v>
      </c>
      <c r="E130" s="225" t="s">
        <v>1778</v>
      </c>
      <c r="F130" s="225" t="s">
        <v>1779</v>
      </c>
      <c r="G130" s="212"/>
      <c r="H130" s="212"/>
      <c r="I130" s="215"/>
      <c r="J130" s="226">
        <f>BK130</f>
        <v>0</v>
      </c>
      <c r="K130" s="212"/>
      <c r="L130" s="217"/>
      <c r="M130" s="218"/>
      <c r="N130" s="219"/>
      <c r="O130" s="219"/>
      <c r="P130" s="220">
        <f>SUM(P131:P144)</f>
        <v>0</v>
      </c>
      <c r="Q130" s="219"/>
      <c r="R130" s="220">
        <f>SUM(R131:R144)</f>
        <v>0</v>
      </c>
      <c r="S130" s="219"/>
      <c r="T130" s="221">
        <f>SUM(T131:T144)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82</v>
      </c>
      <c r="AT130" s="223" t="s">
        <v>73</v>
      </c>
      <c r="AU130" s="223" t="s">
        <v>82</v>
      </c>
      <c r="AY130" s="222" t="s">
        <v>180</v>
      </c>
      <c r="BK130" s="224">
        <f>SUM(BK131:BK144)</f>
        <v>0</v>
      </c>
    </row>
    <row r="131" s="2" customFormat="1" ht="16.5" customHeight="1">
      <c r="A131" s="39"/>
      <c r="B131" s="40"/>
      <c r="C131" s="227" t="s">
        <v>82</v>
      </c>
      <c r="D131" s="227" t="s">
        <v>183</v>
      </c>
      <c r="E131" s="228" t="s">
        <v>82</v>
      </c>
      <c r="F131" s="229" t="s">
        <v>1780</v>
      </c>
      <c r="G131" s="230" t="s">
        <v>279</v>
      </c>
      <c r="H131" s="231">
        <v>1200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84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84</v>
      </c>
    </row>
    <row r="132" s="2" customFormat="1" ht="16.5" customHeight="1">
      <c r="A132" s="39"/>
      <c r="B132" s="40"/>
      <c r="C132" s="227" t="s">
        <v>84</v>
      </c>
      <c r="D132" s="227" t="s">
        <v>183</v>
      </c>
      <c r="E132" s="228" t="s">
        <v>84</v>
      </c>
      <c r="F132" s="229" t="s">
        <v>1781</v>
      </c>
      <c r="G132" s="230" t="s">
        <v>279</v>
      </c>
      <c r="H132" s="231">
        <v>132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84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188</v>
      </c>
    </row>
    <row r="133" s="2" customFormat="1" ht="16.5" customHeight="1">
      <c r="A133" s="39"/>
      <c r="B133" s="40"/>
      <c r="C133" s="227" t="s">
        <v>181</v>
      </c>
      <c r="D133" s="227" t="s">
        <v>183</v>
      </c>
      <c r="E133" s="228" t="s">
        <v>181</v>
      </c>
      <c r="F133" s="229" t="s">
        <v>1782</v>
      </c>
      <c r="G133" s="230" t="s">
        <v>279</v>
      </c>
      <c r="H133" s="231">
        <v>101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84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216</v>
      </c>
    </row>
    <row r="134" s="2" customFormat="1" ht="16.5" customHeight="1">
      <c r="A134" s="39"/>
      <c r="B134" s="40"/>
      <c r="C134" s="227" t="s">
        <v>188</v>
      </c>
      <c r="D134" s="227" t="s">
        <v>183</v>
      </c>
      <c r="E134" s="228" t="s">
        <v>188</v>
      </c>
      <c r="F134" s="229" t="s">
        <v>1783</v>
      </c>
      <c r="G134" s="230" t="s">
        <v>1784</v>
      </c>
      <c r="H134" s="231">
        <v>9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84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242</v>
      </c>
    </row>
    <row r="135" s="2" customFormat="1" ht="16.5" customHeight="1">
      <c r="A135" s="39"/>
      <c r="B135" s="40"/>
      <c r="C135" s="227" t="s">
        <v>221</v>
      </c>
      <c r="D135" s="227" t="s">
        <v>183</v>
      </c>
      <c r="E135" s="228" t="s">
        <v>221</v>
      </c>
      <c r="F135" s="229" t="s">
        <v>1785</v>
      </c>
      <c r="G135" s="230" t="s">
        <v>1784</v>
      </c>
      <c r="H135" s="231">
        <v>30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84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256</v>
      </c>
    </row>
    <row r="136" s="2" customFormat="1" ht="16.5" customHeight="1">
      <c r="A136" s="39"/>
      <c r="B136" s="40"/>
      <c r="C136" s="227" t="s">
        <v>216</v>
      </c>
      <c r="D136" s="227" t="s">
        <v>183</v>
      </c>
      <c r="E136" s="228" t="s">
        <v>216</v>
      </c>
      <c r="F136" s="229" t="s">
        <v>1786</v>
      </c>
      <c r="G136" s="230" t="s">
        <v>1784</v>
      </c>
      <c r="H136" s="231">
        <v>4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84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270</v>
      </c>
    </row>
    <row r="137" s="2" customFormat="1" ht="16.5" customHeight="1">
      <c r="A137" s="39"/>
      <c r="B137" s="40"/>
      <c r="C137" s="227" t="s">
        <v>232</v>
      </c>
      <c r="D137" s="227" t="s">
        <v>183</v>
      </c>
      <c r="E137" s="228" t="s">
        <v>232</v>
      </c>
      <c r="F137" s="229" t="s">
        <v>1787</v>
      </c>
      <c r="G137" s="230" t="s">
        <v>1784</v>
      </c>
      <c r="H137" s="231">
        <v>33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183</v>
      </c>
      <c r="AU137" s="238" t="s">
        <v>84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188</v>
      </c>
      <c r="BM137" s="238" t="s">
        <v>283</v>
      </c>
    </row>
    <row r="138" s="2" customFormat="1" ht="16.5" customHeight="1">
      <c r="A138" s="39"/>
      <c r="B138" s="40"/>
      <c r="C138" s="227" t="s">
        <v>242</v>
      </c>
      <c r="D138" s="227" t="s">
        <v>183</v>
      </c>
      <c r="E138" s="228" t="s">
        <v>242</v>
      </c>
      <c r="F138" s="229" t="s">
        <v>1788</v>
      </c>
      <c r="G138" s="230" t="s">
        <v>1784</v>
      </c>
      <c r="H138" s="231">
        <v>605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84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294</v>
      </c>
    </row>
    <row r="139" s="2" customFormat="1" ht="16.5" customHeight="1">
      <c r="A139" s="39"/>
      <c r="B139" s="40"/>
      <c r="C139" s="227" t="s">
        <v>252</v>
      </c>
      <c r="D139" s="227" t="s">
        <v>183</v>
      </c>
      <c r="E139" s="228" t="s">
        <v>252</v>
      </c>
      <c r="F139" s="229" t="s">
        <v>1789</v>
      </c>
      <c r="G139" s="230" t="s">
        <v>1784</v>
      </c>
      <c r="H139" s="231">
        <v>540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84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305</v>
      </c>
    </row>
    <row r="140" s="2" customFormat="1" ht="16.5" customHeight="1">
      <c r="A140" s="39"/>
      <c r="B140" s="40"/>
      <c r="C140" s="227" t="s">
        <v>256</v>
      </c>
      <c r="D140" s="227" t="s">
        <v>183</v>
      </c>
      <c r="E140" s="228" t="s">
        <v>256</v>
      </c>
      <c r="F140" s="229" t="s">
        <v>1790</v>
      </c>
      <c r="G140" s="230" t="s">
        <v>1784</v>
      </c>
      <c r="H140" s="231">
        <v>33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84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320</v>
      </c>
    </row>
    <row r="141" s="2" customFormat="1" ht="16.5" customHeight="1">
      <c r="A141" s="39"/>
      <c r="B141" s="40"/>
      <c r="C141" s="227" t="s">
        <v>264</v>
      </c>
      <c r="D141" s="227" t="s">
        <v>183</v>
      </c>
      <c r="E141" s="228" t="s">
        <v>264</v>
      </c>
      <c r="F141" s="229" t="s">
        <v>1791</v>
      </c>
      <c r="G141" s="230" t="s">
        <v>1784</v>
      </c>
      <c r="H141" s="231">
        <v>33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39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84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335</v>
      </c>
    </row>
    <row r="142" s="2" customFormat="1" ht="16.5" customHeight="1">
      <c r="A142" s="39"/>
      <c r="B142" s="40"/>
      <c r="C142" s="227" t="s">
        <v>270</v>
      </c>
      <c r="D142" s="227" t="s">
        <v>183</v>
      </c>
      <c r="E142" s="228" t="s">
        <v>270</v>
      </c>
      <c r="F142" s="229" t="s">
        <v>1792</v>
      </c>
      <c r="G142" s="230" t="s">
        <v>646</v>
      </c>
      <c r="H142" s="231">
        <v>1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84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347</v>
      </c>
    </row>
    <row r="143" s="2" customFormat="1" ht="16.5" customHeight="1">
      <c r="A143" s="39"/>
      <c r="B143" s="40"/>
      <c r="C143" s="227" t="s">
        <v>283</v>
      </c>
      <c r="D143" s="227" t="s">
        <v>183</v>
      </c>
      <c r="E143" s="228" t="s">
        <v>283</v>
      </c>
      <c r="F143" s="229" t="s">
        <v>1793</v>
      </c>
      <c r="G143" s="230" t="s">
        <v>1784</v>
      </c>
      <c r="H143" s="231">
        <v>33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39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183</v>
      </c>
      <c r="AU143" s="238" t="s">
        <v>84</v>
      </c>
      <c r="AY143" s="18" t="s">
        <v>180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82</v>
      </c>
      <c r="BK143" s="239">
        <f>ROUND(I143*H143,2)</f>
        <v>0</v>
      </c>
      <c r="BL143" s="18" t="s">
        <v>188</v>
      </c>
      <c r="BM143" s="238" t="s">
        <v>376</v>
      </c>
    </row>
    <row r="144" s="2" customFormat="1" ht="16.5" customHeight="1">
      <c r="A144" s="39"/>
      <c r="B144" s="40"/>
      <c r="C144" s="227" t="s">
        <v>456</v>
      </c>
      <c r="D144" s="227" t="s">
        <v>183</v>
      </c>
      <c r="E144" s="228" t="s">
        <v>8</v>
      </c>
      <c r="F144" s="229" t="s">
        <v>1794</v>
      </c>
      <c r="G144" s="230" t="s">
        <v>1784</v>
      </c>
      <c r="H144" s="231">
        <v>720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84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1795</v>
      </c>
    </row>
    <row r="145" s="12" customFormat="1" ht="22.8" customHeight="1">
      <c r="A145" s="12"/>
      <c r="B145" s="211"/>
      <c r="C145" s="212"/>
      <c r="D145" s="213" t="s">
        <v>73</v>
      </c>
      <c r="E145" s="225" t="s">
        <v>1796</v>
      </c>
      <c r="F145" s="225" t="s">
        <v>1797</v>
      </c>
      <c r="G145" s="212"/>
      <c r="H145" s="212"/>
      <c r="I145" s="215"/>
      <c r="J145" s="226">
        <f>BK145</f>
        <v>0</v>
      </c>
      <c r="K145" s="212"/>
      <c r="L145" s="217"/>
      <c r="M145" s="218"/>
      <c r="N145" s="219"/>
      <c r="O145" s="219"/>
      <c r="P145" s="220">
        <f>SUM(P146:P152)</f>
        <v>0</v>
      </c>
      <c r="Q145" s="219"/>
      <c r="R145" s="220">
        <f>SUM(R146:R152)</f>
        <v>0</v>
      </c>
      <c r="S145" s="219"/>
      <c r="T145" s="221">
        <f>SUM(T146:T152)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2" t="s">
        <v>82</v>
      </c>
      <c r="AT145" s="223" t="s">
        <v>73</v>
      </c>
      <c r="AU145" s="223" t="s">
        <v>82</v>
      </c>
      <c r="AY145" s="222" t="s">
        <v>180</v>
      </c>
      <c r="BK145" s="224">
        <f>SUM(BK146:BK152)</f>
        <v>0</v>
      </c>
    </row>
    <row r="146" s="2" customFormat="1" ht="16.5" customHeight="1">
      <c r="A146" s="39"/>
      <c r="B146" s="40"/>
      <c r="C146" s="227" t="s">
        <v>8</v>
      </c>
      <c r="D146" s="227" t="s">
        <v>183</v>
      </c>
      <c r="E146" s="228" t="s">
        <v>1798</v>
      </c>
      <c r="F146" s="229" t="s">
        <v>1799</v>
      </c>
      <c r="G146" s="230" t="s">
        <v>646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84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389</v>
      </c>
    </row>
    <row r="147" s="2" customFormat="1" ht="16.5" customHeight="1">
      <c r="A147" s="39"/>
      <c r="B147" s="40"/>
      <c r="C147" s="227" t="s">
        <v>294</v>
      </c>
      <c r="D147" s="227" t="s">
        <v>183</v>
      </c>
      <c r="E147" s="228" t="s">
        <v>1800</v>
      </c>
      <c r="F147" s="229" t="s">
        <v>1801</v>
      </c>
      <c r="G147" s="230" t="s">
        <v>646</v>
      </c>
      <c r="H147" s="231">
        <v>1</v>
      </c>
      <c r="I147" s="232"/>
      <c r="J147" s="233">
        <f>ROUND(I147*H147,2)</f>
        <v>0</v>
      </c>
      <c r="K147" s="229" t="s">
        <v>1</v>
      </c>
      <c r="L147" s="45"/>
      <c r="M147" s="234" t="s">
        <v>1</v>
      </c>
      <c r="N147" s="235" t="s">
        <v>39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188</v>
      </c>
      <c r="AT147" s="238" t="s">
        <v>183</v>
      </c>
      <c r="AU147" s="238" t="s">
        <v>84</v>
      </c>
      <c r="AY147" s="18" t="s">
        <v>180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82</v>
      </c>
      <c r="BK147" s="239">
        <f>ROUND(I147*H147,2)</f>
        <v>0</v>
      </c>
      <c r="BL147" s="18" t="s">
        <v>188</v>
      </c>
      <c r="BM147" s="238" t="s">
        <v>331</v>
      </c>
    </row>
    <row r="148" s="2" customFormat="1" ht="16.5" customHeight="1">
      <c r="A148" s="39"/>
      <c r="B148" s="40"/>
      <c r="C148" s="227" t="s">
        <v>301</v>
      </c>
      <c r="D148" s="227" t="s">
        <v>183</v>
      </c>
      <c r="E148" s="228" t="s">
        <v>1802</v>
      </c>
      <c r="F148" s="229" t="s">
        <v>1803</v>
      </c>
      <c r="G148" s="230" t="s">
        <v>646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84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442</v>
      </c>
    </row>
    <row r="149" s="2" customFormat="1" ht="16.5" customHeight="1">
      <c r="A149" s="39"/>
      <c r="B149" s="40"/>
      <c r="C149" s="227" t="s">
        <v>305</v>
      </c>
      <c r="D149" s="227" t="s">
        <v>183</v>
      </c>
      <c r="E149" s="228" t="s">
        <v>1804</v>
      </c>
      <c r="F149" s="229" t="s">
        <v>1805</v>
      </c>
      <c r="G149" s="230" t="s">
        <v>646</v>
      </c>
      <c r="H149" s="231">
        <v>1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84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456</v>
      </c>
    </row>
    <row r="150" s="2" customFormat="1" ht="16.5" customHeight="1">
      <c r="A150" s="39"/>
      <c r="B150" s="40"/>
      <c r="C150" s="227" t="s">
        <v>312</v>
      </c>
      <c r="D150" s="227" t="s">
        <v>183</v>
      </c>
      <c r="E150" s="228" t="s">
        <v>1806</v>
      </c>
      <c r="F150" s="229" t="s">
        <v>311</v>
      </c>
      <c r="G150" s="230" t="s">
        <v>646</v>
      </c>
      <c r="H150" s="231">
        <v>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84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467</v>
      </c>
    </row>
    <row r="151" s="2" customFormat="1" ht="16.5" customHeight="1">
      <c r="A151" s="39"/>
      <c r="B151" s="40"/>
      <c r="C151" s="227" t="s">
        <v>320</v>
      </c>
      <c r="D151" s="227" t="s">
        <v>183</v>
      </c>
      <c r="E151" s="228" t="s">
        <v>1807</v>
      </c>
      <c r="F151" s="229" t="s">
        <v>1808</v>
      </c>
      <c r="G151" s="230" t="s">
        <v>646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84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477</v>
      </c>
    </row>
    <row r="152" s="2" customFormat="1" ht="16.5" customHeight="1">
      <c r="A152" s="39"/>
      <c r="B152" s="40"/>
      <c r="C152" s="227" t="s">
        <v>335</v>
      </c>
      <c r="D152" s="227" t="s">
        <v>183</v>
      </c>
      <c r="E152" s="228" t="s">
        <v>1809</v>
      </c>
      <c r="F152" s="229" t="s">
        <v>1810</v>
      </c>
      <c r="G152" s="230" t="s">
        <v>646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84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525</v>
      </c>
    </row>
    <row r="153" s="12" customFormat="1" ht="25.92" customHeight="1">
      <c r="A153" s="12"/>
      <c r="B153" s="211"/>
      <c r="C153" s="212"/>
      <c r="D153" s="213" t="s">
        <v>73</v>
      </c>
      <c r="E153" s="214" t="s">
        <v>178</v>
      </c>
      <c r="F153" s="214" t="s">
        <v>178</v>
      </c>
      <c r="G153" s="212"/>
      <c r="H153" s="212"/>
      <c r="I153" s="215"/>
      <c r="J153" s="216">
        <f>BK153</f>
        <v>0</v>
      </c>
      <c r="K153" s="212"/>
      <c r="L153" s="217"/>
      <c r="M153" s="218"/>
      <c r="N153" s="219"/>
      <c r="O153" s="219"/>
      <c r="P153" s="220">
        <f>P154+P187+P197+P201</f>
        <v>0</v>
      </c>
      <c r="Q153" s="219"/>
      <c r="R153" s="220">
        <f>R154+R187+R197+R201</f>
        <v>6.6101856000000003</v>
      </c>
      <c r="S153" s="219"/>
      <c r="T153" s="221">
        <f>T154+T187+T197+T201</f>
        <v>12.568250000000001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2" t="s">
        <v>82</v>
      </c>
      <c r="AT153" s="223" t="s">
        <v>73</v>
      </c>
      <c r="AU153" s="223" t="s">
        <v>74</v>
      </c>
      <c r="AY153" s="222" t="s">
        <v>180</v>
      </c>
      <c r="BK153" s="224">
        <f>BK154+BK187+BK197+BK201</f>
        <v>0</v>
      </c>
    </row>
    <row r="154" s="12" customFormat="1" ht="22.8" customHeight="1">
      <c r="A154" s="12"/>
      <c r="B154" s="211"/>
      <c r="C154" s="212"/>
      <c r="D154" s="213" t="s">
        <v>73</v>
      </c>
      <c r="E154" s="225" t="s">
        <v>82</v>
      </c>
      <c r="F154" s="225" t="s">
        <v>1811</v>
      </c>
      <c r="G154" s="212"/>
      <c r="H154" s="212"/>
      <c r="I154" s="215"/>
      <c r="J154" s="226">
        <f>BK154</f>
        <v>0</v>
      </c>
      <c r="K154" s="212"/>
      <c r="L154" s="217"/>
      <c r="M154" s="218"/>
      <c r="N154" s="219"/>
      <c r="O154" s="219"/>
      <c r="P154" s="220">
        <f>SUM(P155:P186)</f>
        <v>0</v>
      </c>
      <c r="Q154" s="219"/>
      <c r="R154" s="220">
        <f>SUM(R155:R186)</f>
        <v>0</v>
      </c>
      <c r="S154" s="219"/>
      <c r="T154" s="221">
        <f>SUM(T155:T186)</f>
        <v>12.568250000000001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2" t="s">
        <v>82</v>
      </c>
      <c r="AT154" s="223" t="s">
        <v>73</v>
      </c>
      <c r="AU154" s="223" t="s">
        <v>82</v>
      </c>
      <c r="AY154" s="222" t="s">
        <v>180</v>
      </c>
      <c r="BK154" s="224">
        <f>SUM(BK155:BK186)</f>
        <v>0</v>
      </c>
    </row>
    <row r="155" s="2" customFormat="1" ht="16.5" customHeight="1">
      <c r="A155" s="39"/>
      <c r="B155" s="40"/>
      <c r="C155" s="227" t="s">
        <v>340</v>
      </c>
      <c r="D155" s="227" t="s">
        <v>183</v>
      </c>
      <c r="E155" s="228" t="s">
        <v>1812</v>
      </c>
      <c r="F155" s="229" t="s">
        <v>1813</v>
      </c>
      <c r="G155" s="230" t="s">
        <v>198</v>
      </c>
      <c r="H155" s="231">
        <v>2</v>
      </c>
      <c r="I155" s="232"/>
      <c r="J155" s="233">
        <f>ROUND(I155*H155,2)</f>
        <v>0</v>
      </c>
      <c r="K155" s="229" t="s">
        <v>1814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0.255</v>
      </c>
      <c r="T155" s="237">
        <f>S155*H155</f>
        <v>0.51000000000000001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84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1815</v>
      </c>
    </row>
    <row r="156" s="14" customFormat="1">
      <c r="A156" s="14"/>
      <c r="B156" s="251"/>
      <c r="C156" s="252"/>
      <c r="D156" s="242" t="s">
        <v>190</v>
      </c>
      <c r="E156" s="253" t="s">
        <v>1</v>
      </c>
      <c r="F156" s="254" t="s">
        <v>1114</v>
      </c>
      <c r="G156" s="252"/>
      <c r="H156" s="255">
        <v>2</v>
      </c>
      <c r="I156" s="256"/>
      <c r="J156" s="252"/>
      <c r="K156" s="252"/>
      <c r="L156" s="257"/>
      <c r="M156" s="258"/>
      <c r="N156" s="259"/>
      <c r="O156" s="259"/>
      <c r="P156" s="259"/>
      <c r="Q156" s="259"/>
      <c r="R156" s="259"/>
      <c r="S156" s="259"/>
      <c r="T156" s="26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1" t="s">
        <v>190</v>
      </c>
      <c r="AU156" s="261" t="s">
        <v>84</v>
      </c>
      <c r="AV156" s="14" t="s">
        <v>84</v>
      </c>
      <c r="AW156" s="14" t="s">
        <v>30</v>
      </c>
      <c r="AX156" s="14" t="s">
        <v>74</v>
      </c>
      <c r="AY156" s="261" t="s">
        <v>180</v>
      </c>
    </row>
    <row r="157" s="15" customFormat="1">
      <c r="A157" s="15"/>
      <c r="B157" s="262"/>
      <c r="C157" s="263"/>
      <c r="D157" s="242" t="s">
        <v>190</v>
      </c>
      <c r="E157" s="264" t="s">
        <v>1</v>
      </c>
      <c r="F157" s="265" t="s">
        <v>194</v>
      </c>
      <c r="G157" s="263"/>
      <c r="H157" s="266">
        <v>2</v>
      </c>
      <c r="I157" s="267"/>
      <c r="J157" s="263"/>
      <c r="K157" s="263"/>
      <c r="L157" s="268"/>
      <c r="M157" s="269"/>
      <c r="N157" s="270"/>
      <c r="O157" s="270"/>
      <c r="P157" s="270"/>
      <c r="Q157" s="270"/>
      <c r="R157" s="270"/>
      <c r="S157" s="270"/>
      <c r="T157" s="271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72" t="s">
        <v>190</v>
      </c>
      <c r="AU157" s="272" t="s">
        <v>84</v>
      </c>
      <c r="AV157" s="15" t="s">
        <v>188</v>
      </c>
      <c r="AW157" s="15" t="s">
        <v>30</v>
      </c>
      <c r="AX157" s="15" t="s">
        <v>82</v>
      </c>
      <c r="AY157" s="272" t="s">
        <v>180</v>
      </c>
    </row>
    <row r="158" s="2" customFormat="1" ht="16.5" customHeight="1">
      <c r="A158" s="39"/>
      <c r="B158" s="40"/>
      <c r="C158" s="227" t="s">
        <v>347</v>
      </c>
      <c r="D158" s="227" t="s">
        <v>183</v>
      </c>
      <c r="E158" s="228" t="s">
        <v>1816</v>
      </c>
      <c r="F158" s="229" t="s">
        <v>1817</v>
      </c>
      <c r="G158" s="230" t="s">
        <v>198</v>
      </c>
      <c r="H158" s="231">
        <v>0.75</v>
      </c>
      <c r="I158" s="232"/>
      <c r="J158" s="233">
        <f>ROUND(I158*H158,2)</f>
        <v>0</v>
      </c>
      <c r="K158" s="229" t="s">
        <v>1814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0.23499999999999999</v>
      </c>
      <c r="T158" s="237">
        <f>S158*H158</f>
        <v>0.17624999999999999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84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1818</v>
      </c>
    </row>
    <row r="159" s="14" customFormat="1">
      <c r="A159" s="14"/>
      <c r="B159" s="251"/>
      <c r="C159" s="252"/>
      <c r="D159" s="242" t="s">
        <v>190</v>
      </c>
      <c r="E159" s="253" t="s">
        <v>1</v>
      </c>
      <c r="F159" s="254" t="s">
        <v>1819</v>
      </c>
      <c r="G159" s="252"/>
      <c r="H159" s="255">
        <v>0.75</v>
      </c>
      <c r="I159" s="256"/>
      <c r="J159" s="252"/>
      <c r="K159" s="252"/>
      <c r="L159" s="257"/>
      <c r="M159" s="258"/>
      <c r="N159" s="259"/>
      <c r="O159" s="259"/>
      <c r="P159" s="259"/>
      <c r="Q159" s="259"/>
      <c r="R159" s="259"/>
      <c r="S159" s="259"/>
      <c r="T159" s="26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1" t="s">
        <v>190</v>
      </c>
      <c r="AU159" s="261" t="s">
        <v>84</v>
      </c>
      <c r="AV159" s="14" t="s">
        <v>84</v>
      </c>
      <c r="AW159" s="14" t="s">
        <v>30</v>
      </c>
      <c r="AX159" s="14" t="s">
        <v>74</v>
      </c>
      <c r="AY159" s="261" t="s">
        <v>180</v>
      </c>
    </row>
    <row r="160" s="15" customFormat="1">
      <c r="A160" s="15"/>
      <c r="B160" s="262"/>
      <c r="C160" s="263"/>
      <c r="D160" s="242" t="s">
        <v>190</v>
      </c>
      <c r="E160" s="264" t="s">
        <v>1</v>
      </c>
      <c r="F160" s="265" t="s">
        <v>194</v>
      </c>
      <c r="G160" s="263"/>
      <c r="H160" s="266">
        <v>0.75</v>
      </c>
      <c r="I160" s="267"/>
      <c r="J160" s="263"/>
      <c r="K160" s="263"/>
      <c r="L160" s="268"/>
      <c r="M160" s="269"/>
      <c r="N160" s="270"/>
      <c r="O160" s="270"/>
      <c r="P160" s="270"/>
      <c r="Q160" s="270"/>
      <c r="R160" s="270"/>
      <c r="S160" s="270"/>
      <c r="T160" s="271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72" t="s">
        <v>190</v>
      </c>
      <c r="AU160" s="272" t="s">
        <v>84</v>
      </c>
      <c r="AV160" s="15" t="s">
        <v>188</v>
      </c>
      <c r="AW160" s="15" t="s">
        <v>30</v>
      </c>
      <c r="AX160" s="15" t="s">
        <v>82</v>
      </c>
      <c r="AY160" s="272" t="s">
        <v>180</v>
      </c>
    </row>
    <row r="161" s="2" customFormat="1" ht="16.5" customHeight="1">
      <c r="A161" s="39"/>
      <c r="B161" s="40"/>
      <c r="C161" s="227" t="s">
        <v>352</v>
      </c>
      <c r="D161" s="227" t="s">
        <v>183</v>
      </c>
      <c r="E161" s="228" t="s">
        <v>1820</v>
      </c>
      <c r="F161" s="229" t="s">
        <v>1821</v>
      </c>
      <c r="G161" s="230" t="s">
        <v>198</v>
      </c>
      <c r="H161" s="231">
        <v>9.6999999999999993</v>
      </c>
      <c r="I161" s="232"/>
      <c r="J161" s="233">
        <f>ROUND(I161*H161,2)</f>
        <v>0</v>
      </c>
      <c r="K161" s="229" t="s">
        <v>1814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0.26000000000000001</v>
      </c>
      <c r="T161" s="237">
        <f>S161*H161</f>
        <v>2.5219999999999998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84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1822</v>
      </c>
    </row>
    <row r="162" s="14" customFormat="1">
      <c r="A162" s="14"/>
      <c r="B162" s="251"/>
      <c r="C162" s="252"/>
      <c r="D162" s="242" t="s">
        <v>190</v>
      </c>
      <c r="E162" s="253" t="s">
        <v>1</v>
      </c>
      <c r="F162" s="254" t="s">
        <v>1823</v>
      </c>
      <c r="G162" s="252"/>
      <c r="H162" s="255">
        <v>9.6999999999999993</v>
      </c>
      <c r="I162" s="256"/>
      <c r="J162" s="252"/>
      <c r="K162" s="252"/>
      <c r="L162" s="257"/>
      <c r="M162" s="258"/>
      <c r="N162" s="259"/>
      <c r="O162" s="259"/>
      <c r="P162" s="259"/>
      <c r="Q162" s="259"/>
      <c r="R162" s="259"/>
      <c r="S162" s="259"/>
      <c r="T162" s="26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1" t="s">
        <v>190</v>
      </c>
      <c r="AU162" s="261" t="s">
        <v>84</v>
      </c>
      <c r="AV162" s="14" t="s">
        <v>84</v>
      </c>
      <c r="AW162" s="14" t="s">
        <v>30</v>
      </c>
      <c r="AX162" s="14" t="s">
        <v>74</v>
      </c>
      <c r="AY162" s="261" t="s">
        <v>180</v>
      </c>
    </row>
    <row r="163" s="15" customFormat="1">
      <c r="A163" s="15"/>
      <c r="B163" s="262"/>
      <c r="C163" s="263"/>
      <c r="D163" s="242" t="s">
        <v>190</v>
      </c>
      <c r="E163" s="264" t="s">
        <v>1</v>
      </c>
      <c r="F163" s="265" t="s">
        <v>194</v>
      </c>
      <c r="G163" s="263"/>
      <c r="H163" s="266">
        <v>9.6999999999999993</v>
      </c>
      <c r="I163" s="267"/>
      <c r="J163" s="263"/>
      <c r="K163" s="263"/>
      <c r="L163" s="268"/>
      <c r="M163" s="269"/>
      <c r="N163" s="270"/>
      <c r="O163" s="270"/>
      <c r="P163" s="270"/>
      <c r="Q163" s="270"/>
      <c r="R163" s="270"/>
      <c r="S163" s="270"/>
      <c r="T163" s="271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72" t="s">
        <v>190</v>
      </c>
      <c r="AU163" s="272" t="s">
        <v>84</v>
      </c>
      <c r="AV163" s="15" t="s">
        <v>188</v>
      </c>
      <c r="AW163" s="15" t="s">
        <v>30</v>
      </c>
      <c r="AX163" s="15" t="s">
        <v>82</v>
      </c>
      <c r="AY163" s="272" t="s">
        <v>180</v>
      </c>
    </row>
    <row r="164" s="2" customFormat="1" ht="16.5" customHeight="1">
      <c r="A164" s="39"/>
      <c r="B164" s="40"/>
      <c r="C164" s="227" t="s">
        <v>363</v>
      </c>
      <c r="D164" s="227" t="s">
        <v>183</v>
      </c>
      <c r="E164" s="228" t="s">
        <v>1824</v>
      </c>
      <c r="F164" s="229" t="s">
        <v>1825</v>
      </c>
      <c r="G164" s="230" t="s">
        <v>198</v>
      </c>
      <c r="H164" s="231">
        <v>20.800000000000001</v>
      </c>
      <c r="I164" s="232"/>
      <c r="J164" s="233">
        <f>ROUND(I164*H164,2)</f>
        <v>0</v>
      </c>
      <c r="K164" s="229" t="s">
        <v>1814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0.45000000000000001</v>
      </c>
      <c r="T164" s="237">
        <f>S164*H164</f>
        <v>9.3600000000000012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84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1826</v>
      </c>
    </row>
    <row r="165" s="14" customFormat="1">
      <c r="A165" s="14"/>
      <c r="B165" s="251"/>
      <c r="C165" s="252"/>
      <c r="D165" s="242" t="s">
        <v>190</v>
      </c>
      <c r="E165" s="253" t="s">
        <v>1</v>
      </c>
      <c r="F165" s="254" t="s">
        <v>1827</v>
      </c>
      <c r="G165" s="252"/>
      <c r="H165" s="255">
        <v>20.800000000000001</v>
      </c>
      <c r="I165" s="256"/>
      <c r="J165" s="252"/>
      <c r="K165" s="252"/>
      <c r="L165" s="257"/>
      <c r="M165" s="258"/>
      <c r="N165" s="259"/>
      <c r="O165" s="259"/>
      <c r="P165" s="259"/>
      <c r="Q165" s="259"/>
      <c r="R165" s="259"/>
      <c r="S165" s="259"/>
      <c r="T165" s="26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1" t="s">
        <v>190</v>
      </c>
      <c r="AU165" s="261" t="s">
        <v>84</v>
      </c>
      <c r="AV165" s="14" t="s">
        <v>84</v>
      </c>
      <c r="AW165" s="14" t="s">
        <v>30</v>
      </c>
      <c r="AX165" s="14" t="s">
        <v>74</v>
      </c>
      <c r="AY165" s="261" t="s">
        <v>180</v>
      </c>
    </row>
    <row r="166" s="15" customFormat="1">
      <c r="A166" s="15"/>
      <c r="B166" s="262"/>
      <c r="C166" s="263"/>
      <c r="D166" s="242" t="s">
        <v>190</v>
      </c>
      <c r="E166" s="264" t="s">
        <v>1</v>
      </c>
      <c r="F166" s="265" t="s">
        <v>194</v>
      </c>
      <c r="G166" s="263"/>
      <c r="H166" s="266">
        <v>20.800000000000001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2" t="s">
        <v>190</v>
      </c>
      <c r="AU166" s="272" t="s">
        <v>84</v>
      </c>
      <c r="AV166" s="15" t="s">
        <v>188</v>
      </c>
      <c r="AW166" s="15" t="s">
        <v>30</v>
      </c>
      <c r="AX166" s="15" t="s">
        <v>82</v>
      </c>
      <c r="AY166" s="272" t="s">
        <v>180</v>
      </c>
    </row>
    <row r="167" s="2" customFormat="1" ht="21.75" customHeight="1">
      <c r="A167" s="39"/>
      <c r="B167" s="40"/>
      <c r="C167" s="227" t="s">
        <v>370</v>
      </c>
      <c r="D167" s="227" t="s">
        <v>183</v>
      </c>
      <c r="E167" s="228" t="s">
        <v>1828</v>
      </c>
      <c r="F167" s="229" t="s">
        <v>1829</v>
      </c>
      <c r="G167" s="230" t="s">
        <v>186</v>
      </c>
      <c r="H167" s="231">
        <v>29.925000000000001</v>
      </c>
      <c r="I167" s="232"/>
      <c r="J167" s="233">
        <f>ROUND(I167*H167,2)</f>
        <v>0</v>
      </c>
      <c r="K167" s="229" t="s">
        <v>1814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183</v>
      </c>
      <c r="AU167" s="238" t="s">
        <v>84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188</v>
      </c>
      <c r="BM167" s="238" t="s">
        <v>1830</v>
      </c>
    </row>
    <row r="168" s="13" customFormat="1">
      <c r="A168" s="13"/>
      <c r="B168" s="240"/>
      <c r="C168" s="241"/>
      <c r="D168" s="242" t="s">
        <v>190</v>
      </c>
      <c r="E168" s="243" t="s">
        <v>1</v>
      </c>
      <c r="F168" s="244" t="s">
        <v>1831</v>
      </c>
      <c r="G168" s="241"/>
      <c r="H168" s="243" t="s">
        <v>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0" t="s">
        <v>190</v>
      </c>
      <c r="AU168" s="250" t="s">
        <v>84</v>
      </c>
      <c r="AV168" s="13" t="s">
        <v>82</v>
      </c>
      <c r="AW168" s="13" t="s">
        <v>30</v>
      </c>
      <c r="AX168" s="13" t="s">
        <v>74</v>
      </c>
      <c r="AY168" s="250" t="s">
        <v>180</v>
      </c>
    </row>
    <row r="169" s="14" customFormat="1">
      <c r="A169" s="14"/>
      <c r="B169" s="251"/>
      <c r="C169" s="252"/>
      <c r="D169" s="242" t="s">
        <v>190</v>
      </c>
      <c r="E169" s="253" t="s">
        <v>1</v>
      </c>
      <c r="F169" s="254" t="s">
        <v>1832</v>
      </c>
      <c r="G169" s="252"/>
      <c r="H169" s="255">
        <v>8.7300000000000004</v>
      </c>
      <c r="I169" s="256"/>
      <c r="J169" s="252"/>
      <c r="K169" s="252"/>
      <c r="L169" s="257"/>
      <c r="M169" s="258"/>
      <c r="N169" s="259"/>
      <c r="O169" s="259"/>
      <c r="P169" s="259"/>
      <c r="Q169" s="259"/>
      <c r="R169" s="259"/>
      <c r="S169" s="259"/>
      <c r="T169" s="26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1" t="s">
        <v>190</v>
      </c>
      <c r="AU169" s="261" t="s">
        <v>84</v>
      </c>
      <c r="AV169" s="14" t="s">
        <v>84</v>
      </c>
      <c r="AW169" s="14" t="s">
        <v>30</v>
      </c>
      <c r="AX169" s="14" t="s">
        <v>74</v>
      </c>
      <c r="AY169" s="261" t="s">
        <v>180</v>
      </c>
    </row>
    <row r="170" s="13" customFormat="1">
      <c r="A170" s="13"/>
      <c r="B170" s="240"/>
      <c r="C170" s="241"/>
      <c r="D170" s="242" t="s">
        <v>190</v>
      </c>
      <c r="E170" s="243" t="s">
        <v>1</v>
      </c>
      <c r="F170" s="244" t="s">
        <v>1833</v>
      </c>
      <c r="G170" s="241"/>
      <c r="H170" s="243" t="s">
        <v>1</v>
      </c>
      <c r="I170" s="245"/>
      <c r="J170" s="241"/>
      <c r="K170" s="241"/>
      <c r="L170" s="246"/>
      <c r="M170" s="247"/>
      <c r="N170" s="248"/>
      <c r="O170" s="248"/>
      <c r="P170" s="248"/>
      <c r="Q170" s="248"/>
      <c r="R170" s="248"/>
      <c r="S170" s="248"/>
      <c r="T170" s="249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0" t="s">
        <v>190</v>
      </c>
      <c r="AU170" s="250" t="s">
        <v>84</v>
      </c>
      <c r="AV170" s="13" t="s">
        <v>82</v>
      </c>
      <c r="AW170" s="13" t="s">
        <v>30</v>
      </c>
      <c r="AX170" s="13" t="s">
        <v>74</v>
      </c>
      <c r="AY170" s="250" t="s">
        <v>180</v>
      </c>
    </row>
    <row r="171" s="14" customFormat="1">
      <c r="A171" s="14"/>
      <c r="B171" s="251"/>
      <c r="C171" s="252"/>
      <c r="D171" s="242" t="s">
        <v>190</v>
      </c>
      <c r="E171" s="253" t="s">
        <v>1</v>
      </c>
      <c r="F171" s="254" t="s">
        <v>1834</v>
      </c>
      <c r="G171" s="252"/>
      <c r="H171" s="255">
        <v>18.719999999999999</v>
      </c>
      <c r="I171" s="256"/>
      <c r="J171" s="252"/>
      <c r="K171" s="252"/>
      <c r="L171" s="257"/>
      <c r="M171" s="258"/>
      <c r="N171" s="259"/>
      <c r="O171" s="259"/>
      <c r="P171" s="259"/>
      <c r="Q171" s="259"/>
      <c r="R171" s="259"/>
      <c r="S171" s="259"/>
      <c r="T171" s="26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1" t="s">
        <v>190</v>
      </c>
      <c r="AU171" s="261" t="s">
        <v>84</v>
      </c>
      <c r="AV171" s="14" t="s">
        <v>84</v>
      </c>
      <c r="AW171" s="14" t="s">
        <v>30</v>
      </c>
      <c r="AX171" s="14" t="s">
        <v>74</v>
      </c>
      <c r="AY171" s="261" t="s">
        <v>180</v>
      </c>
    </row>
    <row r="172" s="13" customFormat="1">
      <c r="A172" s="13"/>
      <c r="B172" s="240"/>
      <c r="C172" s="241"/>
      <c r="D172" s="242" t="s">
        <v>190</v>
      </c>
      <c r="E172" s="243" t="s">
        <v>1</v>
      </c>
      <c r="F172" s="244" t="s">
        <v>1835</v>
      </c>
      <c r="G172" s="241"/>
      <c r="H172" s="243" t="s">
        <v>1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0" t="s">
        <v>190</v>
      </c>
      <c r="AU172" s="250" t="s">
        <v>84</v>
      </c>
      <c r="AV172" s="13" t="s">
        <v>82</v>
      </c>
      <c r="AW172" s="13" t="s">
        <v>30</v>
      </c>
      <c r="AX172" s="13" t="s">
        <v>74</v>
      </c>
      <c r="AY172" s="250" t="s">
        <v>180</v>
      </c>
    </row>
    <row r="173" s="14" customFormat="1">
      <c r="A173" s="14"/>
      <c r="B173" s="251"/>
      <c r="C173" s="252"/>
      <c r="D173" s="242" t="s">
        <v>190</v>
      </c>
      <c r="E173" s="253" t="s">
        <v>1</v>
      </c>
      <c r="F173" s="254" t="s">
        <v>1836</v>
      </c>
      <c r="G173" s="252"/>
      <c r="H173" s="255">
        <v>1.8</v>
      </c>
      <c r="I173" s="256"/>
      <c r="J173" s="252"/>
      <c r="K173" s="252"/>
      <c r="L173" s="257"/>
      <c r="M173" s="258"/>
      <c r="N173" s="259"/>
      <c r="O173" s="259"/>
      <c r="P173" s="259"/>
      <c r="Q173" s="259"/>
      <c r="R173" s="259"/>
      <c r="S173" s="259"/>
      <c r="T173" s="26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1" t="s">
        <v>190</v>
      </c>
      <c r="AU173" s="261" t="s">
        <v>84</v>
      </c>
      <c r="AV173" s="14" t="s">
        <v>84</v>
      </c>
      <c r="AW173" s="14" t="s">
        <v>30</v>
      </c>
      <c r="AX173" s="14" t="s">
        <v>74</v>
      </c>
      <c r="AY173" s="261" t="s">
        <v>180</v>
      </c>
    </row>
    <row r="174" s="13" customFormat="1">
      <c r="A174" s="13"/>
      <c r="B174" s="240"/>
      <c r="C174" s="241"/>
      <c r="D174" s="242" t="s">
        <v>190</v>
      </c>
      <c r="E174" s="243" t="s">
        <v>1</v>
      </c>
      <c r="F174" s="244" t="s">
        <v>1837</v>
      </c>
      <c r="G174" s="241"/>
      <c r="H174" s="243" t="s">
        <v>1</v>
      </c>
      <c r="I174" s="245"/>
      <c r="J174" s="241"/>
      <c r="K174" s="241"/>
      <c r="L174" s="246"/>
      <c r="M174" s="247"/>
      <c r="N174" s="248"/>
      <c r="O174" s="248"/>
      <c r="P174" s="248"/>
      <c r="Q174" s="248"/>
      <c r="R174" s="248"/>
      <c r="S174" s="248"/>
      <c r="T174" s="249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0" t="s">
        <v>190</v>
      </c>
      <c r="AU174" s="250" t="s">
        <v>84</v>
      </c>
      <c r="AV174" s="13" t="s">
        <v>82</v>
      </c>
      <c r="AW174" s="13" t="s">
        <v>30</v>
      </c>
      <c r="AX174" s="13" t="s">
        <v>74</v>
      </c>
      <c r="AY174" s="250" t="s">
        <v>180</v>
      </c>
    </row>
    <row r="175" s="14" customFormat="1">
      <c r="A175" s="14"/>
      <c r="B175" s="251"/>
      <c r="C175" s="252"/>
      <c r="D175" s="242" t="s">
        <v>190</v>
      </c>
      <c r="E175" s="253" t="s">
        <v>1</v>
      </c>
      <c r="F175" s="254" t="s">
        <v>1838</v>
      </c>
      <c r="G175" s="252"/>
      <c r="H175" s="255">
        <v>0.67500000000000004</v>
      </c>
      <c r="I175" s="256"/>
      <c r="J175" s="252"/>
      <c r="K175" s="252"/>
      <c r="L175" s="257"/>
      <c r="M175" s="258"/>
      <c r="N175" s="259"/>
      <c r="O175" s="259"/>
      <c r="P175" s="259"/>
      <c r="Q175" s="259"/>
      <c r="R175" s="259"/>
      <c r="S175" s="259"/>
      <c r="T175" s="26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1" t="s">
        <v>190</v>
      </c>
      <c r="AU175" s="261" t="s">
        <v>84</v>
      </c>
      <c r="AV175" s="14" t="s">
        <v>84</v>
      </c>
      <c r="AW175" s="14" t="s">
        <v>30</v>
      </c>
      <c r="AX175" s="14" t="s">
        <v>74</v>
      </c>
      <c r="AY175" s="261" t="s">
        <v>180</v>
      </c>
    </row>
    <row r="176" s="15" customFormat="1">
      <c r="A176" s="15"/>
      <c r="B176" s="262"/>
      <c r="C176" s="263"/>
      <c r="D176" s="242" t="s">
        <v>190</v>
      </c>
      <c r="E176" s="264" t="s">
        <v>1</v>
      </c>
      <c r="F176" s="265" t="s">
        <v>194</v>
      </c>
      <c r="G176" s="263"/>
      <c r="H176" s="266">
        <v>29.925000000000001</v>
      </c>
      <c r="I176" s="267"/>
      <c r="J176" s="263"/>
      <c r="K176" s="263"/>
      <c r="L176" s="268"/>
      <c r="M176" s="269"/>
      <c r="N176" s="270"/>
      <c r="O176" s="270"/>
      <c r="P176" s="270"/>
      <c r="Q176" s="270"/>
      <c r="R176" s="270"/>
      <c r="S176" s="270"/>
      <c r="T176" s="271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72" t="s">
        <v>190</v>
      </c>
      <c r="AU176" s="272" t="s">
        <v>84</v>
      </c>
      <c r="AV176" s="15" t="s">
        <v>188</v>
      </c>
      <c r="AW176" s="15" t="s">
        <v>30</v>
      </c>
      <c r="AX176" s="15" t="s">
        <v>82</v>
      </c>
      <c r="AY176" s="272" t="s">
        <v>180</v>
      </c>
    </row>
    <row r="177" s="2" customFormat="1" ht="16.5" customHeight="1">
      <c r="A177" s="39"/>
      <c r="B177" s="40"/>
      <c r="C177" s="227" t="s">
        <v>376</v>
      </c>
      <c r="D177" s="227" t="s">
        <v>183</v>
      </c>
      <c r="E177" s="228" t="s">
        <v>1839</v>
      </c>
      <c r="F177" s="229" t="s">
        <v>1840</v>
      </c>
      <c r="G177" s="230" t="s">
        <v>186</v>
      </c>
      <c r="H177" s="231">
        <v>29.925000000000001</v>
      </c>
      <c r="I177" s="232"/>
      <c r="J177" s="233">
        <f>ROUND(I177*H177,2)</f>
        <v>0</v>
      </c>
      <c r="K177" s="229" t="s">
        <v>1814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84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1841</v>
      </c>
    </row>
    <row r="178" s="13" customFormat="1">
      <c r="A178" s="13"/>
      <c r="B178" s="240"/>
      <c r="C178" s="241"/>
      <c r="D178" s="242" t="s">
        <v>190</v>
      </c>
      <c r="E178" s="243" t="s">
        <v>1</v>
      </c>
      <c r="F178" s="244" t="s">
        <v>1831</v>
      </c>
      <c r="G178" s="241"/>
      <c r="H178" s="243" t="s">
        <v>1</v>
      </c>
      <c r="I178" s="245"/>
      <c r="J178" s="241"/>
      <c r="K178" s="241"/>
      <c r="L178" s="246"/>
      <c r="M178" s="247"/>
      <c r="N178" s="248"/>
      <c r="O178" s="248"/>
      <c r="P178" s="248"/>
      <c r="Q178" s="248"/>
      <c r="R178" s="248"/>
      <c r="S178" s="248"/>
      <c r="T178" s="249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0" t="s">
        <v>190</v>
      </c>
      <c r="AU178" s="250" t="s">
        <v>84</v>
      </c>
      <c r="AV178" s="13" t="s">
        <v>82</v>
      </c>
      <c r="AW178" s="13" t="s">
        <v>30</v>
      </c>
      <c r="AX178" s="13" t="s">
        <v>74</v>
      </c>
      <c r="AY178" s="250" t="s">
        <v>180</v>
      </c>
    </row>
    <row r="179" s="14" customFormat="1">
      <c r="A179" s="14"/>
      <c r="B179" s="251"/>
      <c r="C179" s="252"/>
      <c r="D179" s="242" t="s">
        <v>190</v>
      </c>
      <c r="E179" s="253" t="s">
        <v>1</v>
      </c>
      <c r="F179" s="254" t="s">
        <v>1832</v>
      </c>
      <c r="G179" s="252"/>
      <c r="H179" s="255">
        <v>8.7300000000000004</v>
      </c>
      <c r="I179" s="256"/>
      <c r="J179" s="252"/>
      <c r="K179" s="252"/>
      <c r="L179" s="257"/>
      <c r="M179" s="258"/>
      <c r="N179" s="259"/>
      <c r="O179" s="259"/>
      <c r="P179" s="259"/>
      <c r="Q179" s="259"/>
      <c r="R179" s="259"/>
      <c r="S179" s="259"/>
      <c r="T179" s="26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1" t="s">
        <v>190</v>
      </c>
      <c r="AU179" s="261" t="s">
        <v>84</v>
      </c>
      <c r="AV179" s="14" t="s">
        <v>84</v>
      </c>
      <c r="AW179" s="14" t="s">
        <v>30</v>
      </c>
      <c r="AX179" s="14" t="s">
        <v>74</v>
      </c>
      <c r="AY179" s="261" t="s">
        <v>180</v>
      </c>
    </row>
    <row r="180" s="13" customFormat="1">
      <c r="A180" s="13"/>
      <c r="B180" s="240"/>
      <c r="C180" s="241"/>
      <c r="D180" s="242" t="s">
        <v>190</v>
      </c>
      <c r="E180" s="243" t="s">
        <v>1</v>
      </c>
      <c r="F180" s="244" t="s">
        <v>1833</v>
      </c>
      <c r="G180" s="241"/>
      <c r="H180" s="243" t="s">
        <v>1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0" t="s">
        <v>190</v>
      </c>
      <c r="AU180" s="250" t="s">
        <v>84</v>
      </c>
      <c r="AV180" s="13" t="s">
        <v>82</v>
      </c>
      <c r="AW180" s="13" t="s">
        <v>30</v>
      </c>
      <c r="AX180" s="13" t="s">
        <v>74</v>
      </c>
      <c r="AY180" s="250" t="s">
        <v>180</v>
      </c>
    </row>
    <row r="181" s="14" customFormat="1">
      <c r="A181" s="14"/>
      <c r="B181" s="251"/>
      <c r="C181" s="252"/>
      <c r="D181" s="242" t="s">
        <v>190</v>
      </c>
      <c r="E181" s="253" t="s">
        <v>1</v>
      </c>
      <c r="F181" s="254" t="s">
        <v>1834</v>
      </c>
      <c r="G181" s="252"/>
      <c r="H181" s="255">
        <v>18.719999999999999</v>
      </c>
      <c r="I181" s="256"/>
      <c r="J181" s="252"/>
      <c r="K181" s="252"/>
      <c r="L181" s="257"/>
      <c r="M181" s="258"/>
      <c r="N181" s="259"/>
      <c r="O181" s="259"/>
      <c r="P181" s="259"/>
      <c r="Q181" s="259"/>
      <c r="R181" s="259"/>
      <c r="S181" s="259"/>
      <c r="T181" s="26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1" t="s">
        <v>190</v>
      </c>
      <c r="AU181" s="261" t="s">
        <v>84</v>
      </c>
      <c r="AV181" s="14" t="s">
        <v>84</v>
      </c>
      <c r="AW181" s="14" t="s">
        <v>30</v>
      </c>
      <c r="AX181" s="14" t="s">
        <v>74</v>
      </c>
      <c r="AY181" s="261" t="s">
        <v>180</v>
      </c>
    </row>
    <row r="182" s="13" customFormat="1">
      <c r="A182" s="13"/>
      <c r="B182" s="240"/>
      <c r="C182" s="241"/>
      <c r="D182" s="242" t="s">
        <v>190</v>
      </c>
      <c r="E182" s="243" t="s">
        <v>1</v>
      </c>
      <c r="F182" s="244" t="s">
        <v>1835</v>
      </c>
      <c r="G182" s="241"/>
      <c r="H182" s="243" t="s">
        <v>1</v>
      </c>
      <c r="I182" s="245"/>
      <c r="J182" s="241"/>
      <c r="K182" s="241"/>
      <c r="L182" s="246"/>
      <c r="M182" s="247"/>
      <c r="N182" s="248"/>
      <c r="O182" s="248"/>
      <c r="P182" s="248"/>
      <c r="Q182" s="248"/>
      <c r="R182" s="248"/>
      <c r="S182" s="248"/>
      <c r="T182" s="249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0" t="s">
        <v>190</v>
      </c>
      <c r="AU182" s="250" t="s">
        <v>84</v>
      </c>
      <c r="AV182" s="13" t="s">
        <v>82</v>
      </c>
      <c r="AW182" s="13" t="s">
        <v>30</v>
      </c>
      <c r="AX182" s="13" t="s">
        <v>74</v>
      </c>
      <c r="AY182" s="250" t="s">
        <v>180</v>
      </c>
    </row>
    <row r="183" s="14" customFormat="1">
      <c r="A183" s="14"/>
      <c r="B183" s="251"/>
      <c r="C183" s="252"/>
      <c r="D183" s="242" t="s">
        <v>190</v>
      </c>
      <c r="E183" s="253" t="s">
        <v>1</v>
      </c>
      <c r="F183" s="254" t="s">
        <v>1836</v>
      </c>
      <c r="G183" s="252"/>
      <c r="H183" s="255">
        <v>1.8</v>
      </c>
      <c r="I183" s="256"/>
      <c r="J183" s="252"/>
      <c r="K183" s="252"/>
      <c r="L183" s="257"/>
      <c r="M183" s="258"/>
      <c r="N183" s="259"/>
      <c r="O183" s="259"/>
      <c r="P183" s="259"/>
      <c r="Q183" s="259"/>
      <c r="R183" s="259"/>
      <c r="S183" s="259"/>
      <c r="T183" s="26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1" t="s">
        <v>190</v>
      </c>
      <c r="AU183" s="261" t="s">
        <v>84</v>
      </c>
      <c r="AV183" s="14" t="s">
        <v>84</v>
      </c>
      <c r="AW183" s="14" t="s">
        <v>30</v>
      </c>
      <c r="AX183" s="14" t="s">
        <v>74</v>
      </c>
      <c r="AY183" s="261" t="s">
        <v>180</v>
      </c>
    </row>
    <row r="184" s="13" customFormat="1">
      <c r="A184" s="13"/>
      <c r="B184" s="240"/>
      <c r="C184" s="241"/>
      <c r="D184" s="242" t="s">
        <v>190</v>
      </c>
      <c r="E184" s="243" t="s">
        <v>1</v>
      </c>
      <c r="F184" s="244" t="s">
        <v>1837</v>
      </c>
      <c r="G184" s="241"/>
      <c r="H184" s="243" t="s">
        <v>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0" t="s">
        <v>190</v>
      </c>
      <c r="AU184" s="250" t="s">
        <v>84</v>
      </c>
      <c r="AV184" s="13" t="s">
        <v>82</v>
      </c>
      <c r="AW184" s="13" t="s">
        <v>30</v>
      </c>
      <c r="AX184" s="13" t="s">
        <v>74</v>
      </c>
      <c r="AY184" s="250" t="s">
        <v>180</v>
      </c>
    </row>
    <row r="185" s="14" customFormat="1">
      <c r="A185" s="14"/>
      <c r="B185" s="251"/>
      <c r="C185" s="252"/>
      <c r="D185" s="242" t="s">
        <v>190</v>
      </c>
      <c r="E185" s="253" t="s">
        <v>1</v>
      </c>
      <c r="F185" s="254" t="s">
        <v>1838</v>
      </c>
      <c r="G185" s="252"/>
      <c r="H185" s="255">
        <v>0.67500000000000004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1" t="s">
        <v>190</v>
      </c>
      <c r="AU185" s="261" t="s">
        <v>84</v>
      </c>
      <c r="AV185" s="14" t="s">
        <v>84</v>
      </c>
      <c r="AW185" s="14" t="s">
        <v>30</v>
      </c>
      <c r="AX185" s="14" t="s">
        <v>74</v>
      </c>
      <c r="AY185" s="261" t="s">
        <v>180</v>
      </c>
    </row>
    <row r="186" s="15" customFormat="1">
      <c r="A186" s="15"/>
      <c r="B186" s="262"/>
      <c r="C186" s="263"/>
      <c r="D186" s="242" t="s">
        <v>190</v>
      </c>
      <c r="E186" s="264" t="s">
        <v>1</v>
      </c>
      <c r="F186" s="265" t="s">
        <v>194</v>
      </c>
      <c r="G186" s="263"/>
      <c r="H186" s="266">
        <v>29.925000000000001</v>
      </c>
      <c r="I186" s="267"/>
      <c r="J186" s="263"/>
      <c r="K186" s="263"/>
      <c r="L186" s="268"/>
      <c r="M186" s="269"/>
      <c r="N186" s="270"/>
      <c r="O186" s="270"/>
      <c r="P186" s="270"/>
      <c r="Q186" s="270"/>
      <c r="R186" s="270"/>
      <c r="S186" s="270"/>
      <c r="T186" s="271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72" t="s">
        <v>190</v>
      </c>
      <c r="AU186" s="272" t="s">
        <v>84</v>
      </c>
      <c r="AV186" s="15" t="s">
        <v>188</v>
      </c>
      <c r="AW186" s="15" t="s">
        <v>30</v>
      </c>
      <c r="AX186" s="15" t="s">
        <v>82</v>
      </c>
      <c r="AY186" s="272" t="s">
        <v>180</v>
      </c>
    </row>
    <row r="187" s="12" customFormat="1" ht="22.8" customHeight="1">
      <c r="A187" s="12"/>
      <c r="B187" s="211"/>
      <c r="C187" s="212"/>
      <c r="D187" s="213" t="s">
        <v>73</v>
      </c>
      <c r="E187" s="225" t="s">
        <v>221</v>
      </c>
      <c r="F187" s="225" t="s">
        <v>1842</v>
      </c>
      <c r="G187" s="212"/>
      <c r="H187" s="212"/>
      <c r="I187" s="215"/>
      <c r="J187" s="226">
        <f>BK187</f>
        <v>0</v>
      </c>
      <c r="K187" s="212"/>
      <c r="L187" s="217"/>
      <c r="M187" s="218"/>
      <c r="N187" s="219"/>
      <c r="O187" s="219"/>
      <c r="P187" s="220">
        <f>SUM(P188:P196)</f>
        <v>0</v>
      </c>
      <c r="Q187" s="219"/>
      <c r="R187" s="220">
        <f>SUM(R188:R196)</f>
        <v>6.6101856000000003</v>
      </c>
      <c r="S187" s="219"/>
      <c r="T187" s="221">
        <f>SUM(T188:T196)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22" t="s">
        <v>82</v>
      </c>
      <c r="AT187" s="223" t="s">
        <v>73</v>
      </c>
      <c r="AU187" s="223" t="s">
        <v>82</v>
      </c>
      <c r="AY187" s="222" t="s">
        <v>180</v>
      </c>
      <c r="BK187" s="224">
        <f>SUM(BK188:BK196)</f>
        <v>0</v>
      </c>
    </row>
    <row r="188" s="2" customFormat="1" ht="16.5" customHeight="1">
      <c r="A188" s="39"/>
      <c r="B188" s="40"/>
      <c r="C188" s="227" t="s">
        <v>382</v>
      </c>
      <c r="D188" s="227" t="s">
        <v>183</v>
      </c>
      <c r="E188" s="228" t="s">
        <v>1843</v>
      </c>
      <c r="F188" s="229" t="s">
        <v>1844</v>
      </c>
      <c r="G188" s="230" t="s">
        <v>198</v>
      </c>
      <c r="H188" s="231">
        <v>20.800000000000001</v>
      </c>
      <c r="I188" s="232"/>
      <c r="J188" s="233">
        <f>ROUND(I188*H188,2)</f>
        <v>0</v>
      </c>
      <c r="K188" s="229" t="s">
        <v>199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0.13188</v>
      </c>
      <c r="R188" s="236">
        <f>Q188*H188</f>
        <v>2.7431040000000002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84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1845</v>
      </c>
    </row>
    <row r="189" s="14" customFormat="1">
      <c r="A189" s="14"/>
      <c r="B189" s="251"/>
      <c r="C189" s="252"/>
      <c r="D189" s="242" t="s">
        <v>190</v>
      </c>
      <c r="E189" s="253" t="s">
        <v>1</v>
      </c>
      <c r="F189" s="254" t="s">
        <v>1846</v>
      </c>
      <c r="G189" s="252"/>
      <c r="H189" s="255">
        <v>20.800000000000001</v>
      </c>
      <c r="I189" s="256"/>
      <c r="J189" s="252"/>
      <c r="K189" s="252"/>
      <c r="L189" s="257"/>
      <c r="M189" s="258"/>
      <c r="N189" s="259"/>
      <c r="O189" s="259"/>
      <c r="P189" s="259"/>
      <c r="Q189" s="259"/>
      <c r="R189" s="259"/>
      <c r="S189" s="259"/>
      <c r="T189" s="26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1" t="s">
        <v>190</v>
      </c>
      <c r="AU189" s="261" t="s">
        <v>84</v>
      </c>
      <c r="AV189" s="14" t="s">
        <v>84</v>
      </c>
      <c r="AW189" s="14" t="s">
        <v>30</v>
      </c>
      <c r="AX189" s="14" t="s">
        <v>74</v>
      </c>
      <c r="AY189" s="261" t="s">
        <v>180</v>
      </c>
    </row>
    <row r="190" s="15" customFormat="1">
      <c r="A190" s="15"/>
      <c r="B190" s="262"/>
      <c r="C190" s="263"/>
      <c r="D190" s="242" t="s">
        <v>190</v>
      </c>
      <c r="E190" s="264" t="s">
        <v>1</v>
      </c>
      <c r="F190" s="265" t="s">
        <v>194</v>
      </c>
      <c r="G190" s="263"/>
      <c r="H190" s="266">
        <v>20.800000000000001</v>
      </c>
      <c r="I190" s="267"/>
      <c r="J190" s="263"/>
      <c r="K190" s="263"/>
      <c r="L190" s="268"/>
      <c r="M190" s="269"/>
      <c r="N190" s="270"/>
      <c r="O190" s="270"/>
      <c r="P190" s="270"/>
      <c r="Q190" s="270"/>
      <c r="R190" s="270"/>
      <c r="S190" s="270"/>
      <c r="T190" s="271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2" t="s">
        <v>190</v>
      </c>
      <c r="AU190" s="272" t="s">
        <v>84</v>
      </c>
      <c r="AV190" s="15" t="s">
        <v>188</v>
      </c>
      <c r="AW190" s="15" t="s">
        <v>30</v>
      </c>
      <c r="AX190" s="15" t="s">
        <v>82</v>
      </c>
      <c r="AY190" s="272" t="s">
        <v>180</v>
      </c>
    </row>
    <row r="191" s="2" customFormat="1" ht="16.5" customHeight="1">
      <c r="A191" s="39"/>
      <c r="B191" s="40"/>
      <c r="C191" s="227" t="s">
        <v>389</v>
      </c>
      <c r="D191" s="227" t="s">
        <v>183</v>
      </c>
      <c r="E191" s="228" t="s">
        <v>1847</v>
      </c>
      <c r="F191" s="229" t="s">
        <v>1848</v>
      </c>
      <c r="G191" s="230" t="s">
        <v>198</v>
      </c>
      <c r="H191" s="231">
        <v>0.75</v>
      </c>
      <c r="I191" s="232"/>
      <c r="J191" s="233">
        <f>ROUND(I191*H191,2)</f>
        <v>0</v>
      </c>
      <c r="K191" s="229" t="s">
        <v>1814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0.40792</v>
      </c>
      <c r="R191" s="236">
        <f>Q191*H191</f>
        <v>0.30593999999999999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84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1849</v>
      </c>
    </row>
    <row r="192" s="14" customFormat="1">
      <c r="A192" s="14"/>
      <c r="B192" s="251"/>
      <c r="C192" s="252"/>
      <c r="D192" s="242" t="s">
        <v>190</v>
      </c>
      <c r="E192" s="253" t="s">
        <v>1</v>
      </c>
      <c r="F192" s="254" t="s">
        <v>1819</v>
      </c>
      <c r="G192" s="252"/>
      <c r="H192" s="255">
        <v>0.75</v>
      </c>
      <c r="I192" s="256"/>
      <c r="J192" s="252"/>
      <c r="K192" s="252"/>
      <c r="L192" s="257"/>
      <c r="M192" s="258"/>
      <c r="N192" s="259"/>
      <c r="O192" s="259"/>
      <c r="P192" s="259"/>
      <c r="Q192" s="259"/>
      <c r="R192" s="259"/>
      <c r="S192" s="259"/>
      <c r="T192" s="26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1" t="s">
        <v>190</v>
      </c>
      <c r="AU192" s="261" t="s">
        <v>84</v>
      </c>
      <c r="AV192" s="14" t="s">
        <v>84</v>
      </c>
      <c r="AW192" s="14" t="s">
        <v>30</v>
      </c>
      <c r="AX192" s="14" t="s">
        <v>74</v>
      </c>
      <c r="AY192" s="261" t="s">
        <v>180</v>
      </c>
    </row>
    <row r="193" s="15" customFormat="1">
      <c r="A193" s="15"/>
      <c r="B193" s="262"/>
      <c r="C193" s="263"/>
      <c r="D193" s="242" t="s">
        <v>190</v>
      </c>
      <c r="E193" s="264" t="s">
        <v>1</v>
      </c>
      <c r="F193" s="265" t="s">
        <v>194</v>
      </c>
      <c r="G193" s="263"/>
      <c r="H193" s="266">
        <v>0.75</v>
      </c>
      <c r="I193" s="267"/>
      <c r="J193" s="263"/>
      <c r="K193" s="263"/>
      <c r="L193" s="268"/>
      <c r="M193" s="269"/>
      <c r="N193" s="270"/>
      <c r="O193" s="270"/>
      <c r="P193" s="270"/>
      <c r="Q193" s="270"/>
      <c r="R193" s="270"/>
      <c r="S193" s="270"/>
      <c r="T193" s="271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72" t="s">
        <v>190</v>
      </c>
      <c r="AU193" s="272" t="s">
        <v>84</v>
      </c>
      <c r="AV193" s="15" t="s">
        <v>188</v>
      </c>
      <c r="AW193" s="15" t="s">
        <v>30</v>
      </c>
      <c r="AX193" s="15" t="s">
        <v>82</v>
      </c>
      <c r="AY193" s="272" t="s">
        <v>180</v>
      </c>
    </row>
    <row r="194" s="2" customFormat="1" ht="16.5" customHeight="1">
      <c r="A194" s="39"/>
      <c r="B194" s="40"/>
      <c r="C194" s="227" t="s">
        <v>396</v>
      </c>
      <c r="D194" s="227" t="s">
        <v>183</v>
      </c>
      <c r="E194" s="228" t="s">
        <v>1850</v>
      </c>
      <c r="F194" s="229" t="s">
        <v>1851</v>
      </c>
      <c r="G194" s="230" t="s">
        <v>198</v>
      </c>
      <c r="H194" s="231">
        <v>8.7300000000000004</v>
      </c>
      <c r="I194" s="232"/>
      <c r="J194" s="233">
        <f>ROUND(I194*H194,2)</f>
        <v>0</v>
      </c>
      <c r="K194" s="229" t="s">
        <v>199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0.40792</v>
      </c>
      <c r="R194" s="236">
        <f>Q194*H194</f>
        <v>3.5611416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84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1852</v>
      </c>
    </row>
    <row r="195" s="14" customFormat="1">
      <c r="A195" s="14"/>
      <c r="B195" s="251"/>
      <c r="C195" s="252"/>
      <c r="D195" s="242" t="s">
        <v>190</v>
      </c>
      <c r="E195" s="253" t="s">
        <v>1</v>
      </c>
      <c r="F195" s="254" t="s">
        <v>1832</v>
      </c>
      <c r="G195" s="252"/>
      <c r="H195" s="255">
        <v>8.7300000000000004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1" t="s">
        <v>190</v>
      </c>
      <c r="AU195" s="261" t="s">
        <v>84</v>
      </c>
      <c r="AV195" s="14" t="s">
        <v>84</v>
      </c>
      <c r="AW195" s="14" t="s">
        <v>30</v>
      </c>
      <c r="AX195" s="14" t="s">
        <v>74</v>
      </c>
      <c r="AY195" s="261" t="s">
        <v>180</v>
      </c>
    </row>
    <row r="196" s="15" customFormat="1">
      <c r="A196" s="15"/>
      <c r="B196" s="262"/>
      <c r="C196" s="263"/>
      <c r="D196" s="242" t="s">
        <v>190</v>
      </c>
      <c r="E196" s="264" t="s">
        <v>1</v>
      </c>
      <c r="F196" s="265" t="s">
        <v>194</v>
      </c>
      <c r="G196" s="263"/>
      <c r="H196" s="266">
        <v>8.7300000000000004</v>
      </c>
      <c r="I196" s="267"/>
      <c r="J196" s="263"/>
      <c r="K196" s="263"/>
      <c r="L196" s="268"/>
      <c r="M196" s="269"/>
      <c r="N196" s="270"/>
      <c r="O196" s="270"/>
      <c r="P196" s="270"/>
      <c r="Q196" s="270"/>
      <c r="R196" s="270"/>
      <c r="S196" s="270"/>
      <c r="T196" s="271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2" t="s">
        <v>190</v>
      </c>
      <c r="AU196" s="272" t="s">
        <v>84</v>
      </c>
      <c r="AV196" s="15" t="s">
        <v>188</v>
      </c>
      <c r="AW196" s="15" t="s">
        <v>30</v>
      </c>
      <c r="AX196" s="15" t="s">
        <v>82</v>
      </c>
      <c r="AY196" s="272" t="s">
        <v>180</v>
      </c>
    </row>
    <row r="197" s="12" customFormat="1" ht="22.8" customHeight="1">
      <c r="A197" s="12"/>
      <c r="B197" s="211"/>
      <c r="C197" s="212"/>
      <c r="D197" s="213" t="s">
        <v>73</v>
      </c>
      <c r="E197" s="225" t="s">
        <v>252</v>
      </c>
      <c r="F197" s="225" t="s">
        <v>293</v>
      </c>
      <c r="G197" s="212"/>
      <c r="H197" s="212"/>
      <c r="I197" s="215"/>
      <c r="J197" s="226">
        <f>BK197</f>
        <v>0</v>
      </c>
      <c r="K197" s="212"/>
      <c r="L197" s="217"/>
      <c r="M197" s="218"/>
      <c r="N197" s="219"/>
      <c r="O197" s="219"/>
      <c r="P197" s="220">
        <f>SUM(P198:P200)</f>
        <v>0</v>
      </c>
      <c r="Q197" s="219"/>
      <c r="R197" s="220">
        <f>SUM(R198:R200)</f>
        <v>0</v>
      </c>
      <c r="S197" s="219"/>
      <c r="T197" s="221">
        <f>SUM(T198:T200)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2" t="s">
        <v>82</v>
      </c>
      <c r="AT197" s="223" t="s">
        <v>73</v>
      </c>
      <c r="AU197" s="223" t="s">
        <v>82</v>
      </c>
      <c r="AY197" s="222" t="s">
        <v>180</v>
      </c>
      <c r="BK197" s="224">
        <f>SUM(BK198:BK200)</f>
        <v>0</v>
      </c>
    </row>
    <row r="198" s="2" customFormat="1" ht="16.5" customHeight="1">
      <c r="A198" s="39"/>
      <c r="B198" s="40"/>
      <c r="C198" s="227" t="s">
        <v>331</v>
      </c>
      <c r="D198" s="227" t="s">
        <v>183</v>
      </c>
      <c r="E198" s="228" t="s">
        <v>1853</v>
      </c>
      <c r="F198" s="229" t="s">
        <v>1854</v>
      </c>
      <c r="G198" s="230" t="s">
        <v>279</v>
      </c>
      <c r="H198" s="231">
        <v>90.859999999999999</v>
      </c>
      <c r="I198" s="232"/>
      <c r="J198" s="233">
        <f>ROUND(I198*H198,2)</f>
        <v>0</v>
      </c>
      <c r="K198" s="229" t="s">
        <v>1814</v>
      </c>
      <c r="L198" s="45"/>
      <c r="M198" s="234" t="s">
        <v>1</v>
      </c>
      <c r="N198" s="235" t="s">
        <v>39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188</v>
      </c>
      <c r="AT198" s="238" t="s">
        <v>183</v>
      </c>
      <c r="AU198" s="238" t="s">
        <v>84</v>
      </c>
      <c r="AY198" s="18" t="s">
        <v>180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82</v>
      </c>
      <c r="BK198" s="239">
        <f>ROUND(I198*H198,2)</f>
        <v>0</v>
      </c>
      <c r="BL198" s="18" t="s">
        <v>188</v>
      </c>
      <c r="BM198" s="238" t="s">
        <v>1855</v>
      </c>
    </row>
    <row r="199" s="14" customFormat="1">
      <c r="A199" s="14"/>
      <c r="B199" s="251"/>
      <c r="C199" s="252"/>
      <c r="D199" s="242" t="s">
        <v>190</v>
      </c>
      <c r="E199" s="253" t="s">
        <v>1</v>
      </c>
      <c r="F199" s="254" t="s">
        <v>1856</v>
      </c>
      <c r="G199" s="252"/>
      <c r="H199" s="255">
        <v>90.859999999999999</v>
      </c>
      <c r="I199" s="256"/>
      <c r="J199" s="252"/>
      <c r="K199" s="252"/>
      <c r="L199" s="257"/>
      <c r="M199" s="258"/>
      <c r="N199" s="259"/>
      <c r="O199" s="259"/>
      <c r="P199" s="259"/>
      <c r="Q199" s="259"/>
      <c r="R199" s="259"/>
      <c r="S199" s="259"/>
      <c r="T199" s="26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1" t="s">
        <v>190</v>
      </c>
      <c r="AU199" s="261" t="s">
        <v>84</v>
      </c>
      <c r="AV199" s="14" t="s">
        <v>84</v>
      </c>
      <c r="AW199" s="14" t="s">
        <v>30</v>
      </c>
      <c r="AX199" s="14" t="s">
        <v>74</v>
      </c>
      <c r="AY199" s="261" t="s">
        <v>180</v>
      </c>
    </row>
    <row r="200" s="15" customFormat="1">
      <c r="A200" s="15"/>
      <c r="B200" s="262"/>
      <c r="C200" s="263"/>
      <c r="D200" s="242" t="s">
        <v>190</v>
      </c>
      <c r="E200" s="264" t="s">
        <v>1</v>
      </c>
      <c r="F200" s="265" t="s">
        <v>194</v>
      </c>
      <c r="G200" s="263"/>
      <c r="H200" s="266">
        <v>90.859999999999999</v>
      </c>
      <c r="I200" s="267"/>
      <c r="J200" s="263"/>
      <c r="K200" s="263"/>
      <c r="L200" s="268"/>
      <c r="M200" s="269"/>
      <c r="N200" s="270"/>
      <c r="O200" s="270"/>
      <c r="P200" s="270"/>
      <c r="Q200" s="270"/>
      <c r="R200" s="270"/>
      <c r="S200" s="270"/>
      <c r="T200" s="271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72" t="s">
        <v>190</v>
      </c>
      <c r="AU200" s="272" t="s">
        <v>84</v>
      </c>
      <c r="AV200" s="15" t="s">
        <v>188</v>
      </c>
      <c r="AW200" s="15" t="s">
        <v>30</v>
      </c>
      <c r="AX200" s="15" t="s">
        <v>82</v>
      </c>
      <c r="AY200" s="272" t="s">
        <v>180</v>
      </c>
    </row>
    <row r="201" s="12" customFormat="1" ht="22.8" customHeight="1">
      <c r="A201" s="12"/>
      <c r="B201" s="211"/>
      <c r="C201" s="212"/>
      <c r="D201" s="213" t="s">
        <v>73</v>
      </c>
      <c r="E201" s="225" t="s">
        <v>1034</v>
      </c>
      <c r="F201" s="225" t="s">
        <v>1035</v>
      </c>
      <c r="G201" s="212"/>
      <c r="H201" s="212"/>
      <c r="I201" s="215"/>
      <c r="J201" s="226">
        <f>BK201</f>
        <v>0</v>
      </c>
      <c r="K201" s="212"/>
      <c r="L201" s="217"/>
      <c r="M201" s="218"/>
      <c r="N201" s="219"/>
      <c r="O201" s="219"/>
      <c r="P201" s="220">
        <f>SUM(P202:P207)</f>
        <v>0</v>
      </c>
      <c r="Q201" s="219"/>
      <c r="R201" s="220">
        <f>SUM(R202:R207)</f>
        <v>0</v>
      </c>
      <c r="S201" s="219"/>
      <c r="T201" s="221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2" t="s">
        <v>82</v>
      </c>
      <c r="AT201" s="223" t="s">
        <v>73</v>
      </c>
      <c r="AU201" s="223" t="s">
        <v>82</v>
      </c>
      <c r="AY201" s="222" t="s">
        <v>180</v>
      </c>
      <c r="BK201" s="224">
        <f>SUM(BK202:BK207)</f>
        <v>0</v>
      </c>
    </row>
    <row r="202" s="2" customFormat="1" ht="16.5" customHeight="1">
      <c r="A202" s="39"/>
      <c r="B202" s="40"/>
      <c r="C202" s="227" t="s">
        <v>431</v>
      </c>
      <c r="D202" s="227" t="s">
        <v>183</v>
      </c>
      <c r="E202" s="228" t="s">
        <v>1056</v>
      </c>
      <c r="F202" s="229" t="s">
        <v>1057</v>
      </c>
      <c r="G202" s="230" t="s">
        <v>208</v>
      </c>
      <c r="H202" s="231">
        <v>12.568</v>
      </c>
      <c r="I202" s="232"/>
      <c r="J202" s="233">
        <f>ROUND(I202*H202,2)</f>
        <v>0</v>
      </c>
      <c r="K202" s="229" t="s">
        <v>1814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183</v>
      </c>
      <c r="AU202" s="238" t="s">
        <v>84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188</v>
      </c>
      <c r="BM202" s="238" t="s">
        <v>1857</v>
      </c>
    </row>
    <row r="203" s="2" customFormat="1" ht="16.5" customHeight="1">
      <c r="A203" s="39"/>
      <c r="B203" s="40"/>
      <c r="C203" s="227" t="s">
        <v>442</v>
      </c>
      <c r="D203" s="227" t="s">
        <v>183</v>
      </c>
      <c r="E203" s="228" t="s">
        <v>1059</v>
      </c>
      <c r="F203" s="229" t="s">
        <v>1060</v>
      </c>
      <c r="G203" s="230" t="s">
        <v>208</v>
      </c>
      <c r="H203" s="231">
        <v>100.544</v>
      </c>
      <c r="I203" s="232"/>
      <c r="J203" s="233">
        <f>ROUND(I203*H203,2)</f>
        <v>0</v>
      </c>
      <c r="K203" s="229" t="s">
        <v>1814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84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1858</v>
      </c>
    </row>
    <row r="204" s="2" customFormat="1">
      <c r="A204" s="39"/>
      <c r="B204" s="40"/>
      <c r="C204" s="41"/>
      <c r="D204" s="242" t="s">
        <v>556</v>
      </c>
      <c r="E204" s="41"/>
      <c r="F204" s="295" t="s">
        <v>1062</v>
      </c>
      <c r="G204" s="41"/>
      <c r="H204" s="41"/>
      <c r="I204" s="296"/>
      <c r="J204" s="41"/>
      <c r="K204" s="41"/>
      <c r="L204" s="45"/>
      <c r="M204" s="297"/>
      <c r="N204" s="298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556</v>
      </c>
      <c r="AU204" s="18" t="s">
        <v>84</v>
      </c>
    </row>
    <row r="205" s="14" customFormat="1">
      <c r="A205" s="14"/>
      <c r="B205" s="251"/>
      <c r="C205" s="252"/>
      <c r="D205" s="242" t="s">
        <v>190</v>
      </c>
      <c r="E205" s="253" t="s">
        <v>1</v>
      </c>
      <c r="F205" s="254" t="s">
        <v>1859</v>
      </c>
      <c r="G205" s="252"/>
      <c r="H205" s="255">
        <v>100.544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1" t="s">
        <v>190</v>
      </c>
      <c r="AU205" s="261" t="s">
        <v>84</v>
      </c>
      <c r="AV205" s="14" t="s">
        <v>84</v>
      </c>
      <c r="AW205" s="14" t="s">
        <v>30</v>
      </c>
      <c r="AX205" s="14" t="s">
        <v>74</v>
      </c>
      <c r="AY205" s="261" t="s">
        <v>180</v>
      </c>
    </row>
    <row r="206" s="15" customFormat="1">
      <c r="A206" s="15"/>
      <c r="B206" s="262"/>
      <c r="C206" s="263"/>
      <c r="D206" s="242" t="s">
        <v>190</v>
      </c>
      <c r="E206" s="264" t="s">
        <v>1</v>
      </c>
      <c r="F206" s="265" t="s">
        <v>194</v>
      </c>
      <c r="G206" s="263"/>
      <c r="H206" s="266">
        <v>100.544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2" t="s">
        <v>190</v>
      </c>
      <c r="AU206" s="272" t="s">
        <v>84</v>
      </c>
      <c r="AV206" s="15" t="s">
        <v>188</v>
      </c>
      <c r="AW206" s="15" t="s">
        <v>30</v>
      </c>
      <c r="AX206" s="15" t="s">
        <v>82</v>
      </c>
      <c r="AY206" s="272" t="s">
        <v>180</v>
      </c>
    </row>
    <row r="207" s="2" customFormat="1" ht="16.5" customHeight="1">
      <c r="A207" s="39"/>
      <c r="B207" s="40"/>
      <c r="C207" s="227" t="s">
        <v>449</v>
      </c>
      <c r="D207" s="227" t="s">
        <v>183</v>
      </c>
      <c r="E207" s="228" t="s">
        <v>1064</v>
      </c>
      <c r="F207" s="229" t="s">
        <v>1065</v>
      </c>
      <c r="G207" s="230" t="s">
        <v>208</v>
      </c>
      <c r="H207" s="231">
        <v>12.568</v>
      </c>
      <c r="I207" s="232"/>
      <c r="J207" s="233">
        <f>ROUND(I207*H207,2)</f>
        <v>0</v>
      </c>
      <c r="K207" s="229" t="s">
        <v>199</v>
      </c>
      <c r="L207" s="45"/>
      <c r="M207" s="299" t="s">
        <v>1</v>
      </c>
      <c r="N207" s="300" t="s">
        <v>39</v>
      </c>
      <c r="O207" s="301"/>
      <c r="P207" s="302">
        <f>O207*H207</f>
        <v>0</v>
      </c>
      <c r="Q207" s="302">
        <v>0</v>
      </c>
      <c r="R207" s="302">
        <f>Q207*H207</f>
        <v>0</v>
      </c>
      <c r="S207" s="302">
        <v>0</v>
      </c>
      <c r="T207" s="303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188</v>
      </c>
      <c r="BM207" s="238" t="s">
        <v>1860</v>
      </c>
    </row>
    <row r="208" s="2" customFormat="1" ht="6.96" customHeight="1">
      <c r="A208" s="39"/>
      <c r="B208" s="67"/>
      <c r="C208" s="68"/>
      <c r="D208" s="68"/>
      <c r="E208" s="68"/>
      <c r="F208" s="68"/>
      <c r="G208" s="68"/>
      <c r="H208" s="68"/>
      <c r="I208" s="68"/>
      <c r="J208" s="68"/>
      <c r="K208" s="68"/>
      <c r="L208" s="45"/>
      <c r="M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</row>
  </sheetData>
  <sheetProtection sheet="1" autoFilter="0" formatColumns="0" formatRows="0" objects="1" scenarios="1" spinCount="100000" saltValue="chdyvxZ9yJmSWBKgleY2m7lgFZUOW+G6FQMxuMoUYif56L4Tb1keQf5bhE91doxnkveLVs0/1uUG1V87gBaaFA==" hashValue="gWyy9OQPRXCTnf4rDynB+Brk4t9F7AFRoULLbhGXm1R0t1GTtSRUqU/T3mBPyesMS2nJd66ZXZ5ELXa78jLpJw==" algorithmName="SHA-512" password="FF79"/>
  <autoFilter ref="C127:K20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1768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1861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ROUND(J148,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ROUND((SUM(BE148:BE291)),  2)</f>
        <v>0</v>
      </c>
      <c r="G35" s="39"/>
      <c r="H35" s="39"/>
      <c r="I35" s="165">
        <v>0.20999999999999999</v>
      </c>
      <c r="J35" s="164">
        <f>ROUND(((SUM(BE148:BE291))*I35),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ROUND((SUM(BF148:BF291)),  2)</f>
        <v>0</v>
      </c>
      <c r="G36" s="39"/>
      <c r="H36" s="39"/>
      <c r="I36" s="165">
        <v>0.14999999999999999</v>
      </c>
      <c r="J36" s="164">
        <f>ROUND(((SUM(BF148:BF291))*I36),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ROUND((SUM(BG148:BG291)),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ROUND((SUM(BH148:BH291)),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ROUND((SUM(BI148:BI291)),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1768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EI - SLB - Slaboproud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J148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1862</v>
      </c>
      <c r="E99" s="192"/>
      <c r="F99" s="192"/>
      <c r="G99" s="192"/>
      <c r="H99" s="192"/>
      <c r="I99" s="192"/>
      <c r="J99" s="193">
        <f>J149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1863</v>
      </c>
      <c r="E100" s="197"/>
      <c r="F100" s="197"/>
      <c r="G100" s="197"/>
      <c r="H100" s="197"/>
      <c r="I100" s="197"/>
      <c r="J100" s="198">
        <f>J150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5"/>
      <c r="C101" s="134"/>
      <c r="D101" s="196" t="s">
        <v>1864</v>
      </c>
      <c r="E101" s="197"/>
      <c r="F101" s="197"/>
      <c r="G101" s="197"/>
      <c r="H101" s="197"/>
      <c r="I101" s="197"/>
      <c r="J101" s="198">
        <f>J170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1865</v>
      </c>
      <c r="E102" s="197"/>
      <c r="F102" s="197"/>
      <c r="G102" s="197"/>
      <c r="H102" s="197"/>
      <c r="I102" s="197"/>
      <c r="J102" s="198">
        <f>J172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5"/>
      <c r="C103" s="134"/>
      <c r="D103" s="196" t="s">
        <v>1866</v>
      </c>
      <c r="E103" s="197"/>
      <c r="F103" s="197"/>
      <c r="G103" s="197"/>
      <c r="H103" s="197"/>
      <c r="I103" s="197"/>
      <c r="J103" s="198">
        <f>J173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5"/>
      <c r="C104" s="134"/>
      <c r="D104" s="196" t="s">
        <v>1867</v>
      </c>
      <c r="E104" s="197"/>
      <c r="F104" s="197"/>
      <c r="G104" s="197"/>
      <c r="H104" s="197"/>
      <c r="I104" s="197"/>
      <c r="J104" s="198">
        <f>J177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5"/>
      <c r="C105" s="134"/>
      <c r="D105" s="196" t="s">
        <v>1868</v>
      </c>
      <c r="E105" s="197"/>
      <c r="F105" s="197"/>
      <c r="G105" s="197"/>
      <c r="H105" s="197"/>
      <c r="I105" s="197"/>
      <c r="J105" s="198">
        <f>J181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1869</v>
      </c>
      <c r="E106" s="197"/>
      <c r="F106" s="197"/>
      <c r="G106" s="197"/>
      <c r="H106" s="197"/>
      <c r="I106" s="197"/>
      <c r="J106" s="198">
        <f>J186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5"/>
      <c r="C107" s="134"/>
      <c r="D107" s="196" t="s">
        <v>1870</v>
      </c>
      <c r="E107" s="197"/>
      <c r="F107" s="197"/>
      <c r="G107" s="197"/>
      <c r="H107" s="197"/>
      <c r="I107" s="197"/>
      <c r="J107" s="198">
        <f>J189</f>
        <v>0</v>
      </c>
      <c r="K107" s="134"/>
      <c r="L107" s="199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89"/>
      <c r="C108" s="190"/>
      <c r="D108" s="191" t="s">
        <v>1871</v>
      </c>
      <c r="E108" s="192"/>
      <c r="F108" s="192"/>
      <c r="G108" s="192"/>
      <c r="H108" s="192"/>
      <c r="I108" s="192"/>
      <c r="J108" s="193">
        <f>J196</f>
        <v>0</v>
      </c>
      <c r="K108" s="190"/>
      <c r="L108" s="194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95"/>
      <c r="C109" s="134"/>
      <c r="D109" s="196" t="s">
        <v>1872</v>
      </c>
      <c r="E109" s="197"/>
      <c r="F109" s="197"/>
      <c r="G109" s="197"/>
      <c r="H109" s="197"/>
      <c r="I109" s="197"/>
      <c r="J109" s="198">
        <f>J197</f>
        <v>0</v>
      </c>
      <c r="K109" s="134"/>
      <c r="L109" s="199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5"/>
      <c r="C110" s="134"/>
      <c r="D110" s="196" t="s">
        <v>1873</v>
      </c>
      <c r="E110" s="197"/>
      <c r="F110" s="197"/>
      <c r="G110" s="197"/>
      <c r="H110" s="197"/>
      <c r="I110" s="197"/>
      <c r="J110" s="198">
        <f>J202</f>
        <v>0</v>
      </c>
      <c r="K110" s="134"/>
      <c r="L110" s="199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5"/>
      <c r="C111" s="134"/>
      <c r="D111" s="196" t="s">
        <v>1874</v>
      </c>
      <c r="E111" s="197"/>
      <c r="F111" s="197"/>
      <c r="G111" s="197"/>
      <c r="H111" s="197"/>
      <c r="I111" s="197"/>
      <c r="J111" s="198">
        <f>J227</f>
        <v>0</v>
      </c>
      <c r="K111" s="134"/>
      <c r="L111" s="199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5"/>
      <c r="C112" s="134"/>
      <c r="D112" s="196" t="s">
        <v>1875</v>
      </c>
      <c r="E112" s="197"/>
      <c r="F112" s="197"/>
      <c r="G112" s="197"/>
      <c r="H112" s="197"/>
      <c r="I112" s="197"/>
      <c r="J112" s="198">
        <f>J230</f>
        <v>0</v>
      </c>
      <c r="K112" s="134"/>
      <c r="L112" s="199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5"/>
      <c r="C113" s="134"/>
      <c r="D113" s="196" t="s">
        <v>1870</v>
      </c>
      <c r="E113" s="197"/>
      <c r="F113" s="197"/>
      <c r="G113" s="197"/>
      <c r="H113" s="197"/>
      <c r="I113" s="197"/>
      <c r="J113" s="198">
        <f>J235</f>
        <v>0</v>
      </c>
      <c r="K113" s="134"/>
      <c r="L113" s="199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9" customFormat="1" ht="24.96" customHeight="1">
      <c r="A114" s="9"/>
      <c r="B114" s="189"/>
      <c r="C114" s="190"/>
      <c r="D114" s="191" t="s">
        <v>1876</v>
      </c>
      <c r="E114" s="192"/>
      <c r="F114" s="192"/>
      <c r="G114" s="192"/>
      <c r="H114" s="192"/>
      <c r="I114" s="192"/>
      <c r="J114" s="193">
        <f>J240</f>
        <v>0</v>
      </c>
      <c r="K114" s="190"/>
      <c r="L114" s="194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10" customFormat="1" ht="19.92" customHeight="1">
      <c r="A115" s="10"/>
      <c r="B115" s="195"/>
      <c r="C115" s="134"/>
      <c r="D115" s="196" t="s">
        <v>1877</v>
      </c>
      <c r="E115" s="197"/>
      <c r="F115" s="197"/>
      <c r="G115" s="197"/>
      <c r="H115" s="197"/>
      <c r="I115" s="197"/>
      <c r="J115" s="198">
        <f>J241</f>
        <v>0</v>
      </c>
      <c r="K115" s="134"/>
      <c r="L115" s="199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5"/>
      <c r="C116" s="134"/>
      <c r="D116" s="196" t="s">
        <v>1878</v>
      </c>
      <c r="E116" s="197"/>
      <c r="F116" s="197"/>
      <c r="G116" s="197"/>
      <c r="H116" s="197"/>
      <c r="I116" s="197"/>
      <c r="J116" s="198">
        <f>J248</f>
        <v>0</v>
      </c>
      <c r="K116" s="134"/>
      <c r="L116" s="199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5"/>
      <c r="C117" s="134"/>
      <c r="D117" s="196" t="s">
        <v>1869</v>
      </c>
      <c r="E117" s="197"/>
      <c r="F117" s="197"/>
      <c r="G117" s="197"/>
      <c r="H117" s="197"/>
      <c r="I117" s="197"/>
      <c r="J117" s="198">
        <f>J255</f>
        <v>0</v>
      </c>
      <c r="K117" s="134"/>
      <c r="L117" s="19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5"/>
      <c r="C118" s="134"/>
      <c r="D118" s="196" t="s">
        <v>1870</v>
      </c>
      <c r="E118" s="197"/>
      <c r="F118" s="197"/>
      <c r="G118" s="197"/>
      <c r="H118" s="197"/>
      <c r="I118" s="197"/>
      <c r="J118" s="198">
        <f>J259</f>
        <v>0</v>
      </c>
      <c r="K118" s="134"/>
      <c r="L118" s="199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9" customFormat="1" ht="24.96" customHeight="1">
      <c r="A119" s="9"/>
      <c r="B119" s="189"/>
      <c r="C119" s="190"/>
      <c r="D119" s="191" t="s">
        <v>1879</v>
      </c>
      <c r="E119" s="192"/>
      <c r="F119" s="192"/>
      <c r="G119" s="192"/>
      <c r="H119" s="192"/>
      <c r="I119" s="192"/>
      <c r="J119" s="193">
        <f>J268</f>
        <v>0</v>
      </c>
      <c r="K119" s="190"/>
      <c r="L119" s="194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</row>
    <row r="120" s="10" customFormat="1" ht="19.92" customHeight="1">
      <c r="A120" s="10"/>
      <c r="B120" s="195"/>
      <c r="C120" s="134"/>
      <c r="D120" s="196" t="s">
        <v>1880</v>
      </c>
      <c r="E120" s="197"/>
      <c r="F120" s="197"/>
      <c r="G120" s="197"/>
      <c r="H120" s="197"/>
      <c r="I120" s="197"/>
      <c r="J120" s="198">
        <f>J271</f>
        <v>0</v>
      </c>
      <c r="K120" s="134"/>
      <c r="L120" s="199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5"/>
      <c r="C121" s="134"/>
      <c r="D121" s="196" t="s">
        <v>1870</v>
      </c>
      <c r="E121" s="197"/>
      <c r="F121" s="197"/>
      <c r="G121" s="197"/>
      <c r="H121" s="197"/>
      <c r="I121" s="197"/>
      <c r="J121" s="198">
        <f>J273</f>
        <v>0</v>
      </c>
      <c r="K121" s="134"/>
      <c r="L121" s="199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9" customFormat="1" ht="24.96" customHeight="1">
      <c r="A122" s="9"/>
      <c r="B122" s="189"/>
      <c r="C122" s="190"/>
      <c r="D122" s="191" t="s">
        <v>1881</v>
      </c>
      <c r="E122" s="192"/>
      <c r="F122" s="192"/>
      <c r="G122" s="192"/>
      <c r="H122" s="192"/>
      <c r="I122" s="192"/>
      <c r="J122" s="193">
        <f>J276</f>
        <v>0</v>
      </c>
      <c r="K122" s="190"/>
      <c r="L122" s="194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="10" customFormat="1" ht="19.92" customHeight="1">
      <c r="A123" s="10"/>
      <c r="B123" s="195"/>
      <c r="C123" s="134"/>
      <c r="D123" s="196" t="s">
        <v>1882</v>
      </c>
      <c r="E123" s="197"/>
      <c r="F123" s="197"/>
      <c r="G123" s="197"/>
      <c r="H123" s="197"/>
      <c r="I123" s="197"/>
      <c r="J123" s="198">
        <f>J277</f>
        <v>0</v>
      </c>
      <c r="K123" s="134"/>
      <c r="L123" s="199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95"/>
      <c r="C124" s="134"/>
      <c r="D124" s="196" t="s">
        <v>1883</v>
      </c>
      <c r="E124" s="197"/>
      <c r="F124" s="197"/>
      <c r="G124" s="197"/>
      <c r="H124" s="197"/>
      <c r="I124" s="197"/>
      <c r="J124" s="198">
        <f>J281</f>
        <v>0</v>
      </c>
      <c r="K124" s="134"/>
      <c r="L124" s="199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9.92" customHeight="1">
      <c r="A125" s="10"/>
      <c r="B125" s="195"/>
      <c r="C125" s="134"/>
      <c r="D125" s="196" t="s">
        <v>1884</v>
      </c>
      <c r="E125" s="197"/>
      <c r="F125" s="197"/>
      <c r="G125" s="197"/>
      <c r="H125" s="197"/>
      <c r="I125" s="197"/>
      <c r="J125" s="198">
        <f>J284</f>
        <v>0</v>
      </c>
      <c r="K125" s="134"/>
      <c r="L125" s="199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89"/>
      <c r="C126" s="190"/>
      <c r="D126" s="191" t="s">
        <v>1885</v>
      </c>
      <c r="E126" s="192"/>
      <c r="F126" s="192"/>
      <c r="G126" s="192"/>
      <c r="H126" s="192"/>
      <c r="I126" s="192"/>
      <c r="J126" s="193">
        <f>J290</f>
        <v>0</v>
      </c>
      <c r="K126" s="190"/>
      <c r="L126" s="194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2" customFormat="1" ht="21.84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67"/>
      <c r="C128" s="68"/>
      <c r="D128" s="68"/>
      <c r="E128" s="68"/>
      <c r="F128" s="68"/>
      <c r="G128" s="68"/>
      <c r="H128" s="68"/>
      <c r="I128" s="68"/>
      <c r="J128" s="68"/>
      <c r="K128" s="68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32" s="2" customFormat="1" ht="6.96" customHeight="1">
      <c r="A132" s="39"/>
      <c r="B132" s="69"/>
      <c r="C132" s="70"/>
      <c r="D132" s="70"/>
      <c r="E132" s="70"/>
      <c r="F132" s="70"/>
      <c r="G132" s="70"/>
      <c r="H132" s="70"/>
      <c r="I132" s="70"/>
      <c r="J132" s="70"/>
      <c r="K132" s="70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24.96" customHeight="1">
      <c r="A133" s="39"/>
      <c r="B133" s="40"/>
      <c r="C133" s="24" t="s">
        <v>165</v>
      </c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6.96" customHeight="1">
      <c r="A134" s="39"/>
      <c r="B134" s="40"/>
      <c r="C134" s="41"/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12" customHeight="1">
      <c r="A135" s="39"/>
      <c r="B135" s="40"/>
      <c r="C135" s="33" t="s">
        <v>16</v>
      </c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6.5" customHeight="1">
      <c r="A136" s="39"/>
      <c r="B136" s="40"/>
      <c r="C136" s="41"/>
      <c r="D136" s="41"/>
      <c r="E136" s="184" t="str">
        <f>E7</f>
        <v>ZŠ NA SMETÁNCE - oprava střešního pláště a rekonstrukce podkroví</v>
      </c>
      <c r="F136" s="33"/>
      <c r="G136" s="33"/>
      <c r="H136" s="33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1" customFormat="1" ht="12" customHeight="1">
      <c r="B137" s="22"/>
      <c r="C137" s="33" t="s">
        <v>141</v>
      </c>
      <c r="D137" s="23"/>
      <c r="E137" s="23"/>
      <c r="F137" s="23"/>
      <c r="G137" s="23"/>
      <c r="H137" s="23"/>
      <c r="I137" s="23"/>
      <c r="J137" s="23"/>
      <c r="K137" s="23"/>
      <c r="L137" s="21"/>
    </row>
    <row r="138" s="2" customFormat="1" ht="16.5" customHeight="1">
      <c r="A138" s="39"/>
      <c r="B138" s="40"/>
      <c r="C138" s="41"/>
      <c r="D138" s="41"/>
      <c r="E138" s="184" t="s">
        <v>1768</v>
      </c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12" customHeight="1">
      <c r="A139" s="39"/>
      <c r="B139" s="40"/>
      <c r="C139" s="33" t="s">
        <v>991</v>
      </c>
      <c r="D139" s="41"/>
      <c r="E139" s="41"/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6.5" customHeight="1">
      <c r="A140" s="39"/>
      <c r="B140" s="40"/>
      <c r="C140" s="41"/>
      <c r="D140" s="41"/>
      <c r="E140" s="77" t="str">
        <f>E11</f>
        <v>EI - SLB - Slaboproud</v>
      </c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6.96" customHeight="1">
      <c r="A141" s="39"/>
      <c r="B141" s="40"/>
      <c r="C141" s="41"/>
      <c r="D141" s="41"/>
      <c r="E141" s="41"/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12" customHeight="1">
      <c r="A142" s="39"/>
      <c r="B142" s="40"/>
      <c r="C142" s="33" t="s">
        <v>20</v>
      </c>
      <c r="D142" s="41"/>
      <c r="E142" s="41"/>
      <c r="F142" s="28" t="str">
        <f>F14</f>
        <v xml:space="preserve"> </v>
      </c>
      <c r="G142" s="41"/>
      <c r="H142" s="41"/>
      <c r="I142" s="33" t="s">
        <v>22</v>
      </c>
      <c r="J142" s="80" t="str">
        <f>IF(J14="","",J14)</f>
        <v>24. 5. 2023</v>
      </c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6.96" customHeight="1">
      <c r="A143" s="39"/>
      <c r="B143" s="40"/>
      <c r="C143" s="41"/>
      <c r="D143" s="41"/>
      <c r="E143" s="41"/>
      <c r="F143" s="41"/>
      <c r="G143" s="41"/>
      <c r="H143" s="41"/>
      <c r="I143" s="41"/>
      <c r="J143" s="41"/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15.15" customHeight="1">
      <c r="A144" s="39"/>
      <c r="B144" s="40"/>
      <c r="C144" s="33" t="s">
        <v>24</v>
      </c>
      <c r="D144" s="41"/>
      <c r="E144" s="41"/>
      <c r="F144" s="28" t="str">
        <f>E17</f>
        <v xml:space="preserve"> </v>
      </c>
      <c r="G144" s="41"/>
      <c r="H144" s="41"/>
      <c r="I144" s="33" t="s">
        <v>29</v>
      </c>
      <c r="J144" s="37" t="str">
        <f>E23</f>
        <v xml:space="preserve"> </v>
      </c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2" customFormat="1" ht="25.65" customHeight="1">
      <c r="A145" s="39"/>
      <c r="B145" s="40"/>
      <c r="C145" s="33" t="s">
        <v>27</v>
      </c>
      <c r="D145" s="41"/>
      <c r="E145" s="41"/>
      <c r="F145" s="28" t="str">
        <f>IF(E20="","",E20)</f>
        <v>Vyplň údaj</v>
      </c>
      <c r="G145" s="41"/>
      <c r="H145" s="41"/>
      <c r="I145" s="33" t="s">
        <v>31</v>
      </c>
      <c r="J145" s="37" t="str">
        <f>E26</f>
        <v>KAVRO - Ing. Veronika Kloudová</v>
      </c>
      <c r="K145" s="41"/>
      <c r="L145" s="64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="2" customFormat="1" ht="10.32" customHeight="1">
      <c r="A146" s="39"/>
      <c r="B146" s="40"/>
      <c r="C146" s="41"/>
      <c r="D146" s="41"/>
      <c r="E146" s="41"/>
      <c r="F146" s="41"/>
      <c r="G146" s="41"/>
      <c r="H146" s="41"/>
      <c r="I146" s="41"/>
      <c r="J146" s="41"/>
      <c r="K146" s="41"/>
      <c r="L146" s="64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  <row r="147" s="11" customFormat="1" ht="29.28" customHeight="1">
      <c r="A147" s="200"/>
      <c r="B147" s="201"/>
      <c r="C147" s="202" t="s">
        <v>166</v>
      </c>
      <c r="D147" s="203" t="s">
        <v>59</v>
      </c>
      <c r="E147" s="203" t="s">
        <v>55</v>
      </c>
      <c r="F147" s="203" t="s">
        <v>56</v>
      </c>
      <c r="G147" s="203" t="s">
        <v>167</v>
      </c>
      <c r="H147" s="203" t="s">
        <v>168</v>
      </c>
      <c r="I147" s="203" t="s">
        <v>169</v>
      </c>
      <c r="J147" s="203" t="s">
        <v>145</v>
      </c>
      <c r="K147" s="204" t="s">
        <v>170</v>
      </c>
      <c r="L147" s="205"/>
      <c r="M147" s="101" t="s">
        <v>1</v>
      </c>
      <c r="N147" s="102" t="s">
        <v>38</v>
      </c>
      <c r="O147" s="102" t="s">
        <v>171</v>
      </c>
      <c r="P147" s="102" t="s">
        <v>172</v>
      </c>
      <c r="Q147" s="102" t="s">
        <v>173</v>
      </c>
      <c r="R147" s="102" t="s">
        <v>174</v>
      </c>
      <c r="S147" s="102" t="s">
        <v>175</v>
      </c>
      <c r="T147" s="103" t="s">
        <v>176</v>
      </c>
      <c r="U147" s="200"/>
      <c r="V147" s="200"/>
      <c r="W147" s="200"/>
      <c r="X147" s="200"/>
      <c r="Y147" s="200"/>
      <c r="Z147" s="200"/>
      <c r="AA147" s="200"/>
      <c r="AB147" s="200"/>
      <c r="AC147" s="200"/>
      <c r="AD147" s="200"/>
      <c r="AE147" s="200"/>
    </row>
    <row r="148" s="2" customFormat="1" ht="22.8" customHeight="1">
      <c r="A148" s="39"/>
      <c r="B148" s="40"/>
      <c r="C148" s="108" t="s">
        <v>177</v>
      </c>
      <c r="D148" s="41"/>
      <c r="E148" s="41"/>
      <c r="F148" s="41"/>
      <c r="G148" s="41"/>
      <c r="H148" s="41"/>
      <c r="I148" s="41"/>
      <c r="J148" s="206">
        <f>BK148</f>
        <v>0</v>
      </c>
      <c r="K148" s="41"/>
      <c r="L148" s="45"/>
      <c r="M148" s="104"/>
      <c r="N148" s="207"/>
      <c r="O148" s="105"/>
      <c r="P148" s="208">
        <f>P149+P196+P240+P268+P276+P290</f>
        <v>0</v>
      </c>
      <c r="Q148" s="105"/>
      <c r="R148" s="208">
        <f>R149+R196+R240+R268+R276+R290</f>
        <v>0</v>
      </c>
      <c r="S148" s="105"/>
      <c r="T148" s="209">
        <f>T149+T196+T240+T268+T276+T290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73</v>
      </c>
      <c r="AU148" s="18" t="s">
        <v>147</v>
      </c>
      <c r="BK148" s="210">
        <f>BK149+BK196+BK240+BK268+BK276+BK290</f>
        <v>0</v>
      </c>
    </row>
    <row r="149" s="12" customFormat="1" ht="25.92" customHeight="1">
      <c r="A149" s="12"/>
      <c r="B149" s="211"/>
      <c r="C149" s="212"/>
      <c r="D149" s="213" t="s">
        <v>73</v>
      </c>
      <c r="E149" s="214" t="s">
        <v>82</v>
      </c>
      <c r="F149" s="214" t="s">
        <v>1886</v>
      </c>
      <c r="G149" s="212"/>
      <c r="H149" s="212"/>
      <c r="I149" s="215"/>
      <c r="J149" s="216">
        <f>BK149</f>
        <v>0</v>
      </c>
      <c r="K149" s="212"/>
      <c r="L149" s="217"/>
      <c r="M149" s="218"/>
      <c r="N149" s="219"/>
      <c r="O149" s="219"/>
      <c r="P149" s="220">
        <f>P150+P172+P186+P189</f>
        <v>0</v>
      </c>
      <c r="Q149" s="219"/>
      <c r="R149" s="220">
        <f>R150+R172+R186+R189</f>
        <v>0</v>
      </c>
      <c r="S149" s="219"/>
      <c r="T149" s="221">
        <f>T150+T172+T186+T189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2" t="s">
        <v>82</v>
      </c>
      <c r="AT149" s="223" t="s">
        <v>73</v>
      </c>
      <c r="AU149" s="223" t="s">
        <v>74</v>
      </c>
      <c r="AY149" s="222" t="s">
        <v>180</v>
      </c>
      <c r="BK149" s="224">
        <f>BK150+BK172+BK186+BK189</f>
        <v>0</v>
      </c>
    </row>
    <row r="150" s="12" customFormat="1" ht="22.8" customHeight="1">
      <c r="A150" s="12"/>
      <c r="B150" s="211"/>
      <c r="C150" s="212"/>
      <c r="D150" s="213" t="s">
        <v>73</v>
      </c>
      <c r="E150" s="225" t="s">
        <v>1887</v>
      </c>
      <c r="F150" s="225" t="s">
        <v>1888</v>
      </c>
      <c r="G150" s="212"/>
      <c r="H150" s="212"/>
      <c r="I150" s="215"/>
      <c r="J150" s="226">
        <f>BK150</f>
        <v>0</v>
      </c>
      <c r="K150" s="212"/>
      <c r="L150" s="217"/>
      <c r="M150" s="218"/>
      <c r="N150" s="219"/>
      <c r="O150" s="219"/>
      <c r="P150" s="220">
        <f>P151+SUM(P152:P170)</f>
        <v>0</v>
      </c>
      <c r="Q150" s="219"/>
      <c r="R150" s="220">
        <f>R151+SUM(R152:R170)</f>
        <v>0</v>
      </c>
      <c r="S150" s="219"/>
      <c r="T150" s="221">
        <f>T151+SUM(T152:T170)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2" t="s">
        <v>82</v>
      </c>
      <c r="AT150" s="223" t="s">
        <v>73</v>
      </c>
      <c r="AU150" s="223" t="s">
        <v>82</v>
      </c>
      <c r="AY150" s="222" t="s">
        <v>180</v>
      </c>
      <c r="BK150" s="224">
        <f>BK151+SUM(BK152:BK170)</f>
        <v>0</v>
      </c>
    </row>
    <row r="151" s="2" customFormat="1" ht="16.5" customHeight="1">
      <c r="A151" s="39"/>
      <c r="B151" s="40"/>
      <c r="C151" s="227" t="s">
        <v>82</v>
      </c>
      <c r="D151" s="227" t="s">
        <v>183</v>
      </c>
      <c r="E151" s="228" t="s">
        <v>1889</v>
      </c>
      <c r="F151" s="229" t="s">
        <v>1890</v>
      </c>
      <c r="G151" s="230" t="s">
        <v>1784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84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1891</v>
      </c>
    </row>
    <row r="152" s="2" customFormat="1" ht="16.5" customHeight="1">
      <c r="A152" s="39"/>
      <c r="B152" s="40"/>
      <c r="C152" s="227" t="s">
        <v>84</v>
      </c>
      <c r="D152" s="227" t="s">
        <v>183</v>
      </c>
      <c r="E152" s="228" t="s">
        <v>84</v>
      </c>
      <c r="F152" s="229" t="s">
        <v>1892</v>
      </c>
      <c r="G152" s="230" t="s">
        <v>1784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84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84</v>
      </c>
    </row>
    <row r="153" s="2" customFormat="1" ht="16.5" customHeight="1">
      <c r="A153" s="39"/>
      <c r="B153" s="40"/>
      <c r="C153" s="227" t="s">
        <v>181</v>
      </c>
      <c r="D153" s="227" t="s">
        <v>183</v>
      </c>
      <c r="E153" s="228" t="s">
        <v>181</v>
      </c>
      <c r="F153" s="229" t="s">
        <v>1893</v>
      </c>
      <c r="G153" s="230" t="s">
        <v>1784</v>
      </c>
      <c r="H153" s="231">
        <v>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183</v>
      </c>
      <c r="AU153" s="238" t="s">
        <v>84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188</v>
      </c>
      <c r="BM153" s="238" t="s">
        <v>188</v>
      </c>
    </row>
    <row r="154" s="2" customFormat="1" ht="16.5" customHeight="1">
      <c r="A154" s="39"/>
      <c r="B154" s="40"/>
      <c r="C154" s="227" t="s">
        <v>188</v>
      </c>
      <c r="D154" s="227" t="s">
        <v>183</v>
      </c>
      <c r="E154" s="228" t="s">
        <v>188</v>
      </c>
      <c r="F154" s="229" t="s">
        <v>1894</v>
      </c>
      <c r="G154" s="230" t="s">
        <v>1784</v>
      </c>
      <c r="H154" s="231">
        <v>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84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216</v>
      </c>
    </row>
    <row r="155" s="2" customFormat="1" ht="16.5" customHeight="1">
      <c r="A155" s="39"/>
      <c r="B155" s="40"/>
      <c r="C155" s="227" t="s">
        <v>221</v>
      </c>
      <c r="D155" s="227" t="s">
        <v>183</v>
      </c>
      <c r="E155" s="228" t="s">
        <v>221</v>
      </c>
      <c r="F155" s="229" t="s">
        <v>1895</v>
      </c>
      <c r="G155" s="230" t="s">
        <v>1784</v>
      </c>
      <c r="H155" s="231">
        <v>1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84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242</v>
      </c>
    </row>
    <row r="156" s="2" customFormat="1" ht="16.5" customHeight="1">
      <c r="A156" s="39"/>
      <c r="B156" s="40"/>
      <c r="C156" s="227" t="s">
        <v>216</v>
      </c>
      <c r="D156" s="227" t="s">
        <v>183</v>
      </c>
      <c r="E156" s="228" t="s">
        <v>216</v>
      </c>
      <c r="F156" s="229" t="s">
        <v>1896</v>
      </c>
      <c r="G156" s="230" t="s">
        <v>1784</v>
      </c>
      <c r="H156" s="231">
        <v>2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84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256</v>
      </c>
    </row>
    <row r="157" s="2" customFormat="1" ht="16.5" customHeight="1">
      <c r="A157" s="39"/>
      <c r="B157" s="40"/>
      <c r="C157" s="227" t="s">
        <v>232</v>
      </c>
      <c r="D157" s="227" t="s">
        <v>183</v>
      </c>
      <c r="E157" s="228" t="s">
        <v>232</v>
      </c>
      <c r="F157" s="229" t="s">
        <v>1897</v>
      </c>
      <c r="G157" s="230" t="s">
        <v>1784</v>
      </c>
      <c r="H157" s="231">
        <v>2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183</v>
      </c>
      <c r="AU157" s="238" t="s">
        <v>84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188</v>
      </c>
      <c r="BM157" s="238" t="s">
        <v>270</v>
      </c>
    </row>
    <row r="158" s="2" customFormat="1" ht="16.5" customHeight="1">
      <c r="A158" s="39"/>
      <c r="B158" s="40"/>
      <c r="C158" s="227" t="s">
        <v>242</v>
      </c>
      <c r="D158" s="227" t="s">
        <v>183</v>
      </c>
      <c r="E158" s="228" t="s">
        <v>242</v>
      </c>
      <c r="F158" s="229" t="s">
        <v>1898</v>
      </c>
      <c r="G158" s="230" t="s">
        <v>1784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84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283</v>
      </c>
    </row>
    <row r="159" s="2" customFormat="1" ht="16.5" customHeight="1">
      <c r="A159" s="39"/>
      <c r="B159" s="40"/>
      <c r="C159" s="227" t="s">
        <v>252</v>
      </c>
      <c r="D159" s="227" t="s">
        <v>183</v>
      </c>
      <c r="E159" s="228" t="s">
        <v>252</v>
      </c>
      <c r="F159" s="229" t="s">
        <v>1899</v>
      </c>
      <c r="G159" s="230" t="s">
        <v>1784</v>
      </c>
      <c r="H159" s="231">
        <v>4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183</v>
      </c>
      <c r="AU159" s="238" t="s">
        <v>84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188</v>
      </c>
      <c r="BM159" s="238" t="s">
        <v>294</v>
      </c>
    </row>
    <row r="160" s="2" customFormat="1" ht="16.5" customHeight="1">
      <c r="A160" s="39"/>
      <c r="B160" s="40"/>
      <c r="C160" s="227" t="s">
        <v>256</v>
      </c>
      <c r="D160" s="227" t="s">
        <v>183</v>
      </c>
      <c r="E160" s="228" t="s">
        <v>256</v>
      </c>
      <c r="F160" s="229" t="s">
        <v>1900</v>
      </c>
      <c r="G160" s="230" t="s">
        <v>1784</v>
      </c>
      <c r="H160" s="231">
        <v>1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84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305</v>
      </c>
    </row>
    <row r="161" s="2" customFormat="1" ht="16.5" customHeight="1">
      <c r="A161" s="39"/>
      <c r="B161" s="40"/>
      <c r="C161" s="227" t="s">
        <v>264</v>
      </c>
      <c r="D161" s="227" t="s">
        <v>183</v>
      </c>
      <c r="E161" s="228" t="s">
        <v>1901</v>
      </c>
      <c r="F161" s="229" t="s">
        <v>1902</v>
      </c>
      <c r="G161" s="230" t="s">
        <v>1784</v>
      </c>
      <c r="H161" s="231">
        <v>2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84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1903</v>
      </c>
    </row>
    <row r="162" s="2" customFormat="1" ht="16.5" customHeight="1">
      <c r="A162" s="39"/>
      <c r="B162" s="40"/>
      <c r="C162" s="227" t="s">
        <v>270</v>
      </c>
      <c r="D162" s="227" t="s">
        <v>183</v>
      </c>
      <c r="E162" s="228" t="s">
        <v>270</v>
      </c>
      <c r="F162" s="229" t="s">
        <v>1893</v>
      </c>
      <c r="G162" s="230" t="s">
        <v>1784</v>
      </c>
      <c r="H162" s="231">
        <v>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183</v>
      </c>
      <c r="AU162" s="238" t="s">
        <v>84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188</v>
      </c>
      <c r="BM162" s="238" t="s">
        <v>320</v>
      </c>
    </row>
    <row r="163" s="2" customFormat="1" ht="16.5" customHeight="1">
      <c r="A163" s="39"/>
      <c r="B163" s="40"/>
      <c r="C163" s="227" t="s">
        <v>276</v>
      </c>
      <c r="D163" s="227" t="s">
        <v>183</v>
      </c>
      <c r="E163" s="228" t="s">
        <v>276</v>
      </c>
      <c r="F163" s="229" t="s">
        <v>1894</v>
      </c>
      <c r="G163" s="230" t="s">
        <v>1784</v>
      </c>
      <c r="H163" s="231">
        <v>2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84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335</v>
      </c>
    </row>
    <row r="164" s="2" customFormat="1" ht="16.5" customHeight="1">
      <c r="A164" s="39"/>
      <c r="B164" s="40"/>
      <c r="C164" s="227" t="s">
        <v>283</v>
      </c>
      <c r="D164" s="227" t="s">
        <v>183</v>
      </c>
      <c r="E164" s="228" t="s">
        <v>283</v>
      </c>
      <c r="F164" s="229" t="s">
        <v>1895</v>
      </c>
      <c r="G164" s="230" t="s">
        <v>1784</v>
      </c>
      <c r="H164" s="231">
        <v>2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84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347</v>
      </c>
    </row>
    <row r="165" s="2" customFormat="1" ht="16.5" customHeight="1">
      <c r="A165" s="39"/>
      <c r="B165" s="40"/>
      <c r="C165" s="227" t="s">
        <v>8</v>
      </c>
      <c r="D165" s="227" t="s">
        <v>183</v>
      </c>
      <c r="E165" s="228" t="s">
        <v>8</v>
      </c>
      <c r="F165" s="229" t="s">
        <v>1896</v>
      </c>
      <c r="G165" s="230" t="s">
        <v>1784</v>
      </c>
      <c r="H165" s="231">
        <v>2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84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363</v>
      </c>
    </row>
    <row r="166" s="2" customFormat="1" ht="16.5" customHeight="1">
      <c r="A166" s="39"/>
      <c r="B166" s="40"/>
      <c r="C166" s="227" t="s">
        <v>294</v>
      </c>
      <c r="D166" s="227" t="s">
        <v>183</v>
      </c>
      <c r="E166" s="228" t="s">
        <v>294</v>
      </c>
      <c r="F166" s="229" t="s">
        <v>1897</v>
      </c>
      <c r="G166" s="230" t="s">
        <v>1784</v>
      </c>
      <c r="H166" s="231">
        <v>2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84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376</v>
      </c>
    </row>
    <row r="167" s="2" customFormat="1" ht="16.5" customHeight="1">
      <c r="A167" s="39"/>
      <c r="B167" s="40"/>
      <c r="C167" s="227" t="s">
        <v>301</v>
      </c>
      <c r="D167" s="227" t="s">
        <v>183</v>
      </c>
      <c r="E167" s="228" t="s">
        <v>301</v>
      </c>
      <c r="F167" s="229" t="s">
        <v>1898</v>
      </c>
      <c r="G167" s="230" t="s">
        <v>1784</v>
      </c>
      <c r="H167" s="231">
        <v>2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183</v>
      </c>
      <c r="AU167" s="238" t="s">
        <v>84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188</v>
      </c>
      <c r="BM167" s="238" t="s">
        <v>389</v>
      </c>
    </row>
    <row r="168" s="2" customFormat="1" ht="16.5" customHeight="1">
      <c r="A168" s="39"/>
      <c r="B168" s="40"/>
      <c r="C168" s="227" t="s">
        <v>305</v>
      </c>
      <c r="D168" s="227" t="s">
        <v>183</v>
      </c>
      <c r="E168" s="228" t="s">
        <v>305</v>
      </c>
      <c r="F168" s="229" t="s">
        <v>1899</v>
      </c>
      <c r="G168" s="230" t="s">
        <v>1784</v>
      </c>
      <c r="H168" s="231">
        <v>4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84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331</v>
      </c>
    </row>
    <row r="169" s="2" customFormat="1" ht="16.5" customHeight="1">
      <c r="A169" s="39"/>
      <c r="B169" s="40"/>
      <c r="C169" s="227" t="s">
        <v>312</v>
      </c>
      <c r="D169" s="227" t="s">
        <v>183</v>
      </c>
      <c r="E169" s="228" t="s">
        <v>312</v>
      </c>
      <c r="F169" s="229" t="s">
        <v>1900</v>
      </c>
      <c r="G169" s="230" t="s">
        <v>1784</v>
      </c>
      <c r="H169" s="231">
        <v>2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183</v>
      </c>
      <c r="AU169" s="238" t="s">
        <v>84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188</v>
      </c>
      <c r="BM169" s="238" t="s">
        <v>442</v>
      </c>
    </row>
    <row r="170" s="12" customFormat="1" ht="20.88" customHeight="1">
      <c r="A170" s="12"/>
      <c r="B170" s="211"/>
      <c r="C170" s="212"/>
      <c r="D170" s="213" t="s">
        <v>73</v>
      </c>
      <c r="E170" s="225" t="s">
        <v>320</v>
      </c>
      <c r="F170" s="225" t="s">
        <v>1904</v>
      </c>
      <c r="G170" s="212"/>
      <c r="H170" s="212"/>
      <c r="I170" s="215"/>
      <c r="J170" s="226">
        <f>BK170</f>
        <v>0</v>
      </c>
      <c r="K170" s="212"/>
      <c r="L170" s="217"/>
      <c r="M170" s="218"/>
      <c r="N170" s="219"/>
      <c r="O170" s="219"/>
      <c r="P170" s="220">
        <f>P171</f>
        <v>0</v>
      </c>
      <c r="Q170" s="219"/>
      <c r="R170" s="220">
        <f>R171</f>
        <v>0</v>
      </c>
      <c r="S170" s="219"/>
      <c r="T170" s="221">
        <f>T171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2" t="s">
        <v>82</v>
      </c>
      <c r="AT170" s="223" t="s">
        <v>73</v>
      </c>
      <c r="AU170" s="223" t="s">
        <v>84</v>
      </c>
      <c r="AY170" s="222" t="s">
        <v>180</v>
      </c>
      <c r="BK170" s="224">
        <f>BK171</f>
        <v>0</v>
      </c>
    </row>
    <row r="171" s="2" customFormat="1" ht="16.5" customHeight="1">
      <c r="A171" s="39"/>
      <c r="B171" s="40"/>
      <c r="C171" s="227" t="s">
        <v>320</v>
      </c>
      <c r="D171" s="227" t="s">
        <v>183</v>
      </c>
      <c r="E171" s="228" t="s">
        <v>7</v>
      </c>
      <c r="F171" s="229" t="s">
        <v>1905</v>
      </c>
      <c r="G171" s="230" t="s">
        <v>1784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181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456</v>
      </c>
    </row>
    <row r="172" s="12" customFormat="1" ht="22.8" customHeight="1">
      <c r="A172" s="12"/>
      <c r="B172" s="211"/>
      <c r="C172" s="212"/>
      <c r="D172" s="213" t="s">
        <v>73</v>
      </c>
      <c r="E172" s="225" t="s">
        <v>1796</v>
      </c>
      <c r="F172" s="225" t="s">
        <v>1906</v>
      </c>
      <c r="G172" s="212"/>
      <c r="H172" s="212"/>
      <c r="I172" s="215"/>
      <c r="J172" s="226">
        <f>BK172</f>
        <v>0</v>
      </c>
      <c r="K172" s="212"/>
      <c r="L172" s="217"/>
      <c r="M172" s="218"/>
      <c r="N172" s="219"/>
      <c r="O172" s="219"/>
      <c r="P172" s="220">
        <f>P173+P177+P181</f>
        <v>0</v>
      </c>
      <c r="Q172" s="219"/>
      <c r="R172" s="220">
        <f>R173+R177+R181</f>
        <v>0</v>
      </c>
      <c r="S172" s="219"/>
      <c r="T172" s="221">
        <f>T173+T177+T181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2" t="s">
        <v>82</v>
      </c>
      <c r="AT172" s="223" t="s">
        <v>73</v>
      </c>
      <c r="AU172" s="223" t="s">
        <v>82</v>
      </c>
      <c r="AY172" s="222" t="s">
        <v>180</v>
      </c>
      <c r="BK172" s="224">
        <f>BK173+BK177+BK181</f>
        <v>0</v>
      </c>
    </row>
    <row r="173" s="12" customFormat="1" ht="20.88" customHeight="1">
      <c r="A173" s="12"/>
      <c r="B173" s="211"/>
      <c r="C173" s="212"/>
      <c r="D173" s="213" t="s">
        <v>73</v>
      </c>
      <c r="E173" s="225" t="s">
        <v>335</v>
      </c>
      <c r="F173" s="225" t="s">
        <v>1907</v>
      </c>
      <c r="G173" s="212"/>
      <c r="H173" s="212"/>
      <c r="I173" s="215"/>
      <c r="J173" s="226">
        <f>BK173</f>
        <v>0</v>
      </c>
      <c r="K173" s="212"/>
      <c r="L173" s="217"/>
      <c r="M173" s="218"/>
      <c r="N173" s="219"/>
      <c r="O173" s="219"/>
      <c r="P173" s="220">
        <f>SUM(P174:P176)</f>
        <v>0</v>
      </c>
      <c r="Q173" s="219"/>
      <c r="R173" s="220">
        <f>SUM(R174:R176)</f>
        <v>0</v>
      </c>
      <c r="S173" s="219"/>
      <c r="T173" s="221">
        <f>SUM(T174:T176)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2" t="s">
        <v>82</v>
      </c>
      <c r="AT173" s="223" t="s">
        <v>73</v>
      </c>
      <c r="AU173" s="223" t="s">
        <v>84</v>
      </c>
      <c r="AY173" s="222" t="s">
        <v>180</v>
      </c>
      <c r="BK173" s="224">
        <f>SUM(BK174:BK176)</f>
        <v>0</v>
      </c>
    </row>
    <row r="174" s="2" customFormat="1" ht="16.5" customHeight="1">
      <c r="A174" s="39"/>
      <c r="B174" s="40"/>
      <c r="C174" s="227" t="s">
        <v>7</v>
      </c>
      <c r="D174" s="227" t="s">
        <v>183</v>
      </c>
      <c r="E174" s="228" t="s">
        <v>1908</v>
      </c>
      <c r="F174" s="229" t="s">
        <v>1909</v>
      </c>
      <c r="G174" s="230" t="s">
        <v>1784</v>
      </c>
      <c r="H174" s="231">
        <v>40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181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467</v>
      </c>
    </row>
    <row r="175" s="2" customFormat="1" ht="16.5" customHeight="1">
      <c r="A175" s="39"/>
      <c r="B175" s="40"/>
      <c r="C175" s="227" t="s">
        <v>335</v>
      </c>
      <c r="D175" s="227" t="s">
        <v>183</v>
      </c>
      <c r="E175" s="228" t="s">
        <v>1910</v>
      </c>
      <c r="F175" s="229" t="s">
        <v>1911</v>
      </c>
      <c r="G175" s="230" t="s">
        <v>1784</v>
      </c>
      <c r="H175" s="231">
        <v>20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183</v>
      </c>
      <c r="AU175" s="238" t="s">
        <v>181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188</v>
      </c>
      <c r="BM175" s="238" t="s">
        <v>477</v>
      </c>
    </row>
    <row r="176" s="2" customFormat="1" ht="16.5" customHeight="1">
      <c r="A176" s="39"/>
      <c r="B176" s="40"/>
      <c r="C176" s="227" t="s">
        <v>340</v>
      </c>
      <c r="D176" s="227" t="s">
        <v>183</v>
      </c>
      <c r="E176" s="228" t="s">
        <v>1912</v>
      </c>
      <c r="F176" s="229" t="s">
        <v>1913</v>
      </c>
      <c r="G176" s="230" t="s">
        <v>1784</v>
      </c>
      <c r="H176" s="231">
        <v>20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181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496</v>
      </c>
    </row>
    <row r="177" s="12" customFormat="1" ht="20.88" customHeight="1">
      <c r="A177" s="12"/>
      <c r="B177" s="211"/>
      <c r="C177" s="212"/>
      <c r="D177" s="213" t="s">
        <v>73</v>
      </c>
      <c r="E177" s="225" t="s">
        <v>340</v>
      </c>
      <c r="F177" s="225" t="s">
        <v>1914</v>
      </c>
      <c r="G177" s="212"/>
      <c r="H177" s="212"/>
      <c r="I177" s="215"/>
      <c r="J177" s="226">
        <f>BK177</f>
        <v>0</v>
      </c>
      <c r="K177" s="212"/>
      <c r="L177" s="217"/>
      <c r="M177" s="218"/>
      <c r="N177" s="219"/>
      <c r="O177" s="219"/>
      <c r="P177" s="220">
        <f>SUM(P178:P180)</f>
        <v>0</v>
      </c>
      <c r="Q177" s="219"/>
      <c r="R177" s="220">
        <f>SUM(R178:R180)</f>
        <v>0</v>
      </c>
      <c r="S177" s="219"/>
      <c r="T177" s="221">
        <f>SUM(T178:T180)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2" t="s">
        <v>82</v>
      </c>
      <c r="AT177" s="223" t="s">
        <v>73</v>
      </c>
      <c r="AU177" s="223" t="s">
        <v>84</v>
      </c>
      <c r="AY177" s="222" t="s">
        <v>180</v>
      </c>
      <c r="BK177" s="224">
        <f>SUM(BK178:BK180)</f>
        <v>0</v>
      </c>
    </row>
    <row r="178" s="2" customFormat="1" ht="16.5" customHeight="1">
      <c r="A178" s="39"/>
      <c r="B178" s="40"/>
      <c r="C178" s="227" t="s">
        <v>347</v>
      </c>
      <c r="D178" s="227" t="s">
        <v>183</v>
      </c>
      <c r="E178" s="228" t="s">
        <v>1908</v>
      </c>
      <c r="F178" s="229" t="s">
        <v>1909</v>
      </c>
      <c r="G178" s="230" t="s">
        <v>1784</v>
      </c>
      <c r="H178" s="231">
        <v>22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183</v>
      </c>
      <c r="AU178" s="238" t="s">
        <v>181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188</v>
      </c>
      <c r="BM178" s="238" t="s">
        <v>525</v>
      </c>
    </row>
    <row r="179" s="2" customFormat="1" ht="16.5" customHeight="1">
      <c r="A179" s="39"/>
      <c r="B179" s="40"/>
      <c r="C179" s="227" t="s">
        <v>352</v>
      </c>
      <c r="D179" s="227" t="s">
        <v>183</v>
      </c>
      <c r="E179" s="228" t="s">
        <v>1910</v>
      </c>
      <c r="F179" s="229" t="s">
        <v>1911</v>
      </c>
      <c r="G179" s="230" t="s">
        <v>1784</v>
      </c>
      <c r="H179" s="231">
        <v>11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181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540</v>
      </c>
    </row>
    <row r="180" s="2" customFormat="1" ht="16.5" customHeight="1">
      <c r="A180" s="39"/>
      <c r="B180" s="40"/>
      <c r="C180" s="227" t="s">
        <v>363</v>
      </c>
      <c r="D180" s="227" t="s">
        <v>183</v>
      </c>
      <c r="E180" s="228" t="s">
        <v>1912</v>
      </c>
      <c r="F180" s="229" t="s">
        <v>1913</v>
      </c>
      <c r="G180" s="230" t="s">
        <v>1784</v>
      </c>
      <c r="H180" s="231">
        <v>11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188</v>
      </c>
      <c r="AT180" s="238" t="s">
        <v>183</v>
      </c>
      <c r="AU180" s="238" t="s">
        <v>181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188</v>
      </c>
      <c r="BM180" s="238" t="s">
        <v>552</v>
      </c>
    </row>
    <row r="181" s="12" customFormat="1" ht="20.88" customHeight="1">
      <c r="A181" s="12"/>
      <c r="B181" s="211"/>
      <c r="C181" s="212"/>
      <c r="D181" s="213" t="s">
        <v>73</v>
      </c>
      <c r="E181" s="225" t="s">
        <v>347</v>
      </c>
      <c r="F181" s="225" t="s">
        <v>1915</v>
      </c>
      <c r="G181" s="212"/>
      <c r="H181" s="212"/>
      <c r="I181" s="215"/>
      <c r="J181" s="226">
        <f>BK181</f>
        <v>0</v>
      </c>
      <c r="K181" s="212"/>
      <c r="L181" s="217"/>
      <c r="M181" s="218"/>
      <c r="N181" s="219"/>
      <c r="O181" s="219"/>
      <c r="P181" s="220">
        <f>SUM(P182:P185)</f>
        <v>0</v>
      </c>
      <c r="Q181" s="219"/>
      <c r="R181" s="220">
        <f>SUM(R182:R185)</f>
        <v>0</v>
      </c>
      <c r="S181" s="219"/>
      <c r="T181" s="221">
        <f>SUM(T182:T185)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2" t="s">
        <v>82</v>
      </c>
      <c r="AT181" s="223" t="s">
        <v>73</v>
      </c>
      <c r="AU181" s="223" t="s">
        <v>84</v>
      </c>
      <c r="AY181" s="222" t="s">
        <v>180</v>
      </c>
      <c r="BK181" s="224">
        <f>SUM(BK182:BK185)</f>
        <v>0</v>
      </c>
    </row>
    <row r="182" s="2" customFormat="1" ht="16.5" customHeight="1">
      <c r="A182" s="39"/>
      <c r="B182" s="40"/>
      <c r="C182" s="227" t="s">
        <v>370</v>
      </c>
      <c r="D182" s="227" t="s">
        <v>183</v>
      </c>
      <c r="E182" s="228" t="s">
        <v>1908</v>
      </c>
      <c r="F182" s="229" t="s">
        <v>1909</v>
      </c>
      <c r="G182" s="230" t="s">
        <v>1784</v>
      </c>
      <c r="H182" s="231">
        <v>14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181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565</v>
      </c>
    </row>
    <row r="183" s="2" customFormat="1" ht="16.5" customHeight="1">
      <c r="A183" s="39"/>
      <c r="B183" s="40"/>
      <c r="C183" s="227" t="s">
        <v>376</v>
      </c>
      <c r="D183" s="227" t="s">
        <v>183</v>
      </c>
      <c r="E183" s="228" t="s">
        <v>1910</v>
      </c>
      <c r="F183" s="229" t="s">
        <v>1911</v>
      </c>
      <c r="G183" s="230" t="s">
        <v>1784</v>
      </c>
      <c r="H183" s="231">
        <v>7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188</v>
      </c>
      <c r="AT183" s="238" t="s">
        <v>183</v>
      </c>
      <c r="AU183" s="238" t="s">
        <v>181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188</v>
      </c>
      <c r="BM183" s="238" t="s">
        <v>575</v>
      </c>
    </row>
    <row r="184" s="2" customFormat="1" ht="16.5" customHeight="1">
      <c r="A184" s="39"/>
      <c r="B184" s="40"/>
      <c r="C184" s="227" t="s">
        <v>382</v>
      </c>
      <c r="D184" s="227" t="s">
        <v>183</v>
      </c>
      <c r="E184" s="228" t="s">
        <v>1912</v>
      </c>
      <c r="F184" s="229" t="s">
        <v>1913</v>
      </c>
      <c r="G184" s="230" t="s">
        <v>1784</v>
      </c>
      <c r="H184" s="231">
        <v>7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183</v>
      </c>
      <c r="AU184" s="238" t="s">
        <v>181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188</v>
      </c>
      <c r="BM184" s="238" t="s">
        <v>587</v>
      </c>
    </row>
    <row r="185" s="2" customFormat="1" ht="16.5" customHeight="1">
      <c r="A185" s="39"/>
      <c r="B185" s="40"/>
      <c r="C185" s="227" t="s">
        <v>389</v>
      </c>
      <c r="D185" s="227" t="s">
        <v>183</v>
      </c>
      <c r="E185" s="228" t="s">
        <v>352</v>
      </c>
      <c r="F185" s="229" t="s">
        <v>1916</v>
      </c>
      <c r="G185" s="230" t="s">
        <v>1784</v>
      </c>
      <c r="H185" s="231">
        <v>38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188</v>
      </c>
      <c r="AT185" s="238" t="s">
        <v>183</v>
      </c>
      <c r="AU185" s="238" t="s">
        <v>181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188</v>
      </c>
      <c r="BM185" s="238" t="s">
        <v>599</v>
      </c>
    </row>
    <row r="186" s="12" customFormat="1" ht="22.8" customHeight="1">
      <c r="A186" s="12"/>
      <c r="B186" s="211"/>
      <c r="C186" s="212"/>
      <c r="D186" s="213" t="s">
        <v>73</v>
      </c>
      <c r="E186" s="225" t="s">
        <v>1917</v>
      </c>
      <c r="F186" s="225" t="s">
        <v>1918</v>
      </c>
      <c r="G186" s="212"/>
      <c r="H186" s="212"/>
      <c r="I186" s="215"/>
      <c r="J186" s="226">
        <f>BK186</f>
        <v>0</v>
      </c>
      <c r="K186" s="212"/>
      <c r="L186" s="217"/>
      <c r="M186" s="218"/>
      <c r="N186" s="219"/>
      <c r="O186" s="219"/>
      <c r="P186" s="220">
        <f>SUM(P187:P188)</f>
        <v>0</v>
      </c>
      <c r="Q186" s="219"/>
      <c r="R186" s="220">
        <f>SUM(R187:R188)</f>
        <v>0</v>
      </c>
      <c r="S186" s="219"/>
      <c r="T186" s="221">
        <f>SUM(T187:T188)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2" t="s">
        <v>82</v>
      </c>
      <c r="AT186" s="223" t="s">
        <v>73</v>
      </c>
      <c r="AU186" s="223" t="s">
        <v>82</v>
      </c>
      <c r="AY186" s="222" t="s">
        <v>180</v>
      </c>
      <c r="BK186" s="224">
        <f>SUM(BK187:BK188)</f>
        <v>0</v>
      </c>
    </row>
    <row r="187" s="2" customFormat="1" ht="16.5" customHeight="1">
      <c r="A187" s="39"/>
      <c r="B187" s="40"/>
      <c r="C187" s="227" t="s">
        <v>396</v>
      </c>
      <c r="D187" s="227" t="s">
        <v>183</v>
      </c>
      <c r="E187" s="228" t="s">
        <v>363</v>
      </c>
      <c r="F187" s="229" t="s">
        <v>1919</v>
      </c>
      <c r="G187" s="230" t="s">
        <v>279</v>
      </c>
      <c r="H187" s="231">
        <v>2800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84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611</v>
      </c>
    </row>
    <row r="188" s="2" customFormat="1" ht="16.5" customHeight="1">
      <c r="A188" s="39"/>
      <c r="B188" s="40"/>
      <c r="C188" s="227" t="s">
        <v>331</v>
      </c>
      <c r="D188" s="227" t="s">
        <v>183</v>
      </c>
      <c r="E188" s="228" t="s">
        <v>370</v>
      </c>
      <c r="F188" s="229" t="s">
        <v>1920</v>
      </c>
      <c r="G188" s="230" t="s">
        <v>279</v>
      </c>
      <c r="H188" s="231">
        <v>350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84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620</v>
      </c>
    </row>
    <row r="189" s="12" customFormat="1" ht="22.8" customHeight="1">
      <c r="A189" s="12"/>
      <c r="B189" s="211"/>
      <c r="C189" s="212"/>
      <c r="D189" s="213" t="s">
        <v>73</v>
      </c>
      <c r="E189" s="225" t="s">
        <v>1921</v>
      </c>
      <c r="F189" s="225" t="s">
        <v>1922</v>
      </c>
      <c r="G189" s="212"/>
      <c r="H189" s="212"/>
      <c r="I189" s="215"/>
      <c r="J189" s="226">
        <f>BK189</f>
        <v>0</v>
      </c>
      <c r="K189" s="212"/>
      <c r="L189" s="217"/>
      <c r="M189" s="218"/>
      <c r="N189" s="219"/>
      <c r="O189" s="219"/>
      <c r="P189" s="220">
        <f>SUM(P190:P195)</f>
        <v>0</v>
      </c>
      <c r="Q189" s="219"/>
      <c r="R189" s="220">
        <f>SUM(R190:R195)</f>
        <v>0</v>
      </c>
      <c r="S189" s="219"/>
      <c r="T189" s="221">
        <f>SUM(T190:T195)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22" t="s">
        <v>82</v>
      </c>
      <c r="AT189" s="223" t="s">
        <v>73</v>
      </c>
      <c r="AU189" s="223" t="s">
        <v>82</v>
      </c>
      <c r="AY189" s="222" t="s">
        <v>180</v>
      </c>
      <c r="BK189" s="224">
        <f>SUM(BK190:BK195)</f>
        <v>0</v>
      </c>
    </row>
    <row r="190" s="2" customFormat="1" ht="16.5" customHeight="1">
      <c r="A190" s="39"/>
      <c r="B190" s="40"/>
      <c r="C190" s="227" t="s">
        <v>431</v>
      </c>
      <c r="D190" s="227" t="s">
        <v>183</v>
      </c>
      <c r="E190" s="228" t="s">
        <v>376</v>
      </c>
      <c r="F190" s="229" t="s">
        <v>1923</v>
      </c>
      <c r="G190" s="230" t="s">
        <v>1924</v>
      </c>
      <c r="H190" s="231">
        <v>11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183</v>
      </c>
      <c r="AU190" s="238" t="s">
        <v>84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188</v>
      </c>
      <c r="BM190" s="238" t="s">
        <v>624</v>
      </c>
    </row>
    <row r="191" s="2" customFormat="1" ht="16.5" customHeight="1">
      <c r="A191" s="39"/>
      <c r="B191" s="40"/>
      <c r="C191" s="227" t="s">
        <v>442</v>
      </c>
      <c r="D191" s="227" t="s">
        <v>183</v>
      </c>
      <c r="E191" s="228" t="s">
        <v>382</v>
      </c>
      <c r="F191" s="229" t="s">
        <v>1925</v>
      </c>
      <c r="G191" s="230" t="s">
        <v>1924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84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636</v>
      </c>
    </row>
    <row r="192" s="2" customFormat="1" ht="16.5" customHeight="1">
      <c r="A192" s="39"/>
      <c r="B192" s="40"/>
      <c r="C192" s="227" t="s">
        <v>449</v>
      </c>
      <c r="D192" s="227" t="s">
        <v>183</v>
      </c>
      <c r="E192" s="228" t="s">
        <v>389</v>
      </c>
      <c r="F192" s="229" t="s">
        <v>1926</v>
      </c>
      <c r="G192" s="230" t="s">
        <v>1924</v>
      </c>
      <c r="H192" s="231">
        <v>1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188</v>
      </c>
      <c r="AT192" s="238" t="s">
        <v>183</v>
      </c>
      <c r="AU192" s="238" t="s">
        <v>84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188</v>
      </c>
      <c r="BM192" s="238" t="s">
        <v>649</v>
      </c>
    </row>
    <row r="193" s="2" customFormat="1" ht="16.5" customHeight="1">
      <c r="A193" s="39"/>
      <c r="B193" s="40"/>
      <c r="C193" s="227" t="s">
        <v>456</v>
      </c>
      <c r="D193" s="227" t="s">
        <v>183</v>
      </c>
      <c r="E193" s="228" t="s">
        <v>396</v>
      </c>
      <c r="F193" s="229" t="s">
        <v>1927</v>
      </c>
      <c r="G193" s="230" t="s">
        <v>1928</v>
      </c>
      <c r="H193" s="231">
        <v>1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39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183</v>
      </c>
      <c r="AU193" s="238" t="s">
        <v>84</v>
      </c>
      <c r="AY193" s="18" t="s">
        <v>180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82</v>
      </c>
      <c r="BK193" s="239">
        <f>ROUND(I193*H193,2)</f>
        <v>0</v>
      </c>
      <c r="BL193" s="18" t="s">
        <v>188</v>
      </c>
      <c r="BM193" s="238" t="s">
        <v>662</v>
      </c>
    </row>
    <row r="194" s="2" customFormat="1" ht="16.5" customHeight="1">
      <c r="A194" s="39"/>
      <c r="B194" s="40"/>
      <c r="C194" s="227" t="s">
        <v>461</v>
      </c>
      <c r="D194" s="227" t="s">
        <v>183</v>
      </c>
      <c r="E194" s="228" t="s">
        <v>331</v>
      </c>
      <c r="F194" s="229" t="s">
        <v>1929</v>
      </c>
      <c r="G194" s="230" t="s">
        <v>1928</v>
      </c>
      <c r="H194" s="231">
        <v>1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84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362</v>
      </c>
    </row>
    <row r="195" s="2" customFormat="1" ht="16.5" customHeight="1">
      <c r="A195" s="39"/>
      <c r="B195" s="40"/>
      <c r="C195" s="227" t="s">
        <v>467</v>
      </c>
      <c r="D195" s="227" t="s">
        <v>183</v>
      </c>
      <c r="E195" s="228" t="s">
        <v>442</v>
      </c>
      <c r="F195" s="229" t="s">
        <v>1930</v>
      </c>
      <c r="G195" s="230" t="s">
        <v>1928</v>
      </c>
      <c r="H195" s="231">
        <v>1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39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183</v>
      </c>
      <c r="AU195" s="238" t="s">
        <v>84</v>
      </c>
      <c r="AY195" s="18" t="s">
        <v>180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82</v>
      </c>
      <c r="BK195" s="239">
        <f>ROUND(I195*H195,2)</f>
        <v>0</v>
      </c>
      <c r="BL195" s="18" t="s">
        <v>188</v>
      </c>
      <c r="BM195" s="238" t="s">
        <v>695</v>
      </c>
    </row>
    <row r="196" s="12" customFormat="1" ht="25.92" customHeight="1">
      <c r="A196" s="12"/>
      <c r="B196" s="211"/>
      <c r="C196" s="212"/>
      <c r="D196" s="213" t="s">
        <v>73</v>
      </c>
      <c r="E196" s="214" t="s">
        <v>1931</v>
      </c>
      <c r="F196" s="214" t="s">
        <v>1932</v>
      </c>
      <c r="G196" s="212"/>
      <c r="H196" s="212"/>
      <c r="I196" s="215"/>
      <c r="J196" s="216">
        <f>BK196</f>
        <v>0</v>
      </c>
      <c r="K196" s="212"/>
      <c r="L196" s="217"/>
      <c r="M196" s="218"/>
      <c r="N196" s="219"/>
      <c r="O196" s="219"/>
      <c r="P196" s="220">
        <f>P197+P202+P227+P230+P235</f>
        <v>0</v>
      </c>
      <c r="Q196" s="219"/>
      <c r="R196" s="220">
        <f>R197+R202+R227+R230+R235</f>
        <v>0</v>
      </c>
      <c r="S196" s="219"/>
      <c r="T196" s="221">
        <f>T197+T202+T227+T230+T235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2" t="s">
        <v>82</v>
      </c>
      <c r="AT196" s="223" t="s">
        <v>73</v>
      </c>
      <c r="AU196" s="223" t="s">
        <v>74</v>
      </c>
      <c r="AY196" s="222" t="s">
        <v>180</v>
      </c>
      <c r="BK196" s="224">
        <f>BK197+BK202+BK227+BK230+BK235</f>
        <v>0</v>
      </c>
    </row>
    <row r="197" s="12" customFormat="1" ht="22.8" customHeight="1">
      <c r="A197" s="12"/>
      <c r="B197" s="211"/>
      <c r="C197" s="212"/>
      <c r="D197" s="213" t="s">
        <v>73</v>
      </c>
      <c r="E197" s="225" t="s">
        <v>1933</v>
      </c>
      <c r="F197" s="225" t="s">
        <v>1934</v>
      </c>
      <c r="G197" s="212"/>
      <c r="H197" s="212"/>
      <c r="I197" s="215"/>
      <c r="J197" s="226">
        <f>BK197</f>
        <v>0</v>
      </c>
      <c r="K197" s="212"/>
      <c r="L197" s="217"/>
      <c r="M197" s="218"/>
      <c r="N197" s="219"/>
      <c r="O197" s="219"/>
      <c r="P197" s="220">
        <f>SUM(P198:P201)</f>
        <v>0</v>
      </c>
      <c r="Q197" s="219"/>
      <c r="R197" s="220">
        <f>SUM(R198:R201)</f>
        <v>0</v>
      </c>
      <c r="S197" s="219"/>
      <c r="T197" s="221">
        <f>SUM(T198:T201)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2" t="s">
        <v>82</v>
      </c>
      <c r="AT197" s="223" t="s">
        <v>73</v>
      </c>
      <c r="AU197" s="223" t="s">
        <v>82</v>
      </c>
      <c r="AY197" s="222" t="s">
        <v>180</v>
      </c>
      <c r="BK197" s="224">
        <f>SUM(BK198:BK201)</f>
        <v>0</v>
      </c>
    </row>
    <row r="198" s="2" customFormat="1" ht="37.8" customHeight="1">
      <c r="A198" s="39"/>
      <c r="B198" s="40"/>
      <c r="C198" s="227" t="s">
        <v>471</v>
      </c>
      <c r="D198" s="227" t="s">
        <v>183</v>
      </c>
      <c r="E198" s="228" t="s">
        <v>1935</v>
      </c>
      <c r="F198" s="229" t="s">
        <v>1936</v>
      </c>
      <c r="G198" s="230" t="s">
        <v>1784</v>
      </c>
      <c r="H198" s="231">
        <v>1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39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188</v>
      </c>
      <c r="AT198" s="238" t="s">
        <v>183</v>
      </c>
      <c r="AU198" s="238" t="s">
        <v>84</v>
      </c>
      <c r="AY198" s="18" t="s">
        <v>180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82</v>
      </c>
      <c r="BK198" s="239">
        <f>ROUND(I198*H198,2)</f>
        <v>0</v>
      </c>
      <c r="BL198" s="18" t="s">
        <v>188</v>
      </c>
      <c r="BM198" s="238" t="s">
        <v>710</v>
      </c>
    </row>
    <row r="199" s="2" customFormat="1" ht="16.5" customHeight="1">
      <c r="A199" s="39"/>
      <c r="B199" s="40"/>
      <c r="C199" s="227" t="s">
        <v>477</v>
      </c>
      <c r="D199" s="227" t="s">
        <v>183</v>
      </c>
      <c r="E199" s="228" t="s">
        <v>1931</v>
      </c>
      <c r="F199" s="229" t="s">
        <v>1937</v>
      </c>
      <c r="G199" s="230" t="s">
        <v>1784</v>
      </c>
      <c r="H199" s="231">
        <v>1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39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84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720</v>
      </c>
    </row>
    <row r="200" s="2" customFormat="1" ht="16.5" customHeight="1">
      <c r="A200" s="39"/>
      <c r="B200" s="40"/>
      <c r="C200" s="227" t="s">
        <v>492</v>
      </c>
      <c r="D200" s="227" t="s">
        <v>183</v>
      </c>
      <c r="E200" s="228" t="s">
        <v>1938</v>
      </c>
      <c r="F200" s="229" t="s">
        <v>1939</v>
      </c>
      <c r="G200" s="230" t="s">
        <v>1784</v>
      </c>
      <c r="H200" s="231">
        <v>2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84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1666</v>
      </c>
    </row>
    <row r="201" s="2" customFormat="1">
      <c r="A201" s="39"/>
      <c r="B201" s="40"/>
      <c r="C201" s="41"/>
      <c r="D201" s="242" t="s">
        <v>556</v>
      </c>
      <c r="E201" s="41"/>
      <c r="F201" s="295" t="s">
        <v>1940</v>
      </c>
      <c r="G201" s="41"/>
      <c r="H201" s="41"/>
      <c r="I201" s="296"/>
      <c r="J201" s="41"/>
      <c r="K201" s="41"/>
      <c r="L201" s="45"/>
      <c r="M201" s="297"/>
      <c r="N201" s="298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556</v>
      </c>
      <c r="AU201" s="18" t="s">
        <v>84</v>
      </c>
    </row>
    <row r="202" s="12" customFormat="1" ht="22.8" customHeight="1">
      <c r="A202" s="12"/>
      <c r="B202" s="211"/>
      <c r="C202" s="212"/>
      <c r="D202" s="213" t="s">
        <v>73</v>
      </c>
      <c r="E202" s="225" t="s">
        <v>1941</v>
      </c>
      <c r="F202" s="225" t="s">
        <v>1942</v>
      </c>
      <c r="G202" s="212"/>
      <c r="H202" s="212"/>
      <c r="I202" s="215"/>
      <c r="J202" s="226">
        <f>BK202</f>
        <v>0</v>
      </c>
      <c r="K202" s="212"/>
      <c r="L202" s="217"/>
      <c r="M202" s="218"/>
      <c r="N202" s="219"/>
      <c r="O202" s="219"/>
      <c r="P202" s="220">
        <f>SUM(P203:P226)</f>
        <v>0</v>
      </c>
      <c r="Q202" s="219"/>
      <c r="R202" s="220">
        <f>SUM(R203:R226)</f>
        <v>0</v>
      </c>
      <c r="S202" s="219"/>
      <c r="T202" s="221">
        <f>SUM(T203:T226)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22" t="s">
        <v>82</v>
      </c>
      <c r="AT202" s="223" t="s">
        <v>73</v>
      </c>
      <c r="AU202" s="223" t="s">
        <v>82</v>
      </c>
      <c r="AY202" s="222" t="s">
        <v>180</v>
      </c>
      <c r="BK202" s="224">
        <f>SUM(BK203:BK226)</f>
        <v>0</v>
      </c>
    </row>
    <row r="203" s="2" customFormat="1" ht="16.5" customHeight="1">
      <c r="A203" s="39"/>
      <c r="B203" s="40"/>
      <c r="C203" s="227" t="s">
        <v>496</v>
      </c>
      <c r="D203" s="227" t="s">
        <v>183</v>
      </c>
      <c r="E203" s="228" t="s">
        <v>1943</v>
      </c>
      <c r="F203" s="229" t="s">
        <v>1944</v>
      </c>
      <c r="G203" s="230" t="s">
        <v>1784</v>
      </c>
      <c r="H203" s="231">
        <v>32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84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731</v>
      </c>
    </row>
    <row r="204" s="2" customFormat="1">
      <c r="A204" s="39"/>
      <c r="B204" s="40"/>
      <c r="C204" s="41"/>
      <c r="D204" s="242" t="s">
        <v>556</v>
      </c>
      <c r="E204" s="41"/>
      <c r="F204" s="295" t="s">
        <v>1945</v>
      </c>
      <c r="G204" s="41"/>
      <c r="H204" s="41"/>
      <c r="I204" s="296"/>
      <c r="J204" s="41"/>
      <c r="K204" s="41"/>
      <c r="L204" s="45"/>
      <c r="M204" s="297"/>
      <c r="N204" s="298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556</v>
      </c>
      <c r="AU204" s="18" t="s">
        <v>84</v>
      </c>
    </row>
    <row r="205" s="2" customFormat="1" ht="21.75" customHeight="1">
      <c r="A205" s="39"/>
      <c r="B205" s="40"/>
      <c r="C205" s="227" t="s">
        <v>512</v>
      </c>
      <c r="D205" s="227" t="s">
        <v>183</v>
      </c>
      <c r="E205" s="228" t="s">
        <v>1946</v>
      </c>
      <c r="F205" s="229" t="s">
        <v>1947</v>
      </c>
      <c r="G205" s="230" t="s">
        <v>1784</v>
      </c>
      <c r="H205" s="231">
        <v>30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39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183</v>
      </c>
      <c r="AU205" s="238" t="s">
        <v>84</v>
      </c>
      <c r="AY205" s="18" t="s">
        <v>180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82</v>
      </c>
      <c r="BK205" s="239">
        <f>ROUND(I205*H205,2)</f>
        <v>0</v>
      </c>
      <c r="BL205" s="18" t="s">
        <v>188</v>
      </c>
      <c r="BM205" s="238" t="s">
        <v>739</v>
      </c>
    </row>
    <row r="206" s="2" customFormat="1" ht="16.5" customHeight="1">
      <c r="A206" s="39"/>
      <c r="B206" s="40"/>
      <c r="C206" s="227" t="s">
        <v>525</v>
      </c>
      <c r="D206" s="227" t="s">
        <v>183</v>
      </c>
      <c r="E206" s="228" t="s">
        <v>1948</v>
      </c>
      <c r="F206" s="229" t="s">
        <v>1949</v>
      </c>
      <c r="G206" s="230" t="s">
        <v>1784</v>
      </c>
      <c r="H206" s="231">
        <v>32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84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751</v>
      </c>
    </row>
    <row r="207" s="2" customFormat="1">
      <c r="A207" s="39"/>
      <c r="B207" s="40"/>
      <c r="C207" s="41"/>
      <c r="D207" s="242" t="s">
        <v>556</v>
      </c>
      <c r="E207" s="41"/>
      <c r="F207" s="295" t="s">
        <v>1950</v>
      </c>
      <c r="G207" s="41"/>
      <c r="H207" s="41"/>
      <c r="I207" s="296"/>
      <c r="J207" s="41"/>
      <c r="K207" s="41"/>
      <c r="L207" s="45"/>
      <c r="M207" s="297"/>
      <c r="N207" s="298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556</v>
      </c>
      <c r="AU207" s="18" t="s">
        <v>84</v>
      </c>
    </row>
    <row r="208" s="2" customFormat="1" ht="16.5" customHeight="1">
      <c r="A208" s="39"/>
      <c r="B208" s="40"/>
      <c r="C208" s="227" t="s">
        <v>531</v>
      </c>
      <c r="D208" s="227" t="s">
        <v>183</v>
      </c>
      <c r="E208" s="228" t="s">
        <v>1951</v>
      </c>
      <c r="F208" s="229" t="s">
        <v>1952</v>
      </c>
      <c r="G208" s="230" t="s">
        <v>1784</v>
      </c>
      <c r="H208" s="231">
        <v>30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39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188</v>
      </c>
      <c r="AT208" s="238" t="s">
        <v>183</v>
      </c>
      <c r="AU208" s="238" t="s">
        <v>84</v>
      </c>
      <c r="AY208" s="18" t="s">
        <v>180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82</v>
      </c>
      <c r="BK208" s="239">
        <f>ROUND(I208*H208,2)</f>
        <v>0</v>
      </c>
      <c r="BL208" s="18" t="s">
        <v>188</v>
      </c>
      <c r="BM208" s="238" t="s">
        <v>800</v>
      </c>
    </row>
    <row r="209" s="2" customFormat="1">
      <c r="A209" s="39"/>
      <c r="B209" s="40"/>
      <c r="C209" s="41"/>
      <c r="D209" s="242" t="s">
        <v>556</v>
      </c>
      <c r="E209" s="41"/>
      <c r="F209" s="295" t="s">
        <v>1950</v>
      </c>
      <c r="G209" s="41"/>
      <c r="H209" s="41"/>
      <c r="I209" s="296"/>
      <c r="J209" s="41"/>
      <c r="K209" s="41"/>
      <c r="L209" s="45"/>
      <c r="M209" s="297"/>
      <c r="N209" s="298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556</v>
      </c>
      <c r="AU209" s="18" t="s">
        <v>84</v>
      </c>
    </row>
    <row r="210" s="2" customFormat="1" ht="16.5" customHeight="1">
      <c r="A210" s="39"/>
      <c r="B210" s="40"/>
      <c r="C210" s="227" t="s">
        <v>540</v>
      </c>
      <c r="D210" s="227" t="s">
        <v>183</v>
      </c>
      <c r="E210" s="228" t="s">
        <v>1953</v>
      </c>
      <c r="F210" s="229" t="s">
        <v>1954</v>
      </c>
      <c r="G210" s="230" t="s">
        <v>1784</v>
      </c>
      <c r="H210" s="231">
        <v>2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39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188</v>
      </c>
      <c r="AT210" s="238" t="s">
        <v>183</v>
      </c>
      <c r="AU210" s="238" t="s">
        <v>84</v>
      </c>
      <c r="AY210" s="18" t="s">
        <v>180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82</v>
      </c>
      <c r="BK210" s="239">
        <f>ROUND(I210*H210,2)</f>
        <v>0</v>
      </c>
      <c r="BL210" s="18" t="s">
        <v>188</v>
      </c>
      <c r="BM210" s="238" t="s">
        <v>810</v>
      </c>
    </row>
    <row r="211" s="2" customFormat="1">
      <c r="A211" s="39"/>
      <c r="B211" s="40"/>
      <c r="C211" s="41"/>
      <c r="D211" s="242" t="s">
        <v>556</v>
      </c>
      <c r="E211" s="41"/>
      <c r="F211" s="295" t="s">
        <v>1955</v>
      </c>
      <c r="G211" s="41"/>
      <c r="H211" s="41"/>
      <c r="I211" s="296"/>
      <c r="J211" s="41"/>
      <c r="K211" s="41"/>
      <c r="L211" s="45"/>
      <c r="M211" s="297"/>
      <c r="N211" s="298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556</v>
      </c>
      <c r="AU211" s="18" t="s">
        <v>84</v>
      </c>
    </row>
    <row r="212" s="2" customFormat="1" ht="16.5" customHeight="1">
      <c r="A212" s="39"/>
      <c r="B212" s="40"/>
      <c r="C212" s="227" t="s">
        <v>546</v>
      </c>
      <c r="D212" s="227" t="s">
        <v>183</v>
      </c>
      <c r="E212" s="228" t="s">
        <v>1956</v>
      </c>
      <c r="F212" s="229" t="s">
        <v>1957</v>
      </c>
      <c r="G212" s="230" t="s">
        <v>1784</v>
      </c>
      <c r="H212" s="231">
        <v>2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825</v>
      </c>
    </row>
    <row r="213" s="2" customFormat="1">
      <c r="A213" s="39"/>
      <c r="B213" s="40"/>
      <c r="C213" s="41"/>
      <c r="D213" s="242" t="s">
        <v>556</v>
      </c>
      <c r="E213" s="41"/>
      <c r="F213" s="295" t="s">
        <v>1958</v>
      </c>
      <c r="G213" s="41"/>
      <c r="H213" s="41"/>
      <c r="I213" s="296"/>
      <c r="J213" s="41"/>
      <c r="K213" s="41"/>
      <c r="L213" s="45"/>
      <c r="M213" s="297"/>
      <c r="N213" s="298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556</v>
      </c>
      <c r="AU213" s="18" t="s">
        <v>84</v>
      </c>
    </row>
    <row r="214" s="2" customFormat="1" ht="16.5" customHeight="1">
      <c r="A214" s="39"/>
      <c r="B214" s="40"/>
      <c r="C214" s="227" t="s">
        <v>552</v>
      </c>
      <c r="D214" s="227" t="s">
        <v>183</v>
      </c>
      <c r="E214" s="228" t="s">
        <v>264</v>
      </c>
      <c r="F214" s="229" t="s">
        <v>1959</v>
      </c>
      <c r="G214" s="230" t="s">
        <v>1784</v>
      </c>
      <c r="H214" s="231">
        <v>2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84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851</v>
      </c>
    </row>
    <row r="215" s="2" customFormat="1" ht="21.75" customHeight="1">
      <c r="A215" s="39"/>
      <c r="B215" s="40"/>
      <c r="C215" s="227" t="s">
        <v>560</v>
      </c>
      <c r="D215" s="227" t="s">
        <v>183</v>
      </c>
      <c r="E215" s="228" t="s">
        <v>1960</v>
      </c>
      <c r="F215" s="229" t="s">
        <v>1961</v>
      </c>
      <c r="G215" s="230" t="s">
        <v>1784</v>
      </c>
      <c r="H215" s="231">
        <v>4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39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188</v>
      </c>
      <c r="AT215" s="238" t="s">
        <v>183</v>
      </c>
      <c r="AU215" s="238" t="s">
        <v>84</v>
      </c>
      <c r="AY215" s="18" t="s">
        <v>180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82</v>
      </c>
      <c r="BK215" s="239">
        <f>ROUND(I215*H215,2)</f>
        <v>0</v>
      </c>
      <c r="BL215" s="18" t="s">
        <v>188</v>
      </c>
      <c r="BM215" s="238" t="s">
        <v>863</v>
      </c>
    </row>
    <row r="216" s="2" customFormat="1">
      <c r="A216" s="39"/>
      <c r="B216" s="40"/>
      <c r="C216" s="41"/>
      <c r="D216" s="242" t="s">
        <v>556</v>
      </c>
      <c r="E216" s="41"/>
      <c r="F216" s="295" t="s">
        <v>1962</v>
      </c>
      <c r="G216" s="41"/>
      <c r="H216" s="41"/>
      <c r="I216" s="296"/>
      <c r="J216" s="41"/>
      <c r="K216" s="41"/>
      <c r="L216" s="45"/>
      <c r="M216" s="297"/>
      <c r="N216" s="298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556</v>
      </c>
      <c r="AU216" s="18" t="s">
        <v>84</v>
      </c>
    </row>
    <row r="217" s="2" customFormat="1" ht="16.5" customHeight="1">
      <c r="A217" s="39"/>
      <c r="B217" s="40"/>
      <c r="C217" s="227" t="s">
        <v>565</v>
      </c>
      <c r="D217" s="227" t="s">
        <v>183</v>
      </c>
      <c r="E217" s="228" t="s">
        <v>1963</v>
      </c>
      <c r="F217" s="229" t="s">
        <v>1964</v>
      </c>
      <c r="G217" s="230" t="s">
        <v>1784</v>
      </c>
      <c r="H217" s="231">
        <v>4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39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183</v>
      </c>
      <c r="AU217" s="238" t="s">
        <v>84</v>
      </c>
      <c r="AY217" s="18" t="s">
        <v>180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82</v>
      </c>
      <c r="BK217" s="239">
        <f>ROUND(I217*H217,2)</f>
        <v>0</v>
      </c>
      <c r="BL217" s="18" t="s">
        <v>188</v>
      </c>
      <c r="BM217" s="238" t="s">
        <v>892</v>
      </c>
    </row>
    <row r="218" s="2" customFormat="1">
      <c r="A218" s="39"/>
      <c r="B218" s="40"/>
      <c r="C218" s="41"/>
      <c r="D218" s="242" t="s">
        <v>556</v>
      </c>
      <c r="E218" s="41"/>
      <c r="F218" s="295" t="s">
        <v>1965</v>
      </c>
      <c r="G218" s="41"/>
      <c r="H218" s="41"/>
      <c r="I218" s="296"/>
      <c r="J218" s="41"/>
      <c r="K218" s="41"/>
      <c r="L218" s="45"/>
      <c r="M218" s="297"/>
      <c r="N218" s="298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556</v>
      </c>
      <c r="AU218" s="18" t="s">
        <v>84</v>
      </c>
    </row>
    <row r="219" s="2" customFormat="1" ht="16.5" customHeight="1">
      <c r="A219" s="39"/>
      <c r="B219" s="40"/>
      <c r="C219" s="227" t="s">
        <v>570</v>
      </c>
      <c r="D219" s="227" t="s">
        <v>183</v>
      </c>
      <c r="E219" s="228" t="s">
        <v>1966</v>
      </c>
      <c r="F219" s="229" t="s">
        <v>1967</v>
      </c>
      <c r="G219" s="230" t="s">
        <v>1784</v>
      </c>
      <c r="H219" s="231">
        <v>4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39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183</v>
      </c>
      <c r="AU219" s="238" t="s">
        <v>84</v>
      </c>
      <c r="AY219" s="18" t="s">
        <v>180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82</v>
      </c>
      <c r="BK219" s="239">
        <f>ROUND(I219*H219,2)</f>
        <v>0</v>
      </c>
      <c r="BL219" s="18" t="s">
        <v>188</v>
      </c>
      <c r="BM219" s="238" t="s">
        <v>902</v>
      </c>
    </row>
    <row r="220" s="2" customFormat="1">
      <c r="A220" s="39"/>
      <c r="B220" s="40"/>
      <c r="C220" s="41"/>
      <c r="D220" s="242" t="s">
        <v>556</v>
      </c>
      <c r="E220" s="41"/>
      <c r="F220" s="295" t="s">
        <v>1968</v>
      </c>
      <c r="G220" s="41"/>
      <c r="H220" s="41"/>
      <c r="I220" s="296"/>
      <c r="J220" s="41"/>
      <c r="K220" s="41"/>
      <c r="L220" s="45"/>
      <c r="M220" s="297"/>
      <c r="N220" s="298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556</v>
      </c>
      <c r="AU220" s="18" t="s">
        <v>84</v>
      </c>
    </row>
    <row r="221" s="2" customFormat="1" ht="16.5" customHeight="1">
      <c r="A221" s="39"/>
      <c r="B221" s="40"/>
      <c r="C221" s="227" t="s">
        <v>575</v>
      </c>
      <c r="D221" s="227" t="s">
        <v>183</v>
      </c>
      <c r="E221" s="228" t="s">
        <v>1969</v>
      </c>
      <c r="F221" s="229" t="s">
        <v>1970</v>
      </c>
      <c r="G221" s="230" t="s">
        <v>1784</v>
      </c>
      <c r="H221" s="231">
        <v>4</v>
      </c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39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188</v>
      </c>
      <c r="AT221" s="238" t="s">
        <v>183</v>
      </c>
      <c r="AU221" s="238" t="s">
        <v>84</v>
      </c>
      <c r="AY221" s="18" t="s">
        <v>180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82</v>
      </c>
      <c r="BK221" s="239">
        <f>ROUND(I221*H221,2)</f>
        <v>0</v>
      </c>
      <c r="BL221" s="18" t="s">
        <v>188</v>
      </c>
      <c r="BM221" s="238" t="s">
        <v>925</v>
      </c>
    </row>
    <row r="222" s="2" customFormat="1">
      <c r="A222" s="39"/>
      <c r="B222" s="40"/>
      <c r="C222" s="41"/>
      <c r="D222" s="242" t="s">
        <v>556</v>
      </c>
      <c r="E222" s="41"/>
      <c r="F222" s="295" t="s">
        <v>1971</v>
      </c>
      <c r="G222" s="41"/>
      <c r="H222" s="41"/>
      <c r="I222" s="296"/>
      <c r="J222" s="41"/>
      <c r="K222" s="41"/>
      <c r="L222" s="45"/>
      <c r="M222" s="297"/>
      <c r="N222" s="298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556</v>
      </c>
      <c r="AU222" s="18" t="s">
        <v>84</v>
      </c>
    </row>
    <row r="223" s="2" customFormat="1" ht="16.5" customHeight="1">
      <c r="A223" s="39"/>
      <c r="B223" s="40"/>
      <c r="C223" s="227" t="s">
        <v>580</v>
      </c>
      <c r="D223" s="227" t="s">
        <v>183</v>
      </c>
      <c r="E223" s="228" t="s">
        <v>1972</v>
      </c>
      <c r="F223" s="229" t="s">
        <v>1973</v>
      </c>
      <c r="G223" s="230" t="s">
        <v>1784</v>
      </c>
      <c r="H223" s="231">
        <v>4</v>
      </c>
      <c r="I223" s="232"/>
      <c r="J223" s="233">
        <f>ROUND(I223*H223,2)</f>
        <v>0</v>
      </c>
      <c r="K223" s="229" t="s">
        <v>1</v>
      </c>
      <c r="L223" s="45"/>
      <c r="M223" s="234" t="s">
        <v>1</v>
      </c>
      <c r="N223" s="235" t="s">
        <v>39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188</v>
      </c>
      <c r="AT223" s="238" t="s">
        <v>183</v>
      </c>
      <c r="AU223" s="238" t="s">
        <v>84</v>
      </c>
      <c r="AY223" s="18" t="s">
        <v>180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82</v>
      </c>
      <c r="BK223" s="239">
        <f>ROUND(I223*H223,2)</f>
        <v>0</v>
      </c>
      <c r="BL223" s="18" t="s">
        <v>188</v>
      </c>
      <c r="BM223" s="238" t="s">
        <v>935</v>
      </c>
    </row>
    <row r="224" s="2" customFormat="1">
      <c r="A224" s="39"/>
      <c r="B224" s="40"/>
      <c r="C224" s="41"/>
      <c r="D224" s="242" t="s">
        <v>556</v>
      </c>
      <c r="E224" s="41"/>
      <c r="F224" s="295" t="s">
        <v>1974</v>
      </c>
      <c r="G224" s="41"/>
      <c r="H224" s="41"/>
      <c r="I224" s="296"/>
      <c r="J224" s="41"/>
      <c r="K224" s="41"/>
      <c r="L224" s="45"/>
      <c r="M224" s="297"/>
      <c r="N224" s="298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556</v>
      </c>
      <c r="AU224" s="18" t="s">
        <v>84</v>
      </c>
    </row>
    <row r="225" s="2" customFormat="1" ht="16.5" customHeight="1">
      <c r="A225" s="39"/>
      <c r="B225" s="40"/>
      <c r="C225" s="227" t="s">
        <v>587</v>
      </c>
      <c r="D225" s="227" t="s">
        <v>183</v>
      </c>
      <c r="E225" s="228" t="s">
        <v>1975</v>
      </c>
      <c r="F225" s="229" t="s">
        <v>1976</v>
      </c>
      <c r="G225" s="230" t="s">
        <v>1784</v>
      </c>
      <c r="H225" s="231">
        <v>100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39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188</v>
      </c>
      <c r="AT225" s="238" t="s">
        <v>183</v>
      </c>
      <c r="AU225" s="238" t="s">
        <v>84</v>
      </c>
      <c r="AY225" s="18" t="s">
        <v>180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82</v>
      </c>
      <c r="BK225" s="239">
        <f>ROUND(I225*H225,2)</f>
        <v>0</v>
      </c>
      <c r="BL225" s="18" t="s">
        <v>188</v>
      </c>
      <c r="BM225" s="238" t="s">
        <v>943</v>
      </c>
    </row>
    <row r="226" s="2" customFormat="1">
      <c r="A226" s="39"/>
      <c r="B226" s="40"/>
      <c r="C226" s="41"/>
      <c r="D226" s="242" t="s">
        <v>556</v>
      </c>
      <c r="E226" s="41"/>
      <c r="F226" s="295" t="s">
        <v>1977</v>
      </c>
      <c r="G226" s="41"/>
      <c r="H226" s="41"/>
      <c r="I226" s="296"/>
      <c r="J226" s="41"/>
      <c r="K226" s="41"/>
      <c r="L226" s="45"/>
      <c r="M226" s="297"/>
      <c r="N226" s="298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556</v>
      </c>
      <c r="AU226" s="18" t="s">
        <v>84</v>
      </c>
    </row>
    <row r="227" s="12" customFormat="1" ht="22.8" customHeight="1">
      <c r="A227" s="12"/>
      <c r="B227" s="211"/>
      <c r="C227" s="212"/>
      <c r="D227" s="213" t="s">
        <v>73</v>
      </c>
      <c r="E227" s="225" t="s">
        <v>1978</v>
      </c>
      <c r="F227" s="225" t="s">
        <v>1979</v>
      </c>
      <c r="G227" s="212"/>
      <c r="H227" s="212"/>
      <c r="I227" s="215"/>
      <c r="J227" s="226">
        <f>BK227</f>
        <v>0</v>
      </c>
      <c r="K227" s="212"/>
      <c r="L227" s="217"/>
      <c r="M227" s="218"/>
      <c r="N227" s="219"/>
      <c r="O227" s="219"/>
      <c r="P227" s="220">
        <f>SUM(P228:P229)</f>
        <v>0</v>
      </c>
      <c r="Q227" s="219"/>
      <c r="R227" s="220">
        <f>SUM(R228:R229)</f>
        <v>0</v>
      </c>
      <c r="S227" s="219"/>
      <c r="T227" s="221">
        <f>SUM(T228:T229)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2" t="s">
        <v>82</v>
      </c>
      <c r="AT227" s="223" t="s">
        <v>73</v>
      </c>
      <c r="AU227" s="223" t="s">
        <v>82</v>
      </c>
      <c r="AY227" s="222" t="s">
        <v>180</v>
      </c>
      <c r="BK227" s="224">
        <f>SUM(BK228:BK229)</f>
        <v>0</v>
      </c>
    </row>
    <row r="228" s="2" customFormat="1" ht="16.5" customHeight="1">
      <c r="A228" s="39"/>
      <c r="B228" s="40"/>
      <c r="C228" s="227" t="s">
        <v>593</v>
      </c>
      <c r="D228" s="227" t="s">
        <v>183</v>
      </c>
      <c r="E228" s="228" t="s">
        <v>1980</v>
      </c>
      <c r="F228" s="229" t="s">
        <v>1981</v>
      </c>
      <c r="G228" s="230" t="s">
        <v>1784</v>
      </c>
      <c r="H228" s="231">
        <v>10</v>
      </c>
      <c r="I228" s="232"/>
      <c r="J228" s="233">
        <f>ROUND(I228*H228,2)</f>
        <v>0</v>
      </c>
      <c r="K228" s="229" t="s">
        <v>1</v>
      </c>
      <c r="L228" s="45"/>
      <c r="M228" s="234" t="s">
        <v>1</v>
      </c>
      <c r="N228" s="235" t="s">
        <v>39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188</v>
      </c>
      <c r="AT228" s="238" t="s">
        <v>183</v>
      </c>
      <c r="AU228" s="238" t="s">
        <v>84</v>
      </c>
      <c r="AY228" s="18" t="s">
        <v>180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82</v>
      </c>
      <c r="BK228" s="239">
        <f>ROUND(I228*H228,2)</f>
        <v>0</v>
      </c>
      <c r="BL228" s="18" t="s">
        <v>188</v>
      </c>
      <c r="BM228" s="238" t="s">
        <v>954</v>
      </c>
    </row>
    <row r="229" s="2" customFormat="1" ht="16.5" customHeight="1">
      <c r="A229" s="39"/>
      <c r="B229" s="40"/>
      <c r="C229" s="227" t="s">
        <v>599</v>
      </c>
      <c r="D229" s="227" t="s">
        <v>183</v>
      </c>
      <c r="E229" s="228" t="s">
        <v>320</v>
      </c>
      <c r="F229" s="229" t="s">
        <v>1982</v>
      </c>
      <c r="G229" s="230" t="s">
        <v>1784</v>
      </c>
      <c r="H229" s="231">
        <v>10</v>
      </c>
      <c r="I229" s="232"/>
      <c r="J229" s="233">
        <f>ROUND(I229*H229,2)</f>
        <v>0</v>
      </c>
      <c r="K229" s="229" t="s">
        <v>1</v>
      </c>
      <c r="L229" s="45"/>
      <c r="M229" s="234" t="s">
        <v>1</v>
      </c>
      <c r="N229" s="235" t="s">
        <v>39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188</v>
      </c>
      <c r="AT229" s="238" t="s">
        <v>183</v>
      </c>
      <c r="AU229" s="238" t="s">
        <v>84</v>
      </c>
      <c r="AY229" s="18" t="s">
        <v>180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82</v>
      </c>
      <c r="BK229" s="239">
        <f>ROUND(I229*H229,2)</f>
        <v>0</v>
      </c>
      <c r="BL229" s="18" t="s">
        <v>188</v>
      </c>
      <c r="BM229" s="238" t="s">
        <v>986</v>
      </c>
    </row>
    <row r="230" s="12" customFormat="1" ht="22.8" customHeight="1">
      <c r="A230" s="12"/>
      <c r="B230" s="211"/>
      <c r="C230" s="212"/>
      <c r="D230" s="213" t="s">
        <v>73</v>
      </c>
      <c r="E230" s="225" t="s">
        <v>1983</v>
      </c>
      <c r="F230" s="225" t="s">
        <v>1984</v>
      </c>
      <c r="G230" s="212"/>
      <c r="H230" s="212"/>
      <c r="I230" s="215"/>
      <c r="J230" s="226">
        <f>BK230</f>
        <v>0</v>
      </c>
      <c r="K230" s="212"/>
      <c r="L230" s="217"/>
      <c r="M230" s="218"/>
      <c r="N230" s="219"/>
      <c r="O230" s="219"/>
      <c r="P230" s="220">
        <f>SUM(P231:P234)</f>
        <v>0</v>
      </c>
      <c r="Q230" s="219"/>
      <c r="R230" s="220">
        <f>SUM(R231:R234)</f>
        <v>0</v>
      </c>
      <c r="S230" s="219"/>
      <c r="T230" s="221">
        <f>SUM(T231:T234)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22" t="s">
        <v>82</v>
      </c>
      <c r="AT230" s="223" t="s">
        <v>73</v>
      </c>
      <c r="AU230" s="223" t="s">
        <v>82</v>
      </c>
      <c r="AY230" s="222" t="s">
        <v>180</v>
      </c>
      <c r="BK230" s="224">
        <f>SUM(BK231:BK234)</f>
        <v>0</v>
      </c>
    </row>
    <row r="231" s="2" customFormat="1" ht="24.15" customHeight="1">
      <c r="A231" s="39"/>
      <c r="B231" s="40"/>
      <c r="C231" s="227" t="s">
        <v>606</v>
      </c>
      <c r="D231" s="227" t="s">
        <v>183</v>
      </c>
      <c r="E231" s="228" t="s">
        <v>335</v>
      </c>
      <c r="F231" s="229" t="s">
        <v>1985</v>
      </c>
      <c r="G231" s="230" t="s">
        <v>279</v>
      </c>
      <c r="H231" s="231">
        <v>1650</v>
      </c>
      <c r="I231" s="232"/>
      <c r="J231" s="233">
        <f>ROUND(I231*H231,2)</f>
        <v>0</v>
      </c>
      <c r="K231" s="229" t="s">
        <v>1</v>
      </c>
      <c r="L231" s="45"/>
      <c r="M231" s="234" t="s">
        <v>1</v>
      </c>
      <c r="N231" s="235" t="s">
        <v>39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188</v>
      </c>
      <c r="AT231" s="238" t="s">
        <v>183</v>
      </c>
      <c r="AU231" s="238" t="s">
        <v>84</v>
      </c>
      <c r="AY231" s="18" t="s">
        <v>180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82</v>
      </c>
      <c r="BK231" s="239">
        <f>ROUND(I231*H231,2)</f>
        <v>0</v>
      </c>
      <c r="BL231" s="18" t="s">
        <v>188</v>
      </c>
      <c r="BM231" s="238" t="s">
        <v>1986</v>
      </c>
    </row>
    <row r="232" s="2" customFormat="1">
      <c r="A232" s="39"/>
      <c r="B232" s="40"/>
      <c r="C232" s="41"/>
      <c r="D232" s="242" t="s">
        <v>556</v>
      </c>
      <c r="E232" s="41"/>
      <c r="F232" s="295" t="s">
        <v>1987</v>
      </c>
      <c r="G232" s="41"/>
      <c r="H232" s="41"/>
      <c r="I232" s="296"/>
      <c r="J232" s="41"/>
      <c r="K232" s="41"/>
      <c r="L232" s="45"/>
      <c r="M232" s="297"/>
      <c r="N232" s="298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556</v>
      </c>
      <c r="AU232" s="18" t="s">
        <v>84</v>
      </c>
    </row>
    <row r="233" s="2" customFormat="1" ht="16.5" customHeight="1">
      <c r="A233" s="39"/>
      <c r="B233" s="40"/>
      <c r="C233" s="227" t="s">
        <v>611</v>
      </c>
      <c r="D233" s="227" t="s">
        <v>183</v>
      </c>
      <c r="E233" s="228" t="s">
        <v>340</v>
      </c>
      <c r="F233" s="229" t="s">
        <v>1988</v>
      </c>
      <c r="G233" s="230" t="s">
        <v>1784</v>
      </c>
      <c r="H233" s="231">
        <v>800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39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188</v>
      </c>
      <c r="AT233" s="238" t="s">
        <v>183</v>
      </c>
      <c r="AU233" s="238" t="s">
        <v>84</v>
      </c>
      <c r="AY233" s="18" t="s">
        <v>180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82</v>
      </c>
      <c r="BK233" s="239">
        <f>ROUND(I233*H233,2)</f>
        <v>0</v>
      </c>
      <c r="BL233" s="18" t="s">
        <v>188</v>
      </c>
      <c r="BM233" s="238" t="s">
        <v>1989</v>
      </c>
    </row>
    <row r="234" s="2" customFormat="1" ht="16.5" customHeight="1">
      <c r="A234" s="39"/>
      <c r="B234" s="40"/>
      <c r="C234" s="227" t="s">
        <v>616</v>
      </c>
      <c r="D234" s="227" t="s">
        <v>183</v>
      </c>
      <c r="E234" s="228" t="s">
        <v>347</v>
      </c>
      <c r="F234" s="229" t="s">
        <v>1990</v>
      </c>
      <c r="G234" s="230" t="s">
        <v>279</v>
      </c>
      <c r="H234" s="231">
        <v>150</v>
      </c>
      <c r="I234" s="232"/>
      <c r="J234" s="233">
        <f>ROUND(I234*H234,2)</f>
        <v>0</v>
      </c>
      <c r="K234" s="229" t="s">
        <v>1</v>
      </c>
      <c r="L234" s="45"/>
      <c r="M234" s="234" t="s">
        <v>1</v>
      </c>
      <c r="N234" s="235" t="s">
        <v>39</v>
      </c>
      <c r="O234" s="92"/>
      <c r="P234" s="236">
        <f>O234*H234</f>
        <v>0</v>
      </c>
      <c r="Q234" s="236">
        <v>0</v>
      </c>
      <c r="R234" s="236">
        <f>Q234*H234</f>
        <v>0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188</v>
      </c>
      <c r="AT234" s="238" t="s">
        <v>183</v>
      </c>
      <c r="AU234" s="238" t="s">
        <v>84</v>
      </c>
      <c r="AY234" s="18" t="s">
        <v>180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82</v>
      </c>
      <c r="BK234" s="239">
        <f>ROUND(I234*H234,2)</f>
        <v>0</v>
      </c>
      <c r="BL234" s="18" t="s">
        <v>188</v>
      </c>
      <c r="BM234" s="238" t="s">
        <v>1126</v>
      </c>
    </row>
    <row r="235" s="12" customFormat="1" ht="22.8" customHeight="1">
      <c r="A235" s="12"/>
      <c r="B235" s="211"/>
      <c r="C235" s="212"/>
      <c r="D235" s="213" t="s">
        <v>73</v>
      </c>
      <c r="E235" s="225" t="s">
        <v>1921</v>
      </c>
      <c r="F235" s="225" t="s">
        <v>1922</v>
      </c>
      <c r="G235" s="212"/>
      <c r="H235" s="212"/>
      <c r="I235" s="215"/>
      <c r="J235" s="226">
        <f>BK235</f>
        <v>0</v>
      </c>
      <c r="K235" s="212"/>
      <c r="L235" s="217"/>
      <c r="M235" s="218"/>
      <c r="N235" s="219"/>
      <c r="O235" s="219"/>
      <c r="P235" s="220">
        <f>SUM(P236:P239)</f>
        <v>0</v>
      </c>
      <c r="Q235" s="219"/>
      <c r="R235" s="220">
        <f>SUM(R236:R239)</f>
        <v>0</v>
      </c>
      <c r="S235" s="219"/>
      <c r="T235" s="221">
        <f>SUM(T236:T239)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22" t="s">
        <v>82</v>
      </c>
      <c r="AT235" s="223" t="s">
        <v>73</v>
      </c>
      <c r="AU235" s="223" t="s">
        <v>82</v>
      </c>
      <c r="AY235" s="222" t="s">
        <v>180</v>
      </c>
      <c r="BK235" s="224">
        <f>SUM(BK236:BK239)</f>
        <v>0</v>
      </c>
    </row>
    <row r="236" s="2" customFormat="1" ht="16.5" customHeight="1">
      <c r="A236" s="39"/>
      <c r="B236" s="40"/>
      <c r="C236" s="227" t="s">
        <v>620</v>
      </c>
      <c r="D236" s="227" t="s">
        <v>183</v>
      </c>
      <c r="E236" s="228" t="s">
        <v>1991</v>
      </c>
      <c r="F236" s="229" t="s">
        <v>1992</v>
      </c>
      <c r="G236" s="230" t="s">
        <v>1784</v>
      </c>
      <c r="H236" s="231">
        <v>1</v>
      </c>
      <c r="I236" s="232"/>
      <c r="J236" s="233">
        <f>ROUND(I236*H236,2)</f>
        <v>0</v>
      </c>
      <c r="K236" s="229" t="s">
        <v>1</v>
      </c>
      <c r="L236" s="45"/>
      <c r="M236" s="234" t="s">
        <v>1</v>
      </c>
      <c r="N236" s="235" t="s">
        <v>39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188</v>
      </c>
      <c r="AT236" s="238" t="s">
        <v>183</v>
      </c>
      <c r="AU236" s="238" t="s">
        <v>84</v>
      </c>
      <c r="AY236" s="18" t="s">
        <v>180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82</v>
      </c>
      <c r="BK236" s="239">
        <f>ROUND(I236*H236,2)</f>
        <v>0</v>
      </c>
      <c r="BL236" s="18" t="s">
        <v>188</v>
      </c>
      <c r="BM236" s="238" t="s">
        <v>1993</v>
      </c>
    </row>
    <row r="237" s="2" customFormat="1" ht="16.5" customHeight="1">
      <c r="A237" s="39"/>
      <c r="B237" s="40"/>
      <c r="C237" s="227" t="s">
        <v>1582</v>
      </c>
      <c r="D237" s="227" t="s">
        <v>183</v>
      </c>
      <c r="E237" s="228" t="s">
        <v>1994</v>
      </c>
      <c r="F237" s="229" t="s">
        <v>1995</v>
      </c>
      <c r="G237" s="230" t="s">
        <v>646</v>
      </c>
      <c r="H237" s="231">
        <v>1</v>
      </c>
      <c r="I237" s="232"/>
      <c r="J237" s="233">
        <f>ROUND(I237*H237,2)</f>
        <v>0</v>
      </c>
      <c r="K237" s="229" t="s">
        <v>1</v>
      </c>
      <c r="L237" s="45"/>
      <c r="M237" s="234" t="s">
        <v>1</v>
      </c>
      <c r="N237" s="235" t="s">
        <v>39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188</v>
      </c>
      <c r="AT237" s="238" t="s">
        <v>183</v>
      </c>
      <c r="AU237" s="238" t="s">
        <v>84</v>
      </c>
      <c r="AY237" s="18" t="s">
        <v>180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82</v>
      </c>
      <c r="BK237" s="239">
        <f>ROUND(I237*H237,2)</f>
        <v>0</v>
      </c>
      <c r="BL237" s="18" t="s">
        <v>188</v>
      </c>
      <c r="BM237" s="238" t="s">
        <v>1996</v>
      </c>
    </row>
    <row r="238" s="2" customFormat="1" ht="16.5" customHeight="1">
      <c r="A238" s="39"/>
      <c r="B238" s="40"/>
      <c r="C238" s="227" t="s">
        <v>624</v>
      </c>
      <c r="D238" s="227" t="s">
        <v>183</v>
      </c>
      <c r="E238" s="228" t="s">
        <v>1997</v>
      </c>
      <c r="F238" s="229" t="s">
        <v>1998</v>
      </c>
      <c r="G238" s="230" t="s">
        <v>646</v>
      </c>
      <c r="H238" s="231">
        <v>1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39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188</v>
      </c>
      <c r="AT238" s="238" t="s">
        <v>183</v>
      </c>
      <c r="AU238" s="238" t="s">
        <v>84</v>
      </c>
      <c r="AY238" s="18" t="s">
        <v>180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82</v>
      </c>
      <c r="BK238" s="239">
        <f>ROUND(I238*H238,2)</f>
        <v>0</v>
      </c>
      <c r="BL238" s="18" t="s">
        <v>188</v>
      </c>
      <c r="BM238" s="238" t="s">
        <v>1999</v>
      </c>
    </row>
    <row r="239" s="2" customFormat="1" ht="16.5" customHeight="1">
      <c r="A239" s="39"/>
      <c r="B239" s="40"/>
      <c r="C239" s="227" t="s">
        <v>628</v>
      </c>
      <c r="D239" s="227" t="s">
        <v>183</v>
      </c>
      <c r="E239" s="228" t="s">
        <v>2000</v>
      </c>
      <c r="F239" s="229" t="s">
        <v>1927</v>
      </c>
      <c r="G239" s="230" t="s">
        <v>646</v>
      </c>
      <c r="H239" s="231">
        <v>1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39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188</v>
      </c>
      <c r="AT239" s="238" t="s">
        <v>183</v>
      </c>
      <c r="AU239" s="238" t="s">
        <v>84</v>
      </c>
      <c r="AY239" s="18" t="s">
        <v>180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82</v>
      </c>
      <c r="BK239" s="239">
        <f>ROUND(I239*H239,2)</f>
        <v>0</v>
      </c>
      <c r="BL239" s="18" t="s">
        <v>188</v>
      </c>
      <c r="BM239" s="238" t="s">
        <v>2001</v>
      </c>
    </row>
    <row r="240" s="12" customFormat="1" ht="25.92" customHeight="1">
      <c r="A240" s="12"/>
      <c r="B240" s="211"/>
      <c r="C240" s="212"/>
      <c r="D240" s="213" t="s">
        <v>73</v>
      </c>
      <c r="E240" s="214" t="s">
        <v>1938</v>
      </c>
      <c r="F240" s="214" t="s">
        <v>2002</v>
      </c>
      <c r="G240" s="212"/>
      <c r="H240" s="212"/>
      <c r="I240" s="215"/>
      <c r="J240" s="216">
        <f>BK240</f>
        <v>0</v>
      </c>
      <c r="K240" s="212"/>
      <c r="L240" s="217"/>
      <c r="M240" s="218"/>
      <c r="N240" s="219"/>
      <c r="O240" s="219"/>
      <c r="P240" s="220">
        <f>P241+P248+P255+P259</f>
        <v>0</v>
      </c>
      <c r="Q240" s="219"/>
      <c r="R240" s="220">
        <f>R241+R248+R255+R259</f>
        <v>0</v>
      </c>
      <c r="S240" s="219"/>
      <c r="T240" s="221">
        <f>T241+T248+T255+T259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22" t="s">
        <v>82</v>
      </c>
      <c r="AT240" s="223" t="s">
        <v>73</v>
      </c>
      <c r="AU240" s="223" t="s">
        <v>74</v>
      </c>
      <c r="AY240" s="222" t="s">
        <v>180</v>
      </c>
      <c r="BK240" s="224">
        <f>BK241+BK248+BK255+BK259</f>
        <v>0</v>
      </c>
    </row>
    <row r="241" s="12" customFormat="1" ht="22.8" customHeight="1">
      <c r="A241" s="12"/>
      <c r="B241" s="211"/>
      <c r="C241" s="212"/>
      <c r="D241" s="213" t="s">
        <v>73</v>
      </c>
      <c r="E241" s="225" t="s">
        <v>2003</v>
      </c>
      <c r="F241" s="225" t="s">
        <v>2004</v>
      </c>
      <c r="G241" s="212"/>
      <c r="H241" s="212"/>
      <c r="I241" s="215"/>
      <c r="J241" s="226">
        <f>BK241</f>
        <v>0</v>
      </c>
      <c r="K241" s="212"/>
      <c r="L241" s="217"/>
      <c r="M241" s="218"/>
      <c r="N241" s="219"/>
      <c r="O241" s="219"/>
      <c r="P241" s="220">
        <f>SUM(P242:P247)</f>
        <v>0</v>
      </c>
      <c r="Q241" s="219"/>
      <c r="R241" s="220">
        <f>SUM(R242:R247)</f>
        <v>0</v>
      </c>
      <c r="S241" s="219"/>
      <c r="T241" s="221">
        <f>SUM(T242:T247)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2" t="s">
        <v>82</v>
      </c>
      <c r="AT241" s="223" t="s">
        <v>73</v>
      </c>
      <c r="AU241" s="223" t="s">
        <v>82</v>
      </c>
      <c r="AY241" s="222" t="s">
        <v>180</v>
      </c>
      <c r="BK241" s="224">
        <f>SUM(BK242:BK247)</f>
        <v>0</v>
      </c>
    </row>
    <row r="242" s="2" customFormat="1" ht="37.8" customHeight="1">
      <c r="A242" s="39"/>
      <c r="B242" s="40"/>
      <c r="C242" s="227" t="s">
        <v>636</v>
      </c>
      <c r="D242" s="227" t="s">
        <v>183</v>
      </c>
      <c r="E242" s="228" t="s">
        <v>82</v>
      </c>
      <c r="F242" s="229" t="s">
        <v>2005</v>
      </c>
      <c r="G242" s="230" t="s">
        <v>1784</v>
      </c>
      <c r="H242" s="231">
        <v>1</v>
      </c>
      <c r="I242" s="232"/>
      <c r="J242" s="233">
        <f>ROUND(I242*H242,2)</f>
        <v>0</v>
      </c>
      <c r="K242" s="229" t="s">
        <v>1</v>
      </c>
      <c r="L242" s="45"/>
      <c r="M242" s="234" t="s">
        <v>1</v>
      </c>
      <c r="N242" s="235" t="s">
        <v>39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188</v>
      </c>
      <c r="AT242" s="238" t="s">
        <v>183</v>
      </c>
      <c r="AU242" s="238" t="s">
        <v>84</v>
      </c>
      <c r="AY242" s="18" t="s">
        <v>180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82</v>
      </c>
      <c r="BK242" s="239">
        <f>ROUND(I242*H242,2)</f>
        <v>0</v>
      </c>
      <c r="BL242" s="18" t="s">
        <v>188</v>
      </c>
      <c r="BM242" s="238" t="s">
        <v>2006</v>
      </c>
    </row>
    <row r="243" s="2" customFormat="1">
      <c r="A243" s="39"/>
      <c r="B243" s="40"/>
      <c r="C243" s="41"/>
      <c r="D243" s="242" t="s">
        <v>556</v>
      </c>
      <c r="E243" s="41"/>
      <c r="F243" s="295" t="s">
        <v>2007</v>
      </c>
      <c r="G243" s="41"/>
      <c r="H243" s="41"/>
      <c r="I243" s="296"/>
      <c r="J243" s="41"/>
      <c r="K243" s="41"/>
      <c r="L243" s="45"/>
      <c r="M243" s="297"/>
      <c r="N243" s="298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556</v>
      </c>
      <c r="AU243" s="18" t="s">
        <v>84</v>
      </c>
    </row>
    <row r="244" s="2" customFormat="1" ht="16.5" customHeight="1">
      <c r="A244" s="39"/>
      <c r="B244" s="40"/>
      <c r="C244" s="227" t="s">
        <v>643</v>
      </c>
      <c r="D244" s="227" t="s">
        <v>183</v>
      </c>
      <c r="E244" s="228" t="s">
        <v>1800</v>
      </c>
      <c r="F244" s="229" t="s">
        <v>2008</v>
      </c>
      <c r="G244" s="230" t="s">
        <v>1784</v>
      </c>
      <c r="H244" s="231">
        <v>2</v>
      </c>
      <c r="I244" s="232"/>
      <c r="J244" s="233">
        <f>ROUND(I244*H244,2)</f>
        <v>0</v>
      </c>
      <c r="K244" s="229" t="s">
        <v>1</v>
      </c>
      <c r="L244" s="45"/>
      <c r="M244" s="234" t="s">
        <v>1</v>
      </c>
      <c r="N244" s="235" t="s">
        <v>39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188</v>
      </c>
      <c r="AT244" s="238" t="s">
        <v>183</v>
      </c>
      <c r="AU244" s="238" t="s">
        <v>84</v>
      </c>
      <c r="AY244" s="18" t="s">
        <v>180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82</v>
      </c>
      <c r="BK244" s="239">
        <f>ROUND(I244*H244,2)</f>
        <v>0</v>
      </c>
      <c r="BL244" s="18" t="s">
        <v>188</v>
      </c>
      <c r="BM244" s="238" t="s">
        <v>1550</v>
      </c>
    </row>
    <row r="245" s="2" customFormat="1">
      <c r="A245" s="39"/>
      <c r="B245" s="40"/>
      <c r="C245" s="41"/>
      <c r="D245" s="242" t="s">
        <v>556</v>
      </c>
      <c r="E245" s="41"/>
      <c r="F245" s="295" t="s">
        <v>2009</v>
      </c>
      <c r="G245" s="41"/>
      <c r="H245" s="41"/>
      <c r="I245" s="296"/>
      <c r="J245" s="41"/>
      <c r="K245" s="41"/>
      <c r="L245" s="45"/>
      <c r="M245" s="297"/>
      <c r="N245" s="298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556</v>
      </c>
      <c r="AU245" s="18" t="s">
        <v>84</v>
      </c>
    </row>
    <row r="246" s="2" customFormat="1" ht="37.8" customHeight="1">
      <c r="A246" s="39"/>
      <c r="B246" s="40"/>
      <c r="C246" s="227" t="s">
        <v>649</v>
      </c>
      <c r="D246" s="227" t="s">
        <v>183</v>
      </c>
      <c r="E246" s="228" t="s">
        <v>1802</v>
      </c>
      <c r="F246" s="229" t="s">
        <v>2010</v>
      </c>
      <c r="G246" s="230" t="s">
        <v>1784</v>
      </c>
      <c r="H246" s="231">
        <v>2</v>
      </c>
      <c r="I246" s="232"/>
      <c r="J246" s="233">
        <f>ROUND(I246*H246,2)</f>
        <v>0</v>
      </c>
      <c r="K246" s="229" t="s">
        <v>1</v>
      </c>
      <c r="L246" s="45"/>
      <c r="M246" s="234" t="s">
        <v>1</v>
      </c>
      <c r="N246" s="235" t="s">
        <v>39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188</v>
      </c>
      <c r="AT246" s="238" t="s">
        <v>183</v>
      </c>
      <c r="AU246" s="238" t="s">
        <v>84</v>
      </c>
      <c r="AY246" s="18" t="s">
        <v>180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82</v>
      </c>
      <c r="BK246" s="239">
        <f>ROUND(I246*H246,2)</f>
        <v>0</v>
      </c>
      <c r="BL246" s="18" t="s">
        <v>188</v>
      </c>
      <c r="BM246" s="238" t="s">
        <v>2011</v>
      </c>
    </row>
    <row r="247" s="2" customFormat="1">
      <c r="A247" s="39"/>
      <c r="B247" s="40"/>
      <c r="C247" s="41"/>
      <c r="D247" s="242" t="s">
        <v>556</v>
      </c>
      <c r="E247" s="41"/>
      <c r="F247" s="295" t="s">
        <v>2012</v>
      </c>
      <c r="G247" s="41"/>
      <c r="H247" s="41"/>
      <c r="I247" s="296"/>
      <c r="J247" s="41"/>
      <c r="K247" s="41"/>
      <c r="L247" s="45"/>
      <c r="M247" s="297"/>
      <c r="N247" s="298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556</v>
      </c>
      <c r="AU247" s="18" t="s">
        <v>84</v>
      </c>
    </row>
    <row r="248" s="12" customFormat="1" ht="22.8" customHeight="1">
      <c r="A248" s="12"/>
      <c r="B248" s="211"/>
      <c r="C248" s="212"/>
      <c r="D248" s="213" t="s">
        <v>73</v>
      </c>
      <c r="E248" s="225" t="s">
        <v>188</v>
      </c>
      <c r="F248" s="225" t="s">
        <v>2013</v>
      </c>
      <c r="G248" s="212"/>
      <c r="H248" s="212"/>
      <c r="I248" s="215"/>
      <c r="J248" s="226">
        <f>BK248</f>
        <v>0</v>
      </c>
      <c r="K248" s="212"/>
      <c r="L248" s="217"/>
      <c r="M248" s="218"/>
      <c r="N248" s="219"/>
      <c r="O248" s="219"/>
      <c r="P248" s="220">
        <f>SUM(P249:P254)</f>
        <v>0</v>
      </c>
      <c r="Q248" s="219"/>
      <c r="R248" s="220">
        <f>SUM(R249:R254)</f>
        <v>0</v>
      </c>
      <c r="S248" s="219"/>
      <c r="T248" s="221">
        <f>SUM(T249:T254)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2" t="s">
        <v>82</v>
      </c>
      <c r="AT248" s="223" t="s">
        <v>73</v>
      </c>
      <c r="AU248" s="223" t="s">
        <v>82</v>
      </c>
      <c r="AY248" s="222" t="s">
        <v>180</v>
      </c>
      <c r="BK248" s="224">
        <f>SUM(BK249:BK254)</f>
        <v>0</v>
      </c>
    </row>
    <row r="249" s="2" customFormat="1" ht="37.8" customHeight="1">
      <c r="A249" s="39"/>
      <c r="B249" s="40"/>
      <c r="C249" s="227" t="s">
        <v>656</v>
      </c>
      <c r="D249" s="227" t="s">
        <v>183</v>
      </c>
      <c r="E249" s="228" t="s">
        <v>1804</v>
      </c>
      <c r="F249" s="229" t="s">
        <v>2014</v>
      </c>
      <c r="G249" s="230" t="s">
        <v>1784</v>
      </c>
      <c r="H249" s="231">
        <v>19</v>
      </c>
      <c r="I249" s="232"/>
      <c r="J249" s="233">
        <f>ROUND(I249*H249,2)</f>
        <v>0</v>
      </c>
      <c r="K249" s="229" t="s">
        <v>1</v>
      </c>
      <c r="L249" s="45"/>
      <c r="M249" s="234" t="s">
        <v>1</v>
      </c>
      <c r="N249" s="235" t="s">
        <v>39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188</v>
      </c>
      <c r="AT249" s="238" t="s">
        <v>183</v>
      </c>
      <c r="AU249" s="238" t="s">
        <v>84</v>
      </c>
      <c r="AY249" s="18" t="s">
        <v>180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82</v>
      </c>
      <c r="BK249" s="239">
        <f>ROUND(I249*H249,2)</f>
        <v>0</v>
      </c>
      <c r="BL249" s="18" t="s">
        <v>188</v>
      </c>
      <c r="BM249" s="238" t="s">
        <v>2015</v>
      </c>
    </row>
    <row r="250" s="2" customFormat="1">
      <c r="A250" s="39"/>
      <c r="B250" s="40"/>
      <c r="C250" s="41"/>
      <c r="D250" s="242" t="s">
        <v>556</v>
      </c>
      <c r="E250" s="41"/>
      <c r="F250" s="295" t="s">
        <v>2016</v>
      </c>
      <c r="G250" s="41"/>
      <c r="H250" s="41"/>
      <c r="I250" s="296"/>
      <c r="J250" s="41"/>
      <c r="K250" s="41"/>
      <c r="L250" s="45"/>
      <c r="M250" s="297"/>
      <c r="N250" s="298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556</v>
      </c>
      <c r="AU250" s="18" t="s">
        <v>84</v>
      </c>
    </row>
    <row r="251" s="2" customFormat="1" ht="37.8" customHeight="1">
      <c r="A251" s="39"/>
      <c r="B251" s="40"/>
      <c r="C251" s="227" t="s">
        <v>662</v>
      </c>
      <c r="D251" s="227" t="s">
        <v>183</v>
      </c>
      <c r="E251" s="228" t="s">
        <v>1806</v>
      </c>
      <c r="F251" s="229" t="s">
        <v>2017</v>
      </c>
      <c r="G251" s="230" t="s">
        <v>1784</v>
      </c>
      <c r="H251" s="231">
        <v>34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39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188</v>
      </c>
      <c r="AT251" s="238" t="s">
        <v>183</v>
      </c>
      <c r="AU251" s="238" t="s">
        <v>84</v>
      </c>
      <c r="AY251" s="18" t="s">
        <v>180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82</v>
      </c>
      <c r="BK251" s="239">
        <f>ROUND(I251*H251,2)</f>
        <v>0</v>
      </c>
      <c r="BL251" s="18" t="s">
        <v>188</v>
      </c>
      <c r="BM251" s="238" t="s">
        <v>2018</v>
      </c>
    </row>
    <row r="252" s="2" customFormat="1">
      <c r="A252" s="39"/>
      <c r="B252" s="40"/>
      <c r="C252" s="41"/>
      <c r="D252" s="242" t="s">
        <v>556</v>
      </c>
      <c r="E252" s="41"/>
      <c r="F252" s="295" t="s">
        <v>2019</v>
      </c>
      <c r="G252" s="41"/>
      <c r="H252" s="41"/>
      <c r="I252" s="296"/>
      <c r="J252" s="41"/>
      <c r="K252" s="41"/>
      <c r="L252" s="45"/>
      <c r="M252" s="297"/>
      <c r="N252" s="298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556</v>
      </c>
      <c r="AU252" s="18" t="s">
        <v>84</v>
      </c>
    </row>
    <row r="253" s="2" customFormat="1" ht="21.75" customHeight="1">
      <c r="A253" s="39"/>
      <c r="B253" s="40"/>
      <c r="C253" s="227" t="s">
        <v>666</v>
      </c>
      <c r="D253" s="227" t="s">
        <v>183</v>
      </c>
      <c r="E253" s="228" t="s">
        <v>1807</v>
      </c>
      <c r="F253" s="229" t="s">
        <v>2020</v>
      </c>
      <c r="G253" s="230" t="s">
        <v>1784</v>
      </c>
      <c r="H253" s="231">
        <v>37</v>
      </c>
      <c r="I253" s="232"/>
      <c r="J253" s="233">
        <f>ROUND(I253*H253,2)</f>
        <v>0</v>
      </c>
      <c r="K253" s="229" t="s">
        <v>1</v>
      </c>
      <c r="L253" s="45"/>
      <c r="M253" s="234" t="s">
        <v>1</v>
      </c>
      <c r="N253" s="235" t="s">
        <v>39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188</v>
      </c>
      <c r="AT253" s="238" t="s">
        <v>183</v>
      </c>
      <c r="AU253" s="238" t="s">
        <v>84</v>
      </c>
      <c r="AY253" s="18" t="s">
        <v>180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82</v>
      </c>
      <c r="BK253" s="239">
        <f>ROUND(I253*H253,2)</f>
        <v>0</v>
      </c>
      <c r="BL253" s="18" t="s">
        <v>188</v>
      </c>
      <c r="BM253" s="238" t="s">
        <v>2021</v>
      </c>
    </row>
    <row r="254" s="2" customFormat="1">
      <c r="A254" s="39"/>
      <c r="B254" s="40"/>
      <c r="C254" s="41"/>
      <c r="D254" s="242" t="s">
        <v>556</v>
      </c>
      <c r="E254" s="41"/>
      <c r="F254" s="295" t="s">
        <v>2022</v>
      </c>
      <c r="G254" s="41"/>
      <c r="H254" s="41"/>
      <c r="I254" s="296"/>
      <c r="J254" s="41"/>
      <c r="K254" s="41"/>
      <c r="L254" s="45"/>
      <c r="M254" s="297"/>
      <c r="N254" s="298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556</v>
      </c>
      <c r="AU254" s="18" t="s">
        <v>84</v>
      </c>
    </row>
    <row r="255" s="12" customFormat="1" ht="22.8" customHeight="1">
      <c r="A255" s="12"/>
      <c r="B255" s="211"/>
      <c r="C255" s="212"/>
      <c r="D255" s="213" t="s">
        <v>73</v>
      </c>
      <c r="E255" s="225" t="s">
        <v>1917</v>
      </c>
      <c r="F255" s="225" t="s">
        <v>1918</v>
      </c>
      <c r="G255" s="212"/>
      <c r="H255" s="212"/>
      <c r="I255" s="215"/>
      <c r="J255" s="226">
        <f>BK255</f>
        <v>0</v>
      </c>
      <c r="K255" s="212"/>
      <c r="L255" s="217"/>
      <c r="M255" s="218"/>
      <c r="N255" s="219"/>
      <c r="O255" s="219"/>
      <c r="P255" s="220">
        <f>SUM(P256:P258)</f>
        <v>0</v>
      </c>
      <c r="Q255" s="219"/>
      <c r="R255" s="220">
        <f>SUM(R256:R258)</f>
        <v>0</v>
      </c>
      <c r="S255" s="219"/>
      <c r="T255" s="221">
        <f>SUM(T256:T258)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22" t="s">
        <v>82</v>
      </c>
      <c r="AT255" s="223" t="s">
        <v>73</v>
      </c>
      <c r="AU255" s="223" t="s">
        <v>82</v>
      </c>
      <c r="AY255" s="222" t="s">
        <v>180</v>
      </c>
      <c r="BK255" s="224">
        <f>SUM(BK256:BK258)</f>
        <v>0</v>
      </c>
    </row>
    <row r="256" s="2" customFormat="1" ht="21.75" customHeight="1">
      <c r="A256" s="39"/>
      <c r="B256" s="40"/>
      <c r="C256" s="227" t="s">
        <v>362</v>
      </c>
      <c r="D256" s="227" t="s">
        <v>183</v>
      </c>
      <c r="E256" s="228" t="s">
        <v>1809</v>
      </c>
      <c r="F256" s="229" t="s">
        <v>2023</v>
      </c>
      <c r="G256" s="230" t="s">
        <v>279</v>
      </c>
      <c r="H256" s="231">
        <v>1450</v>
      </c>
      <c r="I256" s="232"/>
      <c r="J256" s="233">
        <f>ROUND(I256*H256,2)</f>
        <v>0</v>
      </c>
      <c r="K256" s="229" t="s">
        <v>1</v>
      </c>
      <c r="L256" s="45"/>
      <c r="M256" s="234" t="s">
        <v>1</v>
      </c>
      <c r="N256" s="235" t="s">
        <v>39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188</v>
      </c>
      <c r="AT256" s="238" t="s">
        <v>183</v>
      </c>
      <c r="AU256" s="238" t="s">
        <v>84</v>
      </c>
      <c r="AY256" s="18" t="s">
        <v>180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82</v>
      </c>
      <c r="BK256" s="239">
        <f>ROUND(I256*H256,2)</f>
        <v>0</v>
      </c>
      <c r="BL256" s="18" t="s">
        <v>188</v>
      </c>
      <c r="BM256" s="238" t="s">
        <v>2024</v>
      </c>
    </row>
    <row r="257" s="2" customFormat="1" ht="16.5" customHeight="1">
      <c r="A257" s="39"/>
      <c r="B257" s="40"/>
      <c r="C257" s="227" t="s">
        <v>676</v>
      </c>
      <c r="D257" s="227" t="s">
        <v>183</v>
      </c>
      <c r="E257" s="228" t="s">
        <v>2025</v>
      </c>
      <c r="F257" s="229" t="s">
        <v>2026</v>
      </c>
      <c r="G257" s="230" t="s">
        <v>279</v>
      </c>
      <c r="H257" s="231">
        <v>1100</v>
      </c>
      <c r="I257" s="232"/>
      <c r="J257" s="233">
        <f>ROUND(I257*H257,2)</f>
        <v>0</v>
      </c>
      <c r="K257" s="229" t="s">
        <v>1</v>
      </c>
      <c r="L257" s="45"/>
      <c r="M257" s="234" t="s">
        <v>1</v>
      </c>
      <c r="N257" s="235" t="s">
        <v>39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188</v>
      </c>
      <c r="AT257" s="238" t="s">
        <v>183</v>
      </c>
      <c r="AU257" s="238" t="s">
        <v>84</v>
      </c>
      <c r="AY257" s="18" t="s">
        <v>180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82</v>
      </c>
      <c r="BK257" s="239">
        <f>ROUND(I257*H257,2)</f>
        <v>0</v>
      </c>
      <c r="BL257" s="18" t="s">
        <v>188</v>
      </c>
      <c r="BM257" s="238" t="s">
        <v>2027</v>
      </c>
    </row>
    <row r="258" s="2" customFormat="1" ht="16.5" customHeight="1">
      <c r="A258" s="39"/>
      <c r="B258" s="40"/>
      <c r="C258" s="227" t="s">
        <v>682</v>
      </c>
      <c r="D258" s="227" t="s">
        <v>183</v>
      </c>
      <c r="E258" s="228" t="s">
        <v>2028</v>
      </c>
      <c r="F258" s="229" t="s">
        <v>2029</v>
      </c>
      <c r="G258" s="230" t="s">
        <v>279</v>
      </c>
      <c r="H258" s="231">
        <v>60</v>
      </c>
      <c r="I258" s="232"/>
      <c r="J258" s="233">
        <f>ROUND(I258*H258,2)</f>
        <v>0</v>
      </c>
      <c r="K258" s="229" t="s">
        <v>1</v>
      </c>
      <c r="L258" s="45"/>
      <c r="M258" s="234" t="s">
        <v>1</v>
      </c>
      <c r="N258" s="235" t="s">
        <v>39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188</v>
      </c>
      <c r="AT258" s="238" t="s">
        <v>183</v>
      </c>
      <c r="AU258" s="238" t="s">
        <v>84</v>
      </c>
      <c r="AY258" s="18" t="s">
        <v>180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82</v>
      </c>
      <c r="BK258" s="239">
        <f>ROUND(I258*H258,2)</f>
        <v>0</v>
      </c>
      <c r="BL258" s="18" t="s">
        <v>188</v>
      </c>
      <c r="BM258" s="238" t="s">
        <v>2030</v>
      </c>
    </row>
    <row r="259" s="12" customFormat="1" ht="22.8" customHeight="1">
      <c r="A259" s="12"/>
      <c r="B259" s="211"/>
      <c r="C259" s="212"/>
      <c r="D259" s="213" t="s">
        <v>73</v>
      </c>
      <c r="E259" s="225" t="s">
        <v>1921</v>
      </c>
      <c r="F259" s="225" t="s">
        <v>1922</v>
      </c>
      <c r="G259" s="212"/>
      <c r="H259" s="212"/>
      <c r="I259" s="215"/>
      <c r="J259" s="226">
        <f>BK259</f>
        <v>0</v>
      </c>
      <c r="K259" s="212"/>
      <c r="L259" s="217"/>
      <c r="M259" s="218"/>
      <c r="N259" s="219"/>
      <c r="O259" s="219"/>
      <c r="P259" s="220">
        <f>SUM(P260:P267)</f>
        <v>0</v>
      </c>
      <c r="Q259" s="219"/>
      <c r="R259" s="220">
        <f>SUM(R260:R267)</f>
        <v>0</v>
      </c>
      <c r="S259" s="219"/>
      <c r="T259" s="221">
        <f>SUM(T260:T267)</f>
        <v>0</v>
      </c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22" t="s">
        <v>82</v>
      </c>
      <c r="AT259" s="223" t="s">
        <v>73</v>
      </c>
      <c r="AU259" s="223" t="s">
        <v>82</v>
      </c>
      <c r="AY259" s="222" t="s">
        <v>180</v>
      </c>
      <c r="BK259" s="224">
        <f>SUM(BK260:BK267)</f>
        <v>0</v>
      </c>
    </row>
    <row r="260" s="2" customFormat="1" ht="16.5" customHeight="1">
      <c r="A260" s="39"/>
      <c r="B260" s="40"/>
      <c r="C260" s="227" t="s">
        <v>690</v>
      </c>
      <c r="D260" s="227" t="s">
        <v>183</v>
      </c>
      <c r="E260" s="228" t="s">
        <v>2031</v>
      </c>
      <c r="F260" s="229" t="s">
        <v>1995</v>
      </c>
      <c r="G260" s="230" t="s">
        <v>1924</v>
      </c>
      <c r="H260" s="231">
        <v>1</v>
      </c>
      <c r="I260" s="232"/>
      <c r="J260" s="233">
        <f>ROUND(I260*H260,2)</f>
        <v>0</v>
      </c>
      <c r="K260" s="229" t="s">
        <v>1</v>
      </c>
      <c r="L260" s="45"/>
      <c r="M260" s="234" t="s">
        <v>1</v>
      </c>
      <c r="N260" s="235" t="s">
        <v>39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188</v>
      </c>
      <c r="AT260" s="238" t="s">
        <v>183</v>
      </c>
      <c r="AU260" s="238" t="s">
        <v>84</v>
      </c>
      <c r="AY260" s="18" t="s">
        <v>180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82</v>
      </c>
      <c r="BK260" s="239">
        <f>ROUND(I260*H260,2)</f>
        <v>0</v>
      </c>
      <c r="BL260" s="18" t="s">
        <v>188</v>
      </c>
      <c r="BM260" s="238" t="s">
        <v>2032</v>
      </c>
    </row>
    <row r="261" s="2" customFormat="1" ht="16.5" customHeight="1">
      <c r="A261" s="39"/>
      <c r="B261" s="40"/>
      <c r="C261" s="227" t="s">
        <v>695</v>
      </c>
      <c r="D261" s="227" t="s">
        <v>183</v>
      </c>
      <c r="E261" s="228" t="s">
        <v>2033</v>
      </c>
      <c r="F261" s="229" t="s">
        <v>1927</v>
      </c>
      <c r="G261" s="230" t="s">
        <v>1928</v>
      </c>
      <c r="H261" s="231">
        <v>1</v>
      </c>
      <c r="I261" s="232"/>
      <c r="J261" s="233">
        <f>ROUND(I261*H261,2)</f>
        <v>0</v>
      </c>
      <c r="K261" s="229" t="s">
        <v>1</v>
      </c>
      <c r="L261" s="45"/>
      <c r="M261" s="234" t="s">
        <v>1</v>
      </c>
      <c r="N261" s="235" t="s">
        <v>39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188</v>
      </c>
      <c r="AT261" s="238" t="s">
        <v>183</v>
      </c>
      <c r="AU261" s="238" t="s">
        <v>84</v>
      </c>
      <c r="AY261" s="18" t="s">
        <v>180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82</v>
      </c>
      <c r="BK261" s="239">
        <f>ROUND(I261*H261,2)</f>
        <v>0</v>
      </c>
      <c r="BL261" s="18" t="s">
        <v>188</v>
      </c>
      <c r="BM261" s="238" t="s">
        <v>2034</v>
      </c>
    </row>
    <row r="262" s="2" customFormat="1" ht="16.5" customHeight="1">
      <c r="A262" s="39"/>
      <c r="B262" s="40"/>
      <c r="C262" s="227" t="s">
        <v>704</v>
      </c>
      <c r="D262" s="227" t="s">
        <v>183</v>
      </c>
      <c r="E262" s="228" t="s">
        <v>2035</v>
      </c>
      <c r="F262" s="229" t="s">
        <v>2036</v>
      </c>
      <c r="G262" s="230" t="s">
        <v>646</v>
      </c>
      <c r="H262" s="231">
        <v>1</v>
      </c>
      <c r="I262" s="232"/>
      <c r="J262" s="233">
        <f>ROUND(I262*H262,2)</f>
        <v>0</v>
      </c>
      <c r="K262" s="229" t="s">
        <v>1</v>
      </c>
      <c r="L262" s="45"/>
      <c r="M262" s="234" t="s">
        <v>1</v>
      </c>
      <c r="N262" s="235" t="s">
        <v>39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188</v>
      </c>
      <c r="AT262" s="238" t="s">
        <v>183</v>
      </c>
      <c r="AU262" s="238" t="s">
        <v>84</v>
      </c>
      <c r="AY262" s="18" t="s">
        <v>180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82</v>
      </c>
      <c r="BK262" s="239">
        <f>ROUND(I262*H262,2)</f>
        <v>0</v>
      </c>
      <c r="BL262" s="18" t="s">
        <v>188</v>
      </c>
      <c r="BM262" s="238" t="s">
        <v>1100</v>
      </c>
    </row>
    <row r="263" s="2" customFormat="1" ht="16.5" customHeight="1">
      <c r="A263" s="39"/>
      <c r="B263" s="40"/>
      <c r="C263" s="227" t="s">
        <v>710</v>
      </c>
      <c r="D263" s="227" t="s">
        <v>183</v>
      </c>
      <c r="E263" s="228" t="s">
        <v>2037</v>
      </c>
      <c r="F263" s="229" t="s">
        <v>2038</v>
      </c>
      <c r="G263" s="230" t="s">
        <v>1928</v>
      </c>
      <c r="H263" s="231">
        <v>1</v>
      </c>
      <c r="I263" s="232"/>
      <c r="J263" s="233">
        <f>ROUND(I263*H263,2)</f>
        <v>0</v>
      </c>
      <c r="K263" s="229" t="s">
        <v>1</v>
      </c>
      <c r="L263" s="45"/>
      <c r="M263" s="234" t="s">
        <v>1</v>
      </c>
      <c r="N263" s="235" t="s">
        <v>39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188</v>
      </c>
      <c r="AT263" s="238" t="s">
        <v>183</v>
      </c>
      <c r="AU263" s="238" t="s">
        <v>84</v>
      </c>
      <c r="AY263" s="18" t="s">
        <v>180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82</v>
      </c>
      <c r="BK263" s="239">
        <f>ROUND(I263*H263,2)</f>
        <v>0</v>
      </c>
      <c r="BL263" s="18" t="s">
        <v>188</v>
      </c>
      <c r="BM263" s="238" t="s">
        <v>2039</v>
      </c>
    </row>
    <row r="264" s="2" customFormat="1" ht="16.5" customHeight="1">
      <c r="A264" s="39"/>
      <c r="B264" s="40"/>
      <c r="C264" s="227" t="s">
        <v>715</v>
      </c>
      <c r="D264" s="227" t="s">
        <v>183</v>
      </c>
      <c r="E264" s="228" t="s">
        <v>2040</v>
      </c>
      <c r="F264" s="229" t="s">
        <v>1930</v>
      </c>
      <c r="G264" s="230" t="s">
        <v>1928</v>
      </c>
      <c r="H264" s="231">
        <v>1</v>
      </c>
      <c r="I264" s="232"/>
      <c r="J264" s="233">
        <f>ROUND(I264*H264,2)</f>
        <v>0</v>
      </c>
      <c r="K264" s="229" t="s">
        <v>1</v>
      </c>
      <c r="L264" s="45"/>
      <c r="M264" s="234" t="s">
        <v>1</v>
      </c>
      <c r="N264" s="235" t="s">
        <v>39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188</v>
      </c>
      <c r="AT264" s="238" t="s">
        <v>183</v>
      </c>
      <c r="AU264" s="238" t="s">
        <v>84</v>
      </c>
      <c r="AY264" s="18" t="s">
        <v>180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82</v>
      </c>
      <c r="BK264" s="239">
        <f>ROUND(I264*H264,2)</f>
        <v>0</v>
      </c>
      <c r="BL264" s="18" t="s">
        <v>188</v>
      </c>
      <c r="BM264" s="238" t="s">
        <v>2041</v>
      </c>
    </row>
    <row r="265" s="2" customFormat="1" ht="16.5" customHeight="1">
      <c r="A265" s="39"/>
      <c r="B265" s="40"/>
      <c r="C265" s="227" t="s">
        <v>720</v>
      </c>
      <c r="D265" s="227" t="s">
        <v>183</v>
      </c>
      <c r="E265" s="228" t="s">
        <v>2042</v>
      </c>
      <c r="F265" s="229" t="s">
        <v>2043</v>
      </c>
      <c r="G265" s="230" t="s">
        <v>1928</v>
      </c>
      <c r="H265" s="231">
        <v>1</v>
      </c>
      <c r="I265" s="232"/>
      <c r="J265" s="233">
        <f>ROUND(I265*H265,2)</f>
        <v>0</v>
      </c>
      <c r="K265" s="229" t="s">
        <v>1</v>
      </c>
      <c r="L265" s="45"/>
      <c r="M265" s="234" t="s">
        <v>1</v>
      </c>
      <c r="N265" s="235" t="s">
        <v>39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188</v>
      </c>
      <c r="AT265" s="238" t="s">
        <v>183</v>
      </c>
      <c r="AU265" s="238" t="s">
        <v>84</v>
      </c>
      <c r="AY265" s="18" t="s">
        <v>180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82</v>
      </c>
      <c r="BK265" s="239">
        <f>ROUND(I265*H265,2)</f>
        <v>0</v>
      </c>
      <c r="BL265" s="18" t="s">
        <v>188</v>
      </c>
      <c r="BM265" s="238" t="s">
        <v>2044</v>
      </c>
    </row>
    <row r="266" s="2" customFormat="1" ht="16.5" customHeight="1">
      <c r="A266" s="39"/>
      <c r="B266" s="40"/>
      <c r="C266" s="227" t="s">
        <v>1656</v>
      </c>
      <c r="D266" s="227" t="s">
        <v>183</v>
      </c>
      <c r="E266" s="228" t="s">
        <v>2045</v>
      </c>
      <c r="F266" s="229" t="s">
        <v>2046</v>
      </c>
      <c r="G266" s="230" t="s">
        <v>1928</v>
      </c>
      <c r="H266" s="231">
        <v>1</v>
      </c>
      <c r="I266" s="232"/>
      <c r="J266" s="233">
        <f>ROUND(I266*H266,2)</f>
        <v>0</v>
      </c>
      <c r="K266" s="229" t="s">
        <v>1</v>
      </c>
      <c r="L266" s="45"/>
      <c r="M266" s="234" t="s">
        <v>1</v>
      </c>
      <c r="N266" s="235" t="s">
        <v>39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188</v>
      </c>
      <c r="AT266" s="238" t="s">
        <v>183</v>
      </c>
      <c r="AU266" s="238" t="s">
        <v>84</v>
      </c>
      <c r="AY266" s="18" t="s">
        <v>180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82</v>
      </c>
      <c r="BK266" s="239">
        <f>ROUND(I266*H266,2)</f>
        <v>0</v>
      </c>
      <c r="BL266" s="18" t="s">
        <v>188</v>
      </c>
      <c r="BM266" s="238" t="s">
        <v>2047</v>
      </c>
    </row>
    <row r="267" s="2" customFormat="1" ht="16.5" customHeight="1">
      <c r="A267" s="39"/>
      <c r="B267" s="40"/>
      <c r="C267" s="227" t="s">
        <v>1666</v>
      </c>
      <c r="D267" s="227" t="s">
        <v>183</v>
      </c>
      <c r="E267" s="228" t="s">
        <v>2048</v>
      </c>
      <c r="F267" s="229" t="s">
        <v>1930</v>
      </c>
      <c r="G267" s="230" t="s">
        <v>1928</v>
      </c>
      <c r="H267" s="231">
        <v>1</v>
      </c>
      <c r="I267" s="232"/>
      <c r="J267" s="233">
        <f>ROUND(I267*H267,2)</f>
        <v>0</v>
      </c>
      <c r="K267" s="229" t="s">
        <v>1</v>
      </c>
      <c r="L267" s="45"/>
      <c r="M267" s="234" t="s">
        <v>1</v>
      </c>
      <c r="N267" s="235" t="s">
        <v>39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188</v>
      </c>
      <c r="AT267" s="238" t="s">
        <v>183</v>
      </c>
      <c r="AU267" s="238" t="s">
        <v>84</v>
      </c>
      <c r="AY267" s="18" t="s">
        <v>180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82</v>
      </c>
      <c r="BK267" s="239">
        <f>ROUND(I267*H267,2)</f>
        <v>0</v>
      </c>
      <c r="BL267" s="18" t="s">
        <v>188</v>
      </c>
      <c r="BM267" s="238" t="s">
        <v>2049</v>
      </c>
    </row>
    <row r="268" s="12" customFormat="1" ht="25.92" customHeight="1">
      <c r="A268" s="12"/>
      <c r="B268" s="211"/>
      <c r="C268" s="212"/>
      <c r="D268" s="213" t="s">
        <v>73</v>
      </c>
      <c r="E268" s="214" t="s">
        <v>2050</v>
      </c>
      <c r="F268" s="214" t="s">
        <v>2051</v>
      </c>
      <c r="G268" s="212"/>
      <c r="H268" s="212"/>
      <c r="I268" s="215"/>
      <c r="J268" s="216">
        <f>BK268</f>
        <v>0</v>
      </c>
      <c r="K268" s="212"/>
      <c r="L268" s="217"/>
      <c r="M268" s="218"/>
      <c r="N268" s="219"/>
      <c r="O268" s="219"/>
      <c r="P268" s="220">
        <f>P269+P270+P271+P273</f>
        <v>0</v>
      </c>
      <c r="Q268" s="219"/>
      <c r="R268" s="220">
        <f>R269+R270+R271+R273</f>
        <v>0</v>
      </c>
      <c r="S268" s="219"/>
      <c r="T268" s="221">
        <f>T269+T270+T271+T273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2" t="s">
        <v>82</v>
      </c>
      <c r="AT268" s="223" t="s">
        <v>73</v>
      </c>
      <c r="AU268" s="223" t="s">
        <v>74</v>
      </c>
      <c r="AY268" s="222" t="s">
        <v>180</v>
      </c>
      <c r="BK268" s="224">
        <f>BK269+BK270+BK271+BK273</f>
        <v>0</v>
      </c>
    </row>
    <row r="269" s="2" customFormat="1" ht="16.5" customHeight="1">
      <c r="A269" s="39"/>
      <c r="B269" s="40"/>
      <c r="C269" s="227" t="s">
        <v>725</v>
      </c>
      <c r="D269" s="227" t="s">
        <v>183</v>
      </c>
      <c r="E269" s="228" t="s">
        <v>2052</v>
      </c>
      <c r="F269" s="229" t="s">
        <v>2053</v>
      </c>
      <c r="G269" s="230" t="s">
        <v>1784</v>
      </c>
      <c r="H269" s="231">
        <v>4</v>
      </c>
      <c r="I269" s="232"/>
      <c r="J269" s="233">
        <f>ROUND(I269*H269,2)</f>
        <v>0</v>
      </c>
      <c r="K269" s="229" t="s">
        <v>1</v>
      </c>
      <c r="L269" s="45"/>
      <c r="M269" s="234" t="s">
        <v>1</v>
      </c>
      <c r="N269" s="235" t="s">
        <v>39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188</v>
      </c>
      <c r="AT269" s="238" t="s">
        <v>183</v>
      </c>
      <c r="AU269" s="238" t="s">
        <v>82</v>
      </c>
      <c r="AY269" s="18" t="s">
        <v>180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82</v>
      </c>
      <c r="BK269" s="239">
        <f>ROUND(I269*H269,2)</f>
        <v>0</v>
      </c>
      <c r="BL269" s="18" t="s">
        <v>188</v>
      </c>
      <c r="BM269" s="238" t="s">
        <v>2054</v>
      </c>
    </row>
    <row r="270" s="2" customFormat="1" ht="16.5" customHeight="1">
      <c r="A270" s="39"/>
      <c r="B270" s="40"/>
      <c r="C270" s="227" t="s">
        <v>731</v>
      </c>
      <c r="D270" s="227" t="s">
        <v>183</v>
      </c>
      <c r="E270" s="228" t="s">
        <v>2055</v>
      </c>
      <c r="F270" s="229" t="s">
        <v>2056</v>
      </c>
      <c r="G270" s="230" t="s">
        <v>1784</v>
      </c>
      <c r="H270" s="231">
        <v>4</v>
      </c>
      <c r="I270" s="232"/>
      <c r="J270" s="233">
        <f>ROUND(I270*H270,2)</f>
        <v>0</v>
      </c>
      <c r="K270" s="229" t="s">
        <v>1</v>
      </c>
      <c r="L270" s="45"/>
      <c r="M270" s="234" t="s">
        <v>1</v>
      </c>
      <c r="N270" s="235" t="s">
        <v>39</v>
      </c>
      <c r="O270" s="92"/>
      <c r="P270" s="236">
        <f>O270*H270</f>
        <v>0</v>
      </c>
      <c r="Q270" s="236">
        <v>0</v>
      </c>
      <c r="R270" s="236">
        <f>Q270*H270</f>
        <v>0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188</v>
      </c>
      <c r="AT270" s="238" t="s">
        <v>183</v>
      </c>
      <c r="AU270" s="238" t="s">
        <v>82</v>
      </c>
      <c r="AY270" s="18" t="s">
        <v>180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82</v>
      </c>
      <c r="BK270" s="239">
        <f>ROUND(I270*H270,2)</f>
        <v>0</v>
      </c>
      <c r="BL270" s="18" t="s">
        <v>188</v>
      </c>
      <c r="BM270" s="238" t="s">
        <v>2057</v>
      </c>
    </row>
    <row r="271" s="12" customFormat="1" ht="22.8" customHeight="1">
      <c r="A271" s="12"/>
      <c r="B271" s="211"/>
      <c r="C271" s="212"/>
      <c r="D271" s="213" t="s">
        <v>73</v>
      </c>
      <c r="E271" s="225" t="s">
        <v>2058</v>
      </c>
      <c r="F271" s="225" t="s">
        <v>2059</v>
      </c>
      <c r="G271" s="212"/>
      <c r="H271" s="212"/>
      <c r="I271" s="215"/>
      <c r="J271" s="226">
        <f>BK271</f>
        <v>0</v>
      </c>
      <c r="K271" s="212"/>
      <c r="L271" s="217"/>
      <c r="M271" s="218"/>
      <c r="N271" s="219"/>
      <c r="O271" s="219"/>
      <c r="P271" s="220">
        <f>P272</f>
        <v>0</v>
      </c>
      <c r="Q271" s="219"/>
      <c r="R271" s="220">
        <f>R272</f>
        <v>0</v>
      </c>
      <c r="S271" s="219"/>
      <c r="T271" s="221">
        <f>T272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22" t="s">
        <v>82</v>
      </c>
      <c r="AT271" s="223" t="s">
        <v>73</v>
      </c>
      <c r="AU271" s="223" t="s">
        <v>82</v>
      </c>
      <c r="AY271" s="222" t="s">
        <v>180</v>
      </c>
      <c r="BK271" s="224">
        <f>BK272</f>
        <v>0</v>
      </c>
    </row>
    <row r="272" s="2" customFormat="1" ht="16.5" customHeight="1">
      <c r="A272" s="39"/>
      <c r="B272" s="40"/>
      <c r="C272" s="227" t="s">
        <v>735</v>
      </c>
      <c r="D272" s="227" t="s">
        <v>183</v>
      </c>
      <c r="E272" s="228" t="s">
        <v>2060</v>
      </c>
      <c r="F272" s="229" t="s">
        <v>2061</v>
      </c>
      <c r="G272" s="230" t="s">
        <v>279</v>
      </c>
      <c r="H272" s="231">
        <v>250</v>
      </c>
      <c r="I272" s="232"/>
      <c r="J272" s="233">
        <f>ROUND(I272*H272,2)</f>
        <v>0</v>
      </c>
      <c r="K272" s="229" t="s">
        <v>1</v>
      </c>
      <c r="L272" s="45"/>
      <c r="M272" s="234" t="s">
        <v>1</v>
      </c>
      <c r="N272" s="235" t="s">
        <v>39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188</v>
      </c>
      <c r="AT272" s="238" t="s">
        <v>183</v>
      </c>
      <c r="AU272" s="238" t="s">
        <v>84</v>
      </c>
      <c r="AY272" s="18" t="s">
        <v>180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82</v>
      </c>
      <c r="BK272" s="239">
        <f>ROUND(I272*H272,2)</f>
        <v>0</v>
      </c>
      <c r="BL272" s="18" t="s">
        <v>188</v>
      </c>
      <c r="BM272" s="238" t="s">
        <v>2062</v>
      </c>
    </row>
    <row r="273" s="12" customFormat="1" ht="22.8" customHeight="1">
      <c r="A273" s="12"/>
      <c r="B273" s="211"/>
      <c r="C273" s="212"/>
      <c r="D273" s="213" t="s">
        <v>73</v>
      </c>
      <c r="E273" s="225" t="s">
        <v>1921</v>
      </c>
      <c r="F273" s="225" t="s">
        <v>1922</v>
      </c>
      <c r="G273" s="212"/>
      <c r="H273" s="212"/>
      <c r="I273" s="215"/>
      <c r="J273" s="226">
        <f>BK273</f>
        <v>0</v>
      </c>
      <c r="K273" s="212"/>
      <c r="L273" s="217"/>
      <c r="M273" s="218"/>
      <c r="N273" s="219"/>
      <c r="O273" s="219"/>
      <c r="P273" s="220">
        <f>SUM(P274:P275)</f>
        <v>0</v>
      </c>
      <c r="Q273" s="219"/>
      <c r="R273" s="220">
        <f>SUM(R274:R275)</f>
        <v>0</v>
      </c>
      <c r="S273" s="219"/>
      <c r="T273" s="221">
        <f>SUM(T274:T275)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22" t="s">
        <v>82</v>
      </c>
      <c r="AT273" s="223" t="s">
        <v>73</v>
      </c>
      <c r="AU273" s="223" t="s">
        <v>82</v>
      </c>
      <c r="AY273" s="222" t="s">
        <v>180</v>
      </c>
      <c r="BK273" s="224">
        <f>SUM(BK274:BK275)</f>
        <v>0</v>
      </c>
    </row>
    <row r="274" s="2" customFormat="1" ht="16.5" customHeight="1">
      <c r="A274" s="39"/>
      <c r="B274" s="40"/>
      <c r="C274" s="227" t="s">
        <v>739</v>
      </c>
      <c r="D274" s="227" t="s">
        <v>183</v>
      </c>
      <c r="E274" s="228" t="s">
        <v>2063</v>
      </c>
      <c r="F274" s="229" t="s">
        <v>1995</v>
      </c>
      <c r="G274" s="230" t="s">
        <v>1924</v>
      </c>
      <c r="H274" s="231">
        <v>1</v>
      </c>
      <c r="I274" s="232"/>
      <c r="J274" s="233">
        <f>ROUND(I274*H274,2)</f>
        <v>0</v>
      </c>
      <c r="K274" s="229" t="s">
        <v>1</v>
      </c>
      <c r="L274" s="45"/>
      <c r="M274" s="234" t="s">
        <v>1</v>
      </c>
      <c r="N274" s="235" t="s">
        <v>39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188</v>
      </c>
      <c r="AT274" s="238" t="s">
        <v>183</v>
      </c>
      <c r="AU274" s="238" t="s">
        <v>84</v>
      </c>
      <c r="AY274" s="18" t="s">
        <v>180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82</v>
      </c>
      <c r="BK274" s="239">
        <f>ROUND(I274*H274,2)</f>
        <v>0</v>
      </c>
      <c r="BL274" s="18" t="s">
        <v>188</v>
      </c>
      <c r="BM274" s="238" t="s">
        <v>2064</v>
      </c>
    </row>
    <row r="275" s="2" customFormat="1" ht="16.5" customHeight="1">
      <c r="A275" s="39"/>
      <c r="B275" s="40"/>
      <c r="C275" s="227" t="s">
        <v>743</v>
      </c>
      <c r="D275" s="227" t="s">
        <v>183</v>
      </c>
      <c r="E275" s="228" t="s">
        <v>2065</v>
      </c>
      <c r="F275" s="229" t="s">
        <v>1927</v>
      </c>
      <c r="G275" s="230" t="s">
        <v>1928</v>
      </c>
      <c r="H275" s="231">
        <v>1</v>
      </c>
      <c r="I275" s="232"/>
      <c r="J275" s="233">
        <f>ROUND(I275*H275,2)</f>
        <v>0</v>
      </c>
      <c r="K275" s="229" t="s">
        <v>1</v>
      </c>
      <c r="L275" s="45"/>
      <c r="M275" s="234" t="s">
        <v>1</v>
      </c>
      <c r="N275" s="235" t="s">
        <v>39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188</v>
      </c>
      <c r="AT275" s="238" t="s">
        <v>183</v>
      </c>
      <c r="AU275" s="238" t="s">
        <v>84</v>
      </c>
      <c r="AY275" s="18" t="s">
        <v>180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82</v>
      </c>
      <c r="BK275" s="239">
        <f>ROUND(I275*H275,2)</f>
        <v>0</v>
      </c>
      <c r="BL275" s="18" t="s">
        <v>188</v>
      </c>
      <c r="BM275" s="238" t="s">
        <v>2066</v>
      </c>
    </row>
    <row r="276" s="12" customFormat="1" ht="25.92" customHeight="1">
      <c r="A276" s="12"/>
      <c r="B276" s="211"/>
      <c r="C276" s="212"/>
      <c r="D276" s="213" t="s">
        <v>73</v>
      </c>
      <c r="E276" s="214" t="s">
        <v>221</v>
      </c>
      <c r="F276" s="214" t="s">
        <v>2067</v>
      </c>
      <c r="G276" s="212"/>
      <c r="H276" s="212"/>
      <c r="I276" s="215"/>
      <c r="J276" s="216">
        <f>BK276</f>
        <v>0</v>
      </c>
      <c r="K276" s="212"/>
      <c r="L276" s="217"/>
      <c r="M276" s="218"/>
      <c r="N276" s="219"/>
      <c r="O276" s="219"/>
      <c r="P276" s="220">
        <f>P277+P281+P284</f>
        <v>0</v>
      </c>
      <c r="Q276" s="219"/>
      <c r="R276" s="220">
        <f>R277+R281+R284</f>
        <v>0</v>
      </c>
      <c r="S276" s="219"/>
      <c r="T276" s="221">
        <f>T277+T281+T284</f>
        <v>0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R276" s="222" t="s">
        <v>82</v>
      </c>
      <c r="AT276" s="223" t="s">
        <v>73</v>
      </c>
      <c r="AU276" s="223" t="s">
        <v>74</v>
      </c>
      <c r="AY276" s="222" t="s">
        <v>180</v>
      </c>
      <c r="BK276" s="224">
        <f>BK277+BK281+BK284</f>
        <v>0</v>
      </c>
    </row>
    <row r="277" s="12" customFormat="1" ht="22.8" customHeight="1">
      <c r="A277" s="12"/>
      <c r="B277" s="211"/>
      <c r="C277" s="212"/>
      <c r="D277" s="213" t="s">
        <v>73</v>
      </c>
      <c r="E277" s="225" t="s">
        <v>2068</v>
      </c>
      <c r="F277" s="225" t="s">
        <v>2069</v>
      </c>
      <c r="G277" s="212"/>
      <c r="H277" s="212"/>
      <c r="I277" s="215"/>
      <c r="J277" s="226">
        <f>BK277</f>
        <v>0</v>
      </c>
      <c r="K277" s="212"/>
      <c r="L277" s="217"/>
      <c r="M277" s="218"/>
      <c r="N277" s="219"/>
      <c r="O277" s="219"/>
      <c r="P277" s="220">
        <f>SUM(P278:P280)</f>
        <v>0</v>
      </c>
      <c r="Q277" s="219"/>
      <c r="R277" s="220">
        <f>SUM(R278:R280)</f>
        <v>0</v>
      </c>
      <c r="S277" s="219"/>
      <c r="T277" s="221">
        <f>SUM(T278:T280)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22" t="s">
        <v>82</v>
      </c>
      <c r="AT277" s="223" t="s">
        <v>73</v>
      </c>
      <c r="AU277" s="223" t="s">
        <v>82</v>
      </c>
      <c r="AY277" s="222" t="s">
        <v>180</v>
      </c>
      <c r="BK277" s="224">
        <f>SUM(BK278:BK280)</f>
        <v>0</v>
      </c>
    </row>
    <row r="278" s="2" customFormat="1" ht="16.5" customHeight="1">
      <c r="A278" s="39"/>
      <c r="B278" s="40"/>
      <c r="C278" s="227" t="s">
        <v>751</v>
      </c>
      <c r="D278" s="227" t="s">
        <v>183</v>
      </c>
      <c r="E278" s="228" t="s">
        <v>2070</v>
      </c>
      <c r="F278" s="229" t="s">
        <v>2071</v>
      </c>
      <c r="G278" s="230" t="s">
        <v>279</v>
      </c>
      <c r="H278" s="231">
        <v>150</v>
      </c>
      <c r="I278" s="232"/>
      <c r="J278" s="233">
        <f>ROUND(I278*H278,2)</f>
        <v>0</v>
      </c>
      <c r="K278" s="229" t="s">
        <v>1</v>
      </c>
      <c r="L278" s="45"/>
      <c r="M278" s="234" t="s">
        <v>1</v>
      </c>
      <c r="N278" s="235" t="s">
        <v>39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188</v>
      </c>
      <c r="AT278" s="238" t="s">
        <v>183</v>
      </c>
      <c r="AU278" s="238" t="s">
        <v>84</v>
      </c>
      <c r="AY278" s="18" t="s">
        <v>180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82</v>
      </c>
      <c r="BK278" s="239">
        <f>ROUND(I278*H278,2)</f>
        <v>0</v>
      </c>
      <c r="BL278" s="18" t="s">
        <v>188</v>
      </c>
      <c r="BM278" s="238" t="s">
        <v>2072</v>
      </c>
    </row>
    <row r="279" s="2" customFormat="1" ht="16.5" customHeight="1">
      <c r="A279" s="39"/>
      <c r="B279" s="40"/>
      <c r="C279" s="227" t="s">
        <v>795</v>
      </c>
      <c r="D279" s="227" t="s">
        <v>183</v>
      </c>
      <c r="E279" s="228" t="s">
        <v>2073</v>
      </c>
      <c r="F279" s="229" t="s">
        <v>2074</v>
      </c>
      <c r="G279" s="230" t="s">
        <v>279</v>
      </c>
      <c r="H279" s="231">
        <v>150</v>
      </c>
      <c r="I279" s="232"/>
      <c r="J279" s="233">
        <f>ROUND(I279*H279,2)</f>
        <v>0</v>
      </c>
      <c r="K279" s="229" t="s">
        <v>1</v>
      </c>
      <c r="L279" s="45"/>
      <c r="M279" s="234" t="s">
        <v>1</v>
      </c>
      <c r="N279" s="235" t="s">
        <v>39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188</v>
      </c>
      <c r="AT279" s="238" t="s">
        <v>183</v>
      </c>
      <c r="AU279" s="238" t="s">
        <v>84</v>
      </c>
      <c r="AY279" s="18" t="s">
        <v>180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82</v>
      </c>
      <c r="BK279" s="239">
        <f>ROUND(I279*H279,2)</f>
        <v>0</v>
      </c>
      <c r="BL279" s="18" t="s">
        <v>188</v>
      </c>
      <c r="BM279" s="238" t="s">
        <v>2075</v>
      </c>
    </row>
    <row r="280" s="2" customFormat="1" ht="16.5" customHeight="1">
      <c r="A280" s="39"/>
      <c r="B280" s="40"/>
      <c r="C280" s="227" t="s">
        <v>800</v>
      </c>
      <c r="D280" s="227" t="s">
        <v>183</v>
      </c>
      <c r="E280" s="228" t="s">
        <v>2076</v>
      </c>
      <c r="F280" s="229" t="s">
        <v>1926</v>
      </c>
      <c r="G280" s="230" t="s">
        <v>1924</v>
      </c>
      <c r="H280" s="231">
        <v>1</v>
      </c>
      <c r="I280" s="232"/>
      <c r="J280" s="233">
        <f>ROUND(I280*H280,2)</f>
        <v>0</v>
      </c>
      <c r="K280" s="229" t="s">
        <v>1</v>
      </c>
      <c r="L280" s="45"/>
      <c r="M280" s="234" t="s">
        <v>1</v>
      </c>
      <c r="N280" s="235" t="s">
        <v>39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188</v>
      </c>
      <c r="AT280" s="238" t="s">
        <v>183</v>
      </c>
      <c r="AU280" s="238" t="s">
        <v>84</v>
      </c>
      <c r="AY280" s="18" t="s">
        <v>180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82</v>
      </c>
      <c r="BK280" s="239">
        <f>ROUND(I280*H280,2)</f>
        <v>0</v>
      </c>
      <c r="BL280" s="18" t="s">
        <v>188</v>
      </c>
      <c r="BM280" s="238" t="s">
        <v>2077</v>
      </c>
    </row>
    <row r="281" s="12" customFormat="1" ht="22.8" customHeight="1">
      <c r="A281" s="12"/>
      <c r="B281" s="211"/>
      <c r="C281" s="212"/>
      <c r="D281" s="213" t="s">
        <v>73</v>
      </c>
      <c r="E281" s="225" t="s">
        <v>2063</v>
      </c>
      <c r="F281" s="225" t="s">
        <v>2078</v>
      </c>
      <c r="G281" s="212"/>
      <c r="H281" s="212"/>
      <c r="I281" s="215"/>
      <c r="J281" s="226">
        <f>BK281</f>
        <v>0</v>
      </c>
      <c r="K281" s="212"/>
      <c r="L281" s="217"/>
      <c r="M281" s="218"/>
      <c r="N281" s="219"/>
      <c r="O281" s="219"/>
      <c r="P281" s="220">
        <f>SUM(P282:P283)</f>
        <v>0</v>
      </c>
      <c r="Q281" s="219"/>
      <c r="R281" s="220">
        <f>SUM(R282:R283)</f>
        <v>0</v>
      </c>
      <c r="S281" s="219"/>
      <c r="T281" s="221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22" t="s">
        <v>82</v>
      </c>
      <c r="AT281" s="223" t="s">
        <v>73</v>
      </c>
      <c r="AU281" s="223" t="s">
        <v>82</v>
      </c>
      <c r="AY281" s="222" t="s">
        <v>180</v>
      </c>
      <c r="BK281" s="224">
        <f>SUM(BK282:BK283)</f>
        <v>0</v>
      </c>
    </row>
    <row r="282" s="2" customFormat="1" ht="16.5" customHeight="1">
      <c r="A282" s="39"/>
      <c r="B282" s="40"/>
      <c r="C282" s="227" t="s">
        <v>806</v>
      </c>
      <c r="D282" s="227" t="s">
        <v>183</v>
      </c>
      <c r="E282" s="228" t="s">
        <v>2079</v>
      </c>
      <c r="F282" s="229" t="s">
        <v>2080</v>
      </c>
      <c r="G282" s="230" t="s">
        <v>279</v>
      </c>
      <c r="H282" s="231">
        <v>150</v>
      </c>
      <c r="I282" s="232"/>
      <c r="J282" s="233">
        <f>ROUND(I282*H282,2)</f>
        <v>0</v>
      </c>
      <c r="K282" s="229" t="s">
        <v>1</v>
      </c>
      <c r="L282" s="45"/>
      <c r="M282" s="234" t="s">
        <v>1</v>
      </c>
      <c r="N282" s="235" t="s">
        <v>39</v>
      </c>
      <c r="O282" s="92"/>
      <c r="P282" s="236">
        <f>O282*H282</f>
        <v>0</v>
      </c>
      <c r="Q282" s="236">
        <v>0</v>
      </c>
      <c r="R282" s="236">
        <f>Q282*H282</f>
        <v>0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188</v>
      </c>
      <c r="AT282" s="238" t="s">
        <v>183</v>
      </c>
      <c r="AU282" s="238" t="s">
        <v>84</v>
      </c>
      <c r="AY282" s="18" t="s">
        <v>180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82</v>
      </c>
      <c r="BK282" s="239">
        <f>ROUND(I282*H282,2)</f>
        <v>0</v>
      </c>
      <c r="BL282" s="18" t="s">
        <v>188</v>
      </c>
      <c r="BM282" s="238" t="s">
        <v>2081</v>
      </c>
    </row>
    <row r="283" s="2" customFormat="1" ht="16.5" customHeight="1">
      <c r="A283" s="39"/>
      <c r="B283" s="40"/>
      <c r="C283" s="227" t="s">
        <v>810</v>
      </c>
      <c r="D283" s="227" t="s">
        <v>183</v>
      </c>
      <c r="E283" s="228" t="s">
        <v>2082</v>
      </c>
      <c r="F283" s="229" t="s">
        <v>2083</v>
      </c>
      <c r="G283" s="230" t="s">
        <v>1784</v>
      </c>
      <c r="H283" s="231">
        <v>10</v>
      </c>
      <c r="I283" s="232"/>
      <c r="J283" s="233">
        <f>ROUND(I283*H283,2)</f>
        <v>0</v>
      </c>
      <c r="K283" s="229" t="s">
        <v>1</v>
      </c>
      <c r="L283" s="45"/>
      <c r="M283" s="234" t="s">
        <v>1</v>
      </c>
      <c r="N283" s="235" t="s">
        <v>39</v>
      </c>
      <c r="O283" s="92"/>
      <c r="P283" s="236">
        <f>O283*H283</f>
        <v>0</v>
      </c>
      <c r="Q283" s="236">
        <v>0</v>
      </c>
      <c r="R283" s="236">
        <f>Q283*H283</f>
        <v>0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188</v>
      </c>
      <c r="AT283" s="238" t="s">
        <v>183</v>
      </c>
      <c r="AU283" s="238" t="s">
        <v>84</v>
      </c>
      <c r="AY283" s="18" t="s">
        <v>180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82</v>
      </c>
      <c r="BK283" s="239">
        <f>ROUND(I283*H283,2)</f>
        <v>0</v>
      </c>
      <c r="BL283" s="18" t="s">
        <v>188</v>
      </c>
      <c r="BM283" s="238" t="s">
        <v>2084</v>
      </c>
    </row>
    <row r="284" s="12" customFormat="1" ht="22.8" customHeight="1">
      <c r="A284" s="12"/>
      <c r="B284" s="211"/>
      <c r="C284" s="212"/>
      <c r="D284" s="213" t="s">
        <v>73</v>
      </c>
      <c r="E284" s="225" t="s">
        <v>1951</v>
      </c>
      <c r="F284" s="225" t="s">
        <v>1922</v>
      </c>
      <c r="G284" s="212"/>
      <c r="H284" s="212"/>
      <c r="I284" s="215"/>
      <c r="J284" s="226">
        <f>BK284</f>
        <v>0</v>
      </c>
      <c r="K284" s="212"/>
      <c r="L284" s="217"/>
      <c r="M284" s="218"/>
      <c r="N284" s="219"/>
      <c r="O284" s="219"/>
      <c r="P284" s="220">
        <f>SUM(P285:P289)</f>
        <v>0</v>
      </c>
      <c r="Q284" s="219"/>
      <c r="R284" s="220">
        <f>SUM(R285:R289)</f>
        <v>0</v>
      </c>
      <c r="S284" s="219"/>
      <c r="T284" s="221">
        <f>SUM(T285:T289)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22" t="s">
        <v>82</v>
      </c>
      <c r="AT284" s="223" t="s">
        <v>73</v>
      </c>
      <c r="AU284" s="223" t="s">
        <v>82</v>
      </c>
      <c r="AY284" s="222" t="s">
        <v>180</v>
      </c>
      <c r="BK284" s="224">
        <f>SUM(BK285:BK289)</f>
        <v>0</v>
      </c>
    </row>
    <row r="285" s="2" customFormat="1" ht="16.5" customHeight="1">
      <c r="A285" s="39"/>
      <c r="B285" s="40"/>
      <c r="C285" s="227" t="s">
        <v>819</v>
      </c>
      <c r="D285" s="227" t="s">
        <v>183</v>
      </c>
      <c r="E285" s="228" t="s">
        <v>2085</v>
      </c>
      <c r="F285" s="229" t="s">
        <v>2086</v>
      </c>
      <c r="G285" s="230" t="s">
        <v>1928</v>
      </c>
      <c r="H285" s="231">
        <v>20</v>
      </c>
      <c r="I285" s="232"/>
      <c r="J285" s="233">
        <f>ROUND(I285*H285,2)</f>
        <v>0</v>
      </c>
      <c r="K285" s="229" t="s">
        <v>1</v>
      </c>
      <c r="L285" s="45"/>
      <c r="M285" s="234" t="s">
        <v>1</v>
      </c>
      <c r="N285" s="235" t="s">
        <v>39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188</v>
      </c>
      <c r="AT285" s="238" t="s">
        <v>183</v>
      </c>
      <c r="AU285" s="238" t="s">
        <v>84</v>
      </c>
      <c r="AY285" s="18" t="s">
        <v>180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82</v>
      </c>
      <c r="BK285" s="239">
        <f>ROUND(I285*H285,2)</f>
        <v>0</v>
      </c>
      <c r="BL285" s="18" t="s">
        <v>188</v>
      </c>
      <c r="BM285" s="238" t="s">
        <v>2087</v>
      </c>
    </row>
    <row r="286" s="2" customFormat="1" ht="16.5" customHeight="1">
      <c r="A286" s="39"/>
      <c r="B286" s="40"/>
      <c r="C286" s="227" t="s">
        <v>825</v>
      </c>
      <c r="D286" s="227" t="s">
        <v>183</v>
      </c>
      <c r="E286" s="228" t="s">
        <v>2088</v>
      </c>
      <c r="F286" s="229" t="s">
        <v>2089</v>
      </c>
      <c r="G286" s="230" t="s">
        <v>1928</v>
      </c>
      <c r="H286" s="231">
        <v>5</v>
      </c>
      <c r="I286" s="232"/>
      <c r="J286" s="233">
        <f>ROUND(I286*H286,2)</f>
        <v>0</v>
      </c>
      <c r="K286" s="229" t="s">
        <v>1</v>
      </c>
      <c r="L286" s="45"/>
      <c r="M286" s="234" t="s">
        <v>1</v>
      </c>
      <c r="N286" s="235" t="s">
        <v>39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188</v>
      </c>
      <c r="AT286" s="238" t="s">
        <v>183</v>
      </c>
      <c r="AU286" s="238" t="s">
        <v>84</v>
      </c>
      <c r="AY286" s="18" t="s">
        <v>180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82</v>
      </c>
      <c r="BK286" s="239">
        <f>ROUND(I286*H286,2)</f>
        <v>0</v>
      </c>
      <c r="BL286" s="18" t="s">
        <v>188</v>
      </c>
      <c r="BM286" s="238" t="s">
        <v>2090</v>
      </c>
    </row>
    <row r="287" s="2" customFormat="1" ht="16.5" customHeight="1">
      <c r="A287" s="39"/>
      <c r="B287" s="40"/>
      <c r="C287" s="227" t="s">
        <v>830</v>
      </c>
      <c r="D287" s="227" t="s">
        <v>183</v>
      </c>
      <c r="E287" s="228" t="s">
        <v>2091</v>
      </c>
      <c r="F287" s="229" t="s">
        <v>2092</v>
      </c>
      <c r="G287" s="230" t="s">
        <v>1928</v>
      </c>
      <c r="H287" s="231">
        <v>2</v>
      </c>
      <c r="I287" s="232"/>
      <c r="J287" s="233">
        <f>ROUND(I287*H287,2)</f>
        <v>0</v>
      </c>
      <c r="K287" s="229" t="s">
        <v>1</v>
      </c>
      <c r="L287" s="45"/>
      <c r="M287" s="234" t="s">
        <v>1</v>
      </c>
      <c r="N287" s="235" t="s">
        <v>39</v>
      </c>
      <c r="O287" s="92"/>
      <c r="P287" s="236">
        <f>O287*H287</f>
        <v>0</v>
      </c>
      <c r="Q287" s="236">
        <v>0</v>
      </c>
      <c r="R287" s="236">
        <f>Q287*H287</f>
        <v>0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188</v>
      </c>
      <c r="AT287" s="238" t="s">
        <v>183</v>
      </c>
      <c r="AU287" s="238" t="s">
        <v>84</v>
      </c>
      <c r="AY287" s="18" t="s">
        <v>180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82</v>
      </c>
      <c r="BK287" s="239">
        <f>ROUND(I287*H287,2)</f>
        <v>0</v>
      </c>
      <c r="BL287" s="18" t="s">
        <v>188</v>
      </c>
      <c r="BM287" s="238" t="s">
        <v>2093</v>
      </c>
    </row>
    <row r="288" s="2" customFormat="1" ht="16.5" customHeight="1">
      <c r="A288" s="39"/>
      <c r="B288" s="40"/>
      <c r="C288" s="227" t="s">
        <v>851</v>
      </c>
      <c r="D288" s="227" t="s">
        <v>183</v>
      </c>
      <c r="E288" s="228" t="s">
        <v>2031</v>
      </c>
      <c r="F288" s="229" t="s">
        <v>1995</v>
      </c>
      <c r="G288" s="230" t="s">
        <v>1924</v>
      </c>
      <c r="H288" s="231">
        <v>1</v>
      </c>
      <c r="I288" s="232"/>
      <c r="J288" s="233">
        <f>ROUND(I288*H288,2)</f>
        <v>0</v>
      </c>
      <c r="K288" s="229" t="s">
        <v>1</v>
      </c>
      <c r="L288" s="45"/>
      <c r="M288" s="234" t="s">
        <v>1</v>
      </c>
      <c r="N288" s="235" t="s">
        <v>39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188</v>
      </c>
      <c r="AT288" s="238" t="s">
        <v>183</v>
      </c>
      <c r="AU288" s="238" t="s">
        <v>84</v>
      </c>
      <c r="AY288" s="18" t="s">
        <v>180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82</v>
      </c>
      <c r="BK288" s="239">
        <f>ROUND(I288*H288,2)</f>
        <v>0</v>
      </c>
      <c r="BL288" s="18" t="s">
        <v>188</v>
      </c>
      <c r="BM288" s="238" t="s">
        <v>2094</v>
      </c>
    </row>
    <row r="289" s="2" customFormat="1" ht="16.5" customHeight="1">
      <c r="A289" s="39"/>
      <c r="B289" s="40"/>
      <c r="C289" s="227" t="s">
        <v>856</v>
      </c>
      <c r="D289" s="227" t="s">
        <v>183</v>
      </c>
      <c r="E289" s="228" t="s">
        <v>2095</v>
      </c>
      <c r="F289" s="229" t="s">
        <v>2043</v>
      </c>
      <c r="G289" s="230" t="s">
        <v>1928</v>
      </c>
      <c r="H289" s="231">
        <v>1</v>
      </c>
      <c r="I289" s="232"/>
      <c r="J289" s="233">
        <f>ROUND(I289*H289,2)</f>
        <v>0</v>
      </c>
      <c r="K289" s="229" t="s">
        <v>1</v>
      </c>
      <c r="L289" s="45"/>
      <c r="M289" s="234" t="s">
        <v>1</v>
      </c>
      <c r="N289" s="235" t="s">
        <v>39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188</v>
      </c>
      <c r="AT289" s="238" t="s">
        <v>183</v>
      </c>
      <c r="AU289" s="238" t="s">
        <v>84</v>
      </c>
      <c r="AY289" s="18" t="s">
        <v>180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82</v>
      </c>
      <c r="BK289" s="239">
        <f>ROUND(I289*H289,2)</f>
        <v>0</v>
      </c>
      <c r="BL289" s="18" t="s">
        <v>188</v>
      </c>
      <c r="BM289" s="238" t="s">
        <v>2096</v>
      </c>
    </row>
    <row r="290" s="12" customFormat="1" ht="25.92" customHeight="1">
      <c r="A290" s="12"/>
      <c r="B290" s="211"/>
      <c r="C290" s="212"/>
      <c r="D290" s="213" t="s">
        <v>73</v>
      </c>
      <c r="E290" s="214" t="s">
        <v>2097</v>
      </c>
      <c r="F290" s="214" t="s">
        <v>2098</v>
      </c>
      <c r="G290" s="212"/>
      <c r="H290" s="212"/>
      <c r="I290" s="215"/>
      <c r="J290" s="216">
        <f>BK290</f>
        <v>0</v>
      </c>
      <c r="K290" s="212"/>
      <c r="L290" s="217"/>
      <c r="M290" s="218"/>
      <c r="N290" s="219"/>
      <c r="O290" s="219"/>
      <c r="P290" s="220">
        <f>P291</f>
        <v>0</v>
      </c>
      <c r="Q290" s="219"/>
      <c r="R290" s="220">
        <f>R291</f>
        <v>0</v>
      </c>
      <c r="S290" s="219"/>
      <c r="T290" s="221">
        <f>T291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22" t="s">
        <v>82</v>
      </c>
      <c r="AT290" s="223" t="s">
        <v>73</v>
      </c>
      <c r="AU290" s="223" t="s">
        <v>74</v>
      </c>
      <c r="AY290" s="222" t="s">
        <v>180</v>
      </c>
      <c r="BK290" s="224">
        <f>BK291</f>
        <v>0</v>
      </c>
    </row>
    <row r="291" s="2" customFormat="1" ht="16.5" customHeight="1">
      <c r="A291" s="39"/>
      <c r="B291" s="40"/>
      <c r="C291" s="227" t="s">
        <v>863</v>
      </c>
      <c r="D291" s="227" t="s">
        <v>183</v>
      </c>
      <c r="E291" s="228" t="s">
        <v>863</v>
      </c>
      <c r="F291" s="229" t="s">
        <v>2099</v>
      </c>
      <c r="G291" s="230" t="s">
        <v>646</v>
      </c>
      <c r="H291" s="231">
        <v>1</v>
      </c>
      <c r="I291" s="232"/>
      <c r="J291" s="233">
        <f>ROUND(I291*H291,2)</f>
        <v>0</v>
      </c>
      <c r="K291" s="229" t="s">
        <v>1</v>
      </c>
      <c r="L291" s="45"/>
      <c r="M291" s="299" t="s">
        <v>1</v>
      </c>
      <c r="N291" s="300" t="s">
        <v>39</v>
      </c>
      <c r="O291" s="301"/>
      <c r="P291" s="302">
        <f>O291*H291</f>
        <v>0</v>
      </c>
      <c r="Q291" s="302">
        <v>0</v>
      </c>
      <c r="R291" s="302">
        <f>Q291*H291</f>
        <v>0</v>
      </c>
      <c r="S291" s="302">
        <v>0</v>
      </c>
      <c r="T291" s="303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188</v>
      </c>
      <c r="AT291" s="238" t="s">
        <v>183</v>
      </c>
      <c r="AU291" s="238" t="s">
        <v>82</v>
      </c>
      <c r="AY291" s="18" t="s">
        <v>180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82</v>
      </c>
      <c r="BK291" s="239">
        <f>ROUND(I291*H291,2)</f>
        <v>0</v>
      </c>
      <c r="BL291" s="18" t="s">
        <v>188</v>
      </c>
      <c r="BM291" s="238" t="s">
        <v>2100</v>
      </c>
    </row>
    <row r="292" s="2" customFormat="1" ht="6.96" customHeight="1">
      <c r="A292" s="39"/>
      <c r="B292" s="67"/>
      <c r="C292" s="68"/>
      <c r="D292" s="68"/>
      <c r="E292" s="68"/>
      <c r="F292" s="68"/>
      <c r="G292" s="68"/>
      <c r="H292" s="68"/>
      <c r="I292" s="68"/>
      <c r="J292" s="68"/>
      <c r="K292" s="68"/>
      <c r="L292" s="45"/>
      <c r="M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</row>
  </sheetData>
  <sheetProtection sheet="1" autoFilter="0" formatColumns="0" formatRows="0" objects="1" scenarios="1" spinCount="100000" saltValue="neukZKsQdDsz/jtHD4V+/Qk8BFNuLwlj3u0lL44RMj8WpWa42QIXeO0qILyEYY566d8HYM3mtTqU+8Qp7yJbWA==" hashValue="K7OXTnnJstDu143Cbz231luKme0lE/bQaIwUJHKj4TzOddCnmDGqvrh36c6TeX9CihvoyGNH/bP3+nnRwvy2ZQ==" algorithmName="SHA-512" password="FF79"/>
  <autoFilter ref="C147:K29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6:H136"/>
    <mergeCell ref="E138:H138"/>
    <mergeCell ref="E140:H14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1768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2101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ROUND((SUM(BE128:BE219)),  2)</f>
        <v>0</v>
      </c>
      <c r="G35" s="39"/>
      <c r="H35" s="39"/>
      <c r="I35" s="165">
        <v>0.20999999999999999</v>
      </c>
      <c r="J35" s="164">
        <f>ROUND(((SUM(BE128:BE219))*I35),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ROUND((SUM(BF128:BF219)),  2)</f>
        <v>0</v>
      </c>
      <c r="G36" s="39"/>
      <c r="H36" s="39"/>
      <c r="I36" s="165">
        <v>0.14999999999999999</v>
      </c>
      <c r="J36" s="164">
        <f>ROUND(((SUM(BF128:BF219))*I36),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ROUND((SUM(BG128:BG219)),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ROUND((SUM(BH128:BH219)),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ROUND((SUM(BI128:BI219)),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1768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EI - SLN - Silnoproud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2102</v>
      </c>
      <c r="E99" s="192"/>
      <c r="F99" s="192"/>
      <c r="G99" s="192"/>
      <c r="H99" s="192"/>
      <c r="I99" s="192"/>
      <c r="J99" s="193">
        <f>J129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2103</v>
      </c>
      <c r="E100" s="197"/>
      <c r="F100" s="197"/>
      <c r="G100" s="197"/>
      <c r="H100" s="197"/>
      <c r="I100" s="197"/>
      <c r="J100" s="198">
        <f>J130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2104</v>
      </c>
      <c r="E101" s="197"/>
      <c r="F101" s="197"/>
      <c r="G101" s="197"/>
      <c r="H101" s="197"/>
      <c r="I101" s="197"/>
      <c r="J101" s="198">
        <f>J147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2105</v>
      </c>
      <c r="E102" s="197"/>
      <c r="F102" s="197"/>
      <c r="G102" s="197"/>
      <c r="H102" s="197"/>
      <c r="I102" s="197"/>
      <c r="J102" s="198">
        <f>J155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5"/>
      <c r="C103" s="134"/>
      <c r="D103" s="196" t="s">
        <v>2106</v>
      </c>
      <c r="E103" s="197"/>
      <c r="F103" s="197"/>
      <c r="G103" s="197"/>
      <c r="H103" s="197"/>
      <c r="I103" s="197"/>
      <c r="J103" s="198">
        <f>J171</f>
        <v>0</v>
      </c>
      <c r="K103" s="134"/>
      <c r="L103" s="199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5"/>
      <c r="C104" s="134"/>
      <c r="D104" s="196" t="s">
        <v>2107</v>
      </c>
      <c r="E104" s="197"/>
      <c r="F104" s="197"/>
      <c r="G104" s="197"/>
      <c r="H104" s="197"/>
      <c r="I104" s="197"/>
      <c r="J104" s="198">
        <f>J186</f>
        <v>0</v>
      </c>
      <c r="K104" s="134"/>
      <c r="L104" s="199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5"/>
      <c r="C105" s="134"/>
      <c r="D105" s="196" t="s">
        <v>2108</v>
      </c>
      <c r="E105" s="197"/>
      <c r="F105" s="197"/>
      <c r="G105" s="197"/>
      <c r="H105" s="197"/>
      <c r="I105" s="197"/>
      <c r="J105" s="198">
        <f>J202</f>
        <v>0</v>
      </c>
      <c r="K105" s="134"/>
      <c r="L105" s="199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5"/>
      <c r="C106" s="134"/>
      <c r="D106" s="196" t="s">
        <v>2109</v>
      </c>
      <c r="E106" s="197"/>
      <c r="F106" s="197"/>
      <c r="G106" s="197"/>
      <c r="H106" s="197"/>
      <c r="I106" s="197"/>
      <c r="J106" s="198">
        <f>J216</f>
        <v>0</v>
      </c>
      <c r="K106" s="134"/>
      <c r="L106" s="199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4" t="str">
        <f>E7</f>
        <v>ZŠ NA SMETÁNCE - oprava střešního pláště a rekonstrukce podkroví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141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184" t="s">
        <v>1768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991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EI - SLN - Silnoproud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 xml:space="preserve"> </v>
      </c>
      <c r="G122" s="41"/>
      <c r="H122" s="41"/>
      <c r="I122" s="33" t="s">
        <v>22</v>
      </c>
      <c r="J122" s="80" t="str">
        <f>IF(J14="","",J14)</f>
        <v>24. 5. 2023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E17</f>
        <v xml:space="preserve"> </v>
      </c>
      <c r="G124" s="41"/>
      <c r="H124" s="41"/>
      <c r="I124" s="33" t="s">
        <v>29</v>
      </c>
      <c r="J124" s="37" t="str">
        <f>E23</f>
        <v xml:space="preserve">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5.65" customHeight="1">
      <c r="A125" s="39"/>
      <c r="B125" s="40"/>
      <c r="C125" s="33" t="s">
        <v>27</v>
      </c>
      <c r="D125" s="41"/>
      <c r="E125" s="41"/>
      <c r="F125" s="28" t="str">
        <f>IF(E20="","",E20)</f>
        <v>Vyplň údaj</v>
      </c>
      <c r="G125" s="41"/>
      <c r="H125" s="41"/>
      <c r="I125" s="33" t="s">
        <v>31</v>
      </c>
      <c r="J125" s="37" t="str">
        <f>E26</f>
        <v>KAVRO - Ing. Veronika Kloudová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0"/>
      <c r="B127" s="201"/>
      <c r="C127" s="202" t="s">
        <v>166</v>
      </c>
      <c r="D127" s="203" t="s">
        <v>59</v>
      </c>
      <c r="E127" s="203" t="s">
        <v>55</v>
      </c>
      <c r="F127" s="203" t="s">
        <v>56</v>
      </c>
      <c r="G127" s="203" t="s">
        <v>167</v>
      </c>
      <c r="H127" s="203" t="s">
        <v>168</v>
      </c>
      <c r="I127" s="203" t="s">
        <v>169</v>
      </c>
      <c r="J127" s="203" t="s">
        <v>145</v>
      </c>
      <c r="K127" s="204" t="s">
        <v>170</v>
      </c>
      <c r="L127" s="205"/>
      <c r="M127" s="101" t="s">
        <v>1</v>
      </c>
      <c r="N127" s="102" t="s">
        <v>38</v>
      </c>
      <c r="O127" s="102" t="s">
        <v>171</v>
      </c>
      <c r="P127" s="102" t="s">
        <v>172</v>
      </c>
      <c r="Q127" s="102" t="s">
        <v>173</v>
      </c>
      <c r="R127" s="102" t="s">
        <v>174</v>
      </c>
      <c r="S127" s="102" t="s">
        <v>175</v>
      </c>
      <c r="T127" s="103" t="s">
        <v>176</v>
      </c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</row>
    <row r="128" s="2" customFormat="1" ht="22.8" customHeight="1">
      <c r="A128" s="39"/>
      <c r="B128" s="40"/>
      <c r="C128" s="108" t="s">
        <v>177</v>
      </c>
      <c r="D128" s="41"/>
      <c r="E128" s="41"/>
      <c r="F128" s="41"/>
      <c r="G128" s="41"/>
      <c r="H128" s="41"/>
      <c r="I128" s="41"/>
      <c r="J128" s="206">
        <f>BK128</f>
        <v>0</v>
      </c>
      <c r="K128" s="41"/>
      <c r="L128" s="45"/>
      <c r="M128" s="104"/>
      <c r="N128" s="207"/>
      <c r="O128" s="105"/>
      <c r="P128" s="208">
        <f>P129</f>
        <v>0</v>
      </c>
      <c r="Q128" s="105"/>
      <c r="R128" s="208">
        <f>R129</f>
        <v>0</v>
      </c>
      <c r="S128" s="105"/>
      <c r="T128" s="209">
        <f>T129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73</v>
      </c>
      <c r="AU128" s="18" t="s">
        <v>147</v>
      </c>
      <c r="BK128" s="210">
        <f>BK129</f>
        <v>0</v>
      </c>
    </row>
    <row r="129" s="12" customFormat="1" ht="25.92" customHeight="1">
      <c r="A129" s="12"/>
      <c r="B129" s="211"/>
      <c r="C129" s="212"/>
      <c r="D129" s="213" t="s">
        <v>73</v>
      </c>
      <c r="E129" s="214" t="s">
        <v>1887</v>
      </c>
      <c r="F129" s="214" t="s">
        <v>2110</v>
      </c>
      <c r="G129" s="212"/>
      <c r="H129" s="212"/>
      <c r="I129" s="215"/>
      <c r="J129" s="216">
        <f>BK129</f>
        <v>0</v>
      </c>
      <c r="K129" s="212"/>
      <c r="L129" s="217"/>
      <c r="M129" s="218"/>
      <c r="N129" s="219"/>
      <c r="O129" s="219"/>
      <c r="P129" s="220">
        <f>P130+P147+P155+P171+P186+P202+P216</f>
        <v>0</v>
      </c>
      <c r="Q129" s="219"/>
      <c r="R129" s="220">
        <f>R130+R147+R155+R171+R186+R202+R216</f>
        <v>0</v>
      </c>
      <c r="S129" s="219"/>
      <c r="T129" s="221">
        <f>T130+T147+T155+T171+T186+T202+T216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2" t="s">
        <v>82</v>
      </c>
      <c r="AT129" s="223" t="s">
        <v>73</v>
      </c>
      <c r="AU129" s="223" t="s">
        <v>74</v>
      </c>
      <c r="AY129" s="222" t="s">
        <v>180</v>
      </c>
      <c r="BK129" s="224">
        <f>BK130+BK147+BK155+BK171+BK186+BK202+BK216</f>
        <v>0</v>
      </c>
    </row>
    <row r="130" s="12" customFormat="1" ht="22.8" customHeight="1">
      <c r="A130" s="12"/>
      <c r="B130" s="211"/>
      <c r="C130" s="212"/>
      <c r="D130" s="213" t="s">
        <v>73</v>
      </c>
      <c r="E130" s="225" t="s">
        <v>1778</v>
      </c>
      <c r="F130" s="225" t="s">
        <v>2111</v>
      </c>
      <c r="G130" s="212"/>
      <c r="H130" s="212"/>
      <c r="I130" s="215"/>
      <c r="J130" s="226">
        <f>BK130</f>
        <v>0</v>
      </c>
      <c r="K130" s="212"/>
      <c r="L130" s="217"/>
      <c r="M130" s="218"/>
      <c r="N130" s="219"/>
      <c r="O130" s="219"/>
      <c r="P130" s="220">
        <f>SUM(P131:P146)</f>
        <v>0</v>
      </c>
      <c r="Q130" s="219"/>
      <c r="R130" s="220">
        <f>SUM(R131:R146)</f>
        <v>0</v>
      </c>
      <c r="S130" s="219"/>
      <c r="T130" s="221">
        <f>SUM(T131:T146)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2" t="s">
        <v>82</v>
      </c>
      <c r="AT130" s="223" t="s">
        <v>73</v>
      </c>
      <c r="AU130" s="223" t="s">
        <v>82</v>
      </c>
      <c r="AY130" s="222" t="s">
        <v>180</v>
      </c>
      <c r="BK130" s="224">
        <f>SUM(BK131:BK146)</f>
        <v>0</v>
      </c>
    </row>
    <row r="131" s="2" customFormat="1" ht="16.5" customHeight="1">
      <c r="A131" s="39"/>
      <c r="B131" s="40"/>
      <c r="C131" s="227" t="s">
        <v>82</v>
      </c>
      <c r="D131" s="227" t="s">
        <v>183</v>
      </c>
      <c r="E131" s="228" t="s">
        <v>82</v>
      </c>
      <c r="F131" s="229" t="s">
        <v>2112</v>
      </c>
      <c r="G131" s="230" t="s">
        <v>279</v>
      </c>
      <c r="H131" s="231">
        <v>20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84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84</v>
      </c>
    </row>
    <row r="132" s="2" customFormat="1" ht="16.5" customHeight="1">
      <c r="A132" s="39"/>
      <c r="B132" s="40"/>
      <c r="C132" s="227" t="s">
        <v>84</v>
      </c>
      <c r="D132" s="227" t="s">
        <v>183</v>
      </c>
      <c r="E132" s="228" t="s">
        <v>84</v>
      </c>
      <c r="F132" s="229" t="s">
        <v>2113</v>
      </c>
      <c r="G132" s="230" t="s">
        <v>279</v>
      </c>
      <c r="H132" s="231">
        <v>45</v>
      </c>
      <c r="I132" s="232"/>
      <c r="J132" s="233">
        <f>ROUND(I132*H132,2)</f>
        <v>0</v>
      </c>
      <c r="K132" s="229" t="s">
        <v>1</v>
      </c>
      <c r="L132" s="45"/>
      <c r="M132" s="234" t="s">
        <v>1</v>
      </c>
      <c r="N132" s="235" t="s">
        <v>39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188</v>
      </c>
      <c r="AT132" s="238" t="s">
        <v>183</v>
      </c>
      <c r="AU132" s="238" t="s">
        <v>84</v>
      </c>
      <c r="AY132" s="18" t="s">
        <v>180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82</v>
      </c>
      <c r="BK132" s="239">
        <f>ROUND(I132*H132,2)</f>
        <v>0</v>
      </c>
      <c r="BL132" s="18" t="s">
        <v>188</v>
      </c>
      <c r="BM132" s="238" t="s">
        <v>188</v>
      </c>
    </row>
    <row r="133" s="2" customFormat="1" ht="16.5" customHeight="1">
      <c r="A133" s="39"/>
      <c r="B133" s="40"/>
      <c r="C133" s="227" t="s">
        <v>181</v>
      </c>
      <c r="D133" s="227" t="s">
        <v>183</v>
      </c>
      <c r="E133" s="228" t="s">
        <v>181</v>
      </c>
      <c r="F133" s="229" t="s">
        <v>2114</v>
      </c>
      <c r="G133" s="230" t="s">
        <v>279</v>
      </c>
      <c r="H133" s="231">
        <v>30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84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216</v>
      </c>
    </row>
    <row r="134" s="2" customFormat="1" ht="16.5" customHeight="1">
      <c r="A134" s="39"/>
      <c r="B134" s="40"/>
      <c r="C134" s="227" t="s">
        <v>188</v>
      </c>
      <c r="D134" s="227" t="s">
        <v>183</v>
      </c>
      <c r="E134" s="228" t="s">
        <v>188</v>
      </c>
      <c r="F134" s="229" t="s">
        <v>2115</v>
      </c>
      <c r="G134" s="230" t="s">
        <v>279</v>
      </c>
      <c r="H134" s="231">
        <v>40</v>
      </c>
      <c r="I134" s="232"/>
      <c r="J134" s="233">
        <f>ROUND(I134*H134,2)</f>
        <v>0</v>
      </c>
      <c r="K134" s="229" t="s">
        <v>1</v>
      </c>
      <c r="L134" s="45"/>
      <c r="M134" s="234" t="s">
        <v>1</v>
      </c>
      <c r="N134" s="235" t="s">
        <v>39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183</v>
      </c>
      <c r="AU134" s="238" t="s">
        <v>84</v>
      </c>
      <c r="AY134" s="18" t="s">
        <v>180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82</v>
      </c>
      <c r="BK134" s="239">
        <f>ROUND(I134*H134,2)</f>
        <v>0</v>
      </c>
      <c r="BL134" s="18" t="s">
        <v>188</v>
      </c>
      <c r="BM134" s="238" t="s">
        <v>242</v>
      </c>
    </row>
    <row r="135" s="2" customFormat="1" ht="16.5" customHeight="1">
      <c r="A135" s="39"/>
      <c r="B135" s="40"/>
      <c r="C135" s="227" t="s">
        <v>221</v>
      </c>
      <c r="D135" s="227" t="s">
        <v>183</v>
      </c>
      <c r="E135" s="228" t="s">
        <v>221</v>
      </c>
      <c r="F135" s="229" t="s">
        <v>2116</v>
      </c>
      <c r="G135" s="230" t="s">
        <v>279</v>
      </c>
      <c r="H135" s="231">
        <v>40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84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256</v>
      </c>
    </row>
    <row r="136" s="2" customFormat="1" ht="16.5" customHeight="1">
      <c r="A136" s="39"/>
      <c r="B136" s="40"/>
      <c r="C136" s="227" t="s">
        <v>216</v>
      </c>
      <c r="D136" s="227" t="s">
        <v>183</v>
      </c>
      <c r="E136" s="228" t="s">
        <v>216</v>
      </c>
      <c r="F136" s="229" t="s">
        <v>2117</v>
      </c>
      <c r="G136" s="230" t="s">
        <v>279</v>
      </c>
      <c r="H136" s="231">
        <v>1690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84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270</v>
      </c>
    </row>
    <row r="137" s="2" customFormat="1" ht="16.5" customHeight="1">
      <c r="A137" s="39"/>
      <c r="B137" s="40"/>
      <c r="C137" s="227" t="s">
        <v>232</v>
      </c>
      <c r="D137" s="227" t="s">
        <v>183</v>
      </c>
      <c r="E137" s="228" t="s">
        <v>232</v>
      </c>
      <c r="F137" s="229" t="s">
        <v>2118</v>
      </c>
      <c r="G137" s="230" t="s">
        <v>279</v>
      </c>
      <c r="H137" s="231">
        <v>1160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183</v>
      </c>
      <c r="AU137" s="238" t="s">
        <v>84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188</v>
      </c>
      <c r="BM137" s="238" t="s">
        <v>283</v>
      </c>
    </row>
    <row r="138" s="2" customFormat="1" ht="16.5" customHeight="1">
      <c r="A138" s="39"/>
      <c r="B138" s="40"/>
      <c r="C138" s="227" t="s">
        <v>242</v>
      </c>
      <c r="D138" s="227" t="s">
        <v>183</v>
      </c>
      <c r="E138" s="228" t="s">
        <v>242</v>
      </c>
      <c r="F138" s="229" t="s">
        <v>2119</v>
      </c>
      <c r="G138" s="230" t="s">
        <v>279</v>
      </c>
      <c r="H138" s="231">
        <v>490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84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294</v>
      </c>
    </row>
    <row r="139" s="2" customFormat="1" ht="16.5" customHeight="1">
      <c r="A139" s="39"/>
      <c r="B139" s="40"/>
      <c r="C139" s="227" t="s">
        <v>252</v>
      </c>
      <c r="D139" s="227" t="s">
        <v>183</v>
      </c>
      <c r="E139" s="228" t="s">
        <v>252</v>
      </c>
      <c r="F139" s="229" t="s">
        <v>2120</v>
      </c>
      <c r="G139" s="230" t="s">
        <v>279</v>
      </c>
      <c r="H139" s="231">
        <v>380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84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305</v>
      </c>
    </row>
    <row r="140" s="2" customFormat="1" ht="16.5" customHeight="1">
      <c r="A140" s="39"/>
      <c r="B140" s="40"/>
      <c r="C140" s="227" t="s">
        <v>256</v>
      </c>
      <c r="D140" s="227" t="s">
        <v>183</v>
      </c>
      <c r="E140" s="228" t="s">
        <v>256</v>
      </c>
      <c r="F140" s="229" t="s">
        <v>2121</v>
      </c>
      <c r="G140" s="230" t="s">
        <v>279</v>
      </c>
      <c r="H140" s="231">
        <v>60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84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320</v>
      </c>
    </row>
    <row r="141" s="2" customFormat="1" ht="16.5" customHeight="1">
      <c r="A141" s="39"/>
      <c r="B141" s="40"/>
      <c r="C141" s="227" t="s">
        <v>264</v>
      </c>
      <c r="D141" s="227" t="s">
        <v>183</v>
      </c>
      <c r="E141" s="228" t="s">
        <v>264</v>
      </c>
      <c r="F141" s="229" t="s">
        <v>2122</v>
      </c>
      <c r="G141" s="230" t="s">
        <v>279</v>
      </c>
      <c r="H141" s="231">
        <v>80</v>
      </c>
      <c r="I141" s="232"/>
      <c r="J141" s="233">
        <f>ROUND(I141*H141,2)</f>
        <v>0</v>
      </c>
      <c r="K141" s="229" t="s">
        <v>1</v>
      </c>
      <c r="L141" s="45"/>
      <c r="M141" s="234" t="s">
        <v>1</v>
      </c>
      <c r="N141" s="235" t="s">
        <v>39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84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335</v>
      </c>
    </row>
    <row r="142" s="2" customFormat="1" ht="16.5" customHeight="1">
      <c r="A142" s="39"/>
      <c r="B142" s="40"/>
      <c r="C142" s="227" t="s">
        <v>270</v>
      </c>
      <c r="D142" s="227" t="s">
        <v>183</v>
      </c>
      <c r="E142" s="228" t="s">
        <v>270</v>
      </c>
      <c r="F142" s="229" t="s">
        <v>2123</v>
      </c>
      <c r="G142" s="230" t="s">
        <v>279</v>
      </c>
      <c r="H142" s="231">
        <v>140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84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347</v>
      </c>
    </row>
    <row r="143" s="2" customFormat="1" ht="16.5" customHeight="1">
      <c r="A143" s="39"/>
      <c r="B143" s="40"/>
      <c r="C143" s="227" t="s">
        <v>276</v>
      </c>
      <c r="D143" s="227" t="s">
        <v>183</v>
      </c>
      <c r="E143" s="228" t="s">
        <v>276</v>
      </c>
      <c r="F143" s="229" t="s">
        <v>2124</v>
      </c>
      <c r="G143" s="230" t="s">
        <v>279</v>
      </c>
      <c r="H143" s="231">
        <v>100</v>
      </c>
      <c r="I143" s="232"/>
      <c r="J143" s="233">
        <f>ROUND(I143*H143,2)</f>
        <v>0</v>
      </c>
      <c r="K143" s="229" t="s">
        <v>1</v>
      </c>
      <c r="L143" s="45"/>
      <c r="M143" s="234" t="s">
        <v>1</v>
      </c>
      <c r="N143" s="235" t="s">
        <v>39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183</v>
      </c>
      <c r="AU143" s="238" t="s">
        <v>84</v>
      </c>
      <c r="AY143" s="18" t="s">
        <v>180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82</v>
      </c>
      <c r="BK143" s="239">
        <f>ROUND(I143*H143,2)</f>
        <v>0</v>
      </c>
      <c r="BL143" s="18" t="s">
        <v>188</v>
      </c>
      <c r="BM143" s="238" t="s">
        <v>363</v>
      </c>
    </row>
    <row r="144" s="2" customFormat="1" ht="16.5" customHeight="1">
      <c r="A144" s="39"/>
      <c r="B144" s="40"/>
      <c r="C144" s="227" t="s">
        <v>283</v>
      </c>
      <c r="D144" s="227" t="s">
        <v>183</v>
      </c>
      <c r="E144" s="228" t="s">
        <v>283</v>
      </c>
      <c r="F144" s="229" t="s">
        <v>2125</v>
      </c>
      <c r="G144" s="230" t="s">
        <v>1784</v>
      </c>
      <c r="H144" s="231">
        <v>3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84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376</v>
      </c>
    </row>
    <row r="145" s="2" customFormat="1" ht="16.5" customHeight="1">
      <c r="A145" s="39"/>
      <c r="B145" s="40"/>
      <c r="C145" s="227" t="s">
        <v>8</v>
      </c>
      <c r="D145" s="227" t="s">
        <v>183</v>
      </c>
      <c r="E145" s="228" t="s">
        <v>8</v>
      </c>
      <c r="F145" s="229" t="s">
        <v>2126</v>
      </c>
      <c r="G145" s="230" t="s">
        <v>1784</v>
      </c>
      <c r="H145" s="231">
        <v>2</v>
      </c>
      <c r="I145" s="232"/>
      <c r="J145" s="233">
        <f>ROUND(I145*H145,2)</f>
        <v>0</v>
      </c>
      <c r="K145" s="229" t="s">
        <v>1</v>
      </c>
      <c r="L145" s="45"/>
      <c r="M145" s="234" t="s">
        <v>1</v>
      </c>
      <c r="N145" s="235" t="s">
        <v>39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188</v>
      </c>
      <c r="AT145" s="238" t="s">
        <v>183</v>
      </c>
      <c r="AU145" s="238" t="s">
        <v>84</v>
      </c>
      <c r="AY145" s="18" t="s">
        <v>180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82</v>
      </c>
      <c r="BK145" s="239">
        <f>ROUND(I145*H145,2)</f>
        <v>0</v>
      </c>
      <c r="BL145" s="18" t="s">
        <v>188</v>
      </c>
      <c r="BM145" s="238" t="s">
        <v>389</v>
      </c>
    </row>
    <row r="146" s="2" customFormat="1" ht="16.5" customHeight="1">
      <c r="A146" s="39"/>
      <c r="B146" s="40"/>
      <c r="C146" s="227" t="s">
        <v>294</v>
      </c>
      <c r="D146" s="227" t="s">
        <v>183</v>
      </c>
      <c r="E146" s="228" t="s">
        <v>294</v>
      </c>
      <c r="F146" s="229" t="s">
        <v>2127</v>
      </c>
      <c r="G146" s="230" t="s">
        <v>646</v>
      </c>
      <c r="H146" s="231">
        <v>1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84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331</v>
      </c>
    </row>
    <row r="147" s="12" customFormat="1" ht="22.8" customHeight="1">
      <c r="A147" s="12"/>
      <c r="B147" s="211"/>
      <c r="C147" s="212"/>
      <c r="D147" s="213" t="s">
        <v>73</v>
      </c>
      <c r="E147" s="225" t="s">
        <v>1796</v>
      </c>
      <c r="F147" s="225" t="s">
        <v>2128</v>
      </c>
      <c r="G147" s="212"/>
      <c r="H147" s="212"/>
      <c r="I147" s="215"/>
      <c r="J147" s="226">
        <f>BK147</f>
        <v>0</v>
      </c>
      <c r="K147" s="212"/>
      <c r="L147" s="217"/>
      <c r="M147" s="218"/>
      <c r="N147" s="219"/>
      <c r="O147" s="219"/>
      <c r="P147" s="220">
        <f>SUM(P148:P154)</f>
        <v>0</v>
      </c>
      <c r="Q147" s="219"/>
      <c r="R147" s="220">
        <f>SUM(R148:R154)</f>
        <v>0</v>
      </c>
      <c r="S147" s="219"/>
      <c r="T147" s="221">
        <f>SUM(T148:T154)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2" t="s">
        <v>82</v>
      </c>
      <c r="AT147" s="223" t="s">
        <v>73</v>
      </c>
      <c r="AU147" s="223" t="s">
        <v>82</v>
      </c>
      <c r="AY147" s="222" t="s">
        <v>180</v>
      </c>
      <c r="BK147" s="224">
        <f>SUM(BK148:BK154)</f>
        <v>0</v>
      </c>
    </row>
    <row r="148" s="2" customFormat="1" ht="16.5" customHeight="1">
      <c r="A148" s="39"/>
      <c r="B148" s="40"/>
      <c r="C148" s="227" t="s">
        <v>301</v>
      </c>
      <c r="D148" s="227" t="s">
        <v>183</v>
      </c>
      <c r="E148" s="228" t="s">
        <v>1798</v>
      </c>
      <c r="F148" s="229" t="s">
        <v>2129</v>
      </c>
      <c r="G148" s="230" t="s">
        <v>1784</v>
      </c>
      <c r="H148" s="231">
        <v>1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84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442</v>
      </c>
    </row>
    <row r="149" s="2" customFormat="1" ht="16.5" customHeight="1">
      <c r="A149" s="39"/>
      <c r="B149" s="40"/>
      <c r="C149" s="227" t="s">
        <v>305</v>
      </c>
      <c r="D149" s="227" t="s">
        <v>183</v>
      </c>
      <c r="E149" s="228" t="s">
        <v>1800</v>
      </c>
      <c r="F149" s="229" t="s">
        <v>2130</v>
      </c>
      <c r="G149" s="230" t="s">
        <v>1784</v>
      </c>
      <c r="H149" s="231">
        <v>1</v>
      </c>
      <c r="I149" s="232"/>
      <c r="J149" s="233">
        <f>ROUND(I149*H149,2)</f>
        <v>0</v>
      </c>
      <c r="K149" s="229" t="s">
        <v>1</v>
      </c>
      <c r="L149" s="45"/>
      <c r="M149" s="234" t="s">
        <v>1</v>
      </c>
      <c r="N149" s="235" t="s">
        <v>39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183</v>
      </c>
      <c r="AU149" s="238" t="s">
        <v>84</v>
      </c>
      <c r="AY149" s="18" t="s">
        <v>180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82</v>
      </c>
      <c r="BK149" s="239">
        <f>ROUND(I149*H149,2)</f>
        <v>0</v>
      </c>
      <c r="BL149" s="18" t="s">
        <v>188</v>
      </c>
      <c r="BM149" s="238" t="s">
        <v>456</v>
      </c>
    </row>
    <row r="150" s="2" customFormat="1" ht="16.5" customHeight="1">
      <c r="A150" s="39"/>
      <c r="B150" s="40"/>
      <c r="C150" s="227" t="s">
        <v>312</v>
      </c>
      <c r="D150" s="227" t="s">
        <v>183</v>
      </c>
      <c r="E150" s="228" t="s">
        <v>1802</v>
      </c>
      <c r="F150" s="229" t="s">
        <v>2131</v>
      </c>
      <c r="G150" s="230" t="s">
        <v>1784</v>
      </c>
      <c r="H150" s="231">
        <v>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84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467</v>
      </c>
    </row>
    <row r="151" s="2" customFormat="1" ht="16.5" customHeight="1">
      <c r="A151" s="39"/>
      <c r="B151" s="40"/>
      <c r="C151" s="227" t="s">
        <v>320</v>
      </c>
      <c r="D151" s="227" t="s">
        <v>183</v>
      </c>
      <c r="E151" s="228" t="s">
        <v>2132</v>
      </c>
      <c r="F151" s="229" t="s">
        <v>2133</v>
      </c>
      <c r="G151" s="230" t="s">
        <v>1784</v>
      </c>
      <c r="H151" s="231">
        <v>8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84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477</v>
      </c>
    </row>
    <row r="152" s="2" customFormat="1" ht="16.5" customHeight="1">
      <c r="A152" s="39"/>
      <c r="B152" s="40"/>
      <c r="C152" s="227" t="s">
        <v>7</v>
      </c>
      <c r="D152" s="227" t="s">
        <v>183</v>
      </c>
      <c r="E152" s="228" t="s">
        <v>1804</v>
      </c>
      <c r="F152" s="229" t="s">
        <v>2134</v>
      </c>
      <c r="G152" s="230" t="s">
        <v>1784</v>
      </c>
      <c r="H152" s="231">
        <v>1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84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496</v>
      </c>
    </row>
    <row r="153" s="2" customFormat="1" ht="16.5" customHeight="1">
      <c r="A153" s="39"/>
      <c r="B153" s="40"/>
      <c r="C153" s="227" t="s">
        <v>335</v>
      </c>
      <c r="D153" s="227" t="s">
        <v>183</v>
      </c>
      <c r="E153" s="228" t="s">
        <v>1806</v>
      </c>
      <c r="F153" s="229" t="s">
        <v>2135</v>
      </c>
      <c r="G153" s="230" t="s">
        <v>1784</v>
      </c>
      <c r="H153" s="231">
        <v>1</v>
      </c>
      <c r="I153" s="232"/>
      <c r="J153" s="233">
        <f>ROUND(I153*H153,2)</f>
        <v>0</v>
      </c>
      <c r="K153" s="229" t="s">
        <v>1</v>
      </c>
      <c r="L153" s="45"/>
      <c r="M153" s="234" t="s">
        <v>1</v>
      </c>
      <c r="N153" s="235" t="s">
        <v>39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183</v>
      </c>
      <c r="AU153" s="238" t="s">
        <v>84</v>
      </c>
      <c r="AY153" s="18" t="s">
        <v>180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82</v>
      </c>
      <c r="BK153" s="239">
        <f>ROUND(I153*H153,2)</f>
        <v>0</v>
      </c>
      <c r="BL153" s="18" t="s">
        <v>188</v>
      </c>
      <c r="BM153" s="238" t="s">
        <v>525</v>
      </c>
    </row>
    <row r="154" s="2" customFormat="1" ht="16.5" customHeight="1">
      <c r="A154" s="39"/>
      <c r="B154" s="40"/>
      <c r="C154" s="227" t="s">
        <v>340</v>
      </c>
      <c r="D154" s="227" t="s">
        <v>183</v>
      </c>
      <c r="E154" s="228" t="s">
        <v>1807</v>
      </c>
      <c r="F154" s="229" t="s">
        <v>2136</v>
      </c>
      <c r="G154" s="230" t="s">
        <v>646</v>
      </c>
      <c r="H154" s="231">
        <v>1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84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540</v>
      </c>
    </row>
    <row r="155" s="12" customFormat="1" ht="22.8" customHeight="1">
      <c r="A155" s="12"/>
      <c r="B155" s="211"/>
      <c r="C155" s="212"/>
      <c r="D155" s="213" t="s">
        <v>73</v>
      </c>
      <c r="E155" s="225" t="s">
        <v>1917</v>
      </c>
      <c r="F155" s="225" t="s">
        <v>2137</v>
      </c>
      <c r="G155" s="212"/>
      <c r="H155" s="212"/>
      <c r="I155" s="215"/>
      <c r="J155" s="226">
        <f>BK155</f>
        <v>0</v>
      </c>
      <c r="K155" s="212"/>
      <c r="L155" s="217"/>
      <c r="M155" s="218"/>
      <c r="N155" s="219"/>
      <c r="O155" s="219"/>
      <c r="P155" s="220">
        <f>SUM(P156:P170)</f>
        <v>0</v>
      </c>
      <c r="Q155" s="219"/>
      <c r="R155" s="220">
        <f>SUM(R156:R170)</f>
        <v>0</v>
      </c>
      <c r="S155" s="219"/>
      <c r="T155" s="221">
        <f>SUM(T156:T170)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2" t="s">
        <v>82</v>
      </c>
      <c r="AT155" s="223" t="s">
        <v>73</v>
      </c>
      <c r="AU155" s="223" t="s">
        <v>82</v>
      </c>
      <c r="AY155" s="222" t="s">
        <v>180</v>
      </c>
      <c r="BK155" s="224">
        <f>SUM(BK156:BK170)</f>
        <v>0</v>
      </c>
    </row>
    <row r="156" s="2" customFormat="1" ht="16.5" customHeight="1">
      <c r="A156" s="39"/>
      <c r="B156" s="40"/>
      <c r="C156" s="227" t="s">
        <v>347</v>
      </c>
      <c r="D156" s="227" t="s">
        <v>183</v>
      </c>
      <c r="E156" s="228" t="s">
        <v>2138</v>
      </c>
      <c r="F156" s="229" t="s">
        <v>2139</v>
      </c>
      <c r="G156" s="230" t="s">
        <v>1784</v>
      </c>
      <c r="H156" s="231">
        <v>1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84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552</v>
      </c>
    </row>
    <row r="157" s="2" customFormat="1" ht="16.5" customHeight="1">
      <c r="A157" s="39"/>
      <c r="B157" s="40"/>
      <c r="C157" s="227" t="s">
        <v>352</v>
      </c>
      <c r="D157" s="227" t="s">
        <v>183</v>
      </c>
      <c r="E157" s="228" t="s">
        <v>2140</v>
      </c>
      <c r="F157" s="229" t="s">
        <v>2141</v>
      </c>
      <c r="G157" s="230" t="s">
        <v>1784</v>
      </c>
      <c r="H157" s="231">
        <v>1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183</v>
      </c>
      <c r="AU157" s="238" t="s">
        <v>84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188</v>
      </c>
      <c r="BM157" s="238" t="s">
        <v>565</v>
      </c>
    </row>
    <row r="158" s="2" customFormat="1" ht="16.5" customHeight="1">
      <c r="A158" s="39"/>
      <c r="B158" s="40"/>
      <c r="C158" s="227" t="s">
        <v>363</v>
      </c>
      <c r="D158" s="227" t="s">
        <v>183</v>
      </c>
      <c r="E158" s="228" t="s">
        <v>2142</v>
      </c>
      <c r="F158" s="229" t="s">
        <v>2143</v>
      </c>
      <c r="G158" s="230" t="s">
        <v>1784</v>
      </c>
      <c r="H158" s="231">
        <v>1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84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575</v>
      </c>
    </row>
    <row r="159" s="2" customFormat="1" ht="16.5" customHeight="1">
      <c r="A159" s="39"/>
      <c r="B159" s="40"/>
      <c r="C159" s="227" t="s">
        <v>370</v>
      </c>
      <c r="D159" s="227" t="s">
        <v>183</v>
      </c>
      <c r="E159" s="228" t="s">
        <v>2144</v>
      </c>
      <c r="F159" s="229" t="s">
        <v>2145</v>
      </c>
      <c r="G159" s="230" t="s">
        <v>1784</v>
      </c>
      <c r="H159" s="231">
        <v>1</v>
      </c>
      <c r="I159" s="232"/>
      <c r="J159" s="233">
        <f>ROUND(I159*H159,2)</f>
        <v>0</v>
      </c>
      <c r="K159" s="229" t="s">
        <v>1</v>
      </c>
      <c r="L159" s="45"/>
      <c r="M159" s="234" t="s">
        <v>1</v>
      </c>
      <c r="N159" s="235" t="s">
        <v>39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183</v>
      </c>
      <c r="AU159" s="238" t="s">
        <v>84</v>
      </c>
      <c r="AY159" s="18" t="s">
        <v>180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82</v>
      </c>
      <c r="BK159" s="239">
        <f>ROUND(I159*H159,2)</f>
        <v>0</v>
      </c>
      <c r="BL159" s="18" t="s">
        <v>188</v>
      </c>
      <c r="BM159" s="238" t="s">
        <v>587</v>
      </c>
    </row>
    <row r="160" s="2" customFormat="1" ht="16.5" customHeight="1">
      <c r="A160" s="39"/>
      <c r="B160" s="40"/>
      <c r="C160" s="227" t="s">
        <v>376</v>
      </c>
      <c r="D160" s="227" t="s">
        <v>183</v>
      </c>
      <c r="E160" s="228" t="s">
        <v>2146</v>
      </c>
      <c r="F160" s="229" t="s">
        <v>2147</v>
      </c>
      <c r="G160" s="230" t="s">
        <v>1784</v>
      </c>
      <c r="H160" s="231">
        <v>1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84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599</v>
      </c>
    </row>
    <row r="161" s="2" customFormat="1" ht="16.5" customHeight="1">
      <c r="A161" s="39"/>
      <c r="B161" s="40"/>
      <c r="C161" s="227" t="s">
        <v>382</v>
      </c>
      <c r="D161" s="227" t="s">
        <v>183</v>
      </c>
      <c r="E161" s="228" t="s">
        <v>2148</v>
      </c>
      <c r="F161" s="229" t="s">
        <v>2149</v>
      </c>
      <c r="G161" s="230" t="s">
        <v>1784</v>
      </c>
      <c r="H161" s="231">
        <v>1</v>
      </c>
      <c r="I161" s="232"/>
      <c r="J161" s="233">
        <f>ROUND(I161*H161,2)</f>
        <v>0</v>
      </c>
      <c r="K161" s="229" t="s">
        <v>1</v>
      </c>
      <c r="L161" s="45"/>
      <c r="M161" s="234" t="s">
        <v>1</v>
      </c>
      <c r="N161" s="235" t="s">
        <v>39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183</v>
      </c>
      <c r="AU161" s="238" t="s">
        <v>84</v>
      </c>
      <c r="AY161" s="18" t="s">
        <v>180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82</v>
      </c>
      <c r="BK161" s="239">
        <f>ROUND(I161*H161,2)</f>
        <v>0</v>
      </c>
      <c r="BL161" s="18" t="s">
        <v>188</v>
      </c>
      <c r="BM161" s="238" t="s">
        <v>611</v>
      </c>
    </row>
    <row r="162" s="2" customFormat="1" ht="16.5" customHeight="1">
      <c r="A162" s="39"/>
      <c r="B162" s="40"/>
      <c r="C162" s="227" t="s">
        <v>389</v>
      </c>
      <c r="D162" s="227" t="s">
        <v>183</v>
      </c>
      <c r="E162" s="228" t="s">
        <v>2150</v>
      </c>
      <c r="F162" s="229" t="s">
        <v>2151</v>
      </c>
      <c r="G162" s="230" t="s">
        <v>1784</v>
      </c>
      <c r="H162" s="231">
        <v>1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183</v>
      </c>
      <c r="AU162" s="238" t="s">
        <v>84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188</v>
      </c>
      <c r="BM162" s="238" t="s">
        <v>620</v>
      </c>
    </row>
    <row r="163" s="2" customFormat="1" ht="16.5" customHeight="1">
      <c r="A163" s="39"/>
      <c r="B163" s="40"/>
      <c r="C163" s="227" t="s">
        <v>396</v>
      </c>
      <c r="D163" s="227" t="s">
        <v>183</v>
      </c>
      <c r="E163" s="228" t="s">
        <v>2152</v>
      </c>
      <c r="F163" s="229" t="s">
        <v>2133</v>
      </c>
      <c r="G163" s="230" t="s">
        <v>1784</v>
      </c>
      <c r="H163" s="231">
        <v>14</v>
      </c>
      <c r="I163" s="232"/>
      <c r="J163" s="233">
        <f>ROUND(I163*H163,2)</f>
        <v>0</v>
      </c>
      <c r="K163" s="229" t="s">
        <v>1</v>
      </c>
      <c r="L163" s="45"/>
      <c r="M163" s="234" t="s">
        <v>1</v>
      </c>
      <c r="N163" s="235" t="s">
        <v>39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183</v>
      </c>
      <c r="AU163" s="238" t="s">
        <v>84</v>
      </c>
      <c r="AY163" s="18" t="s">
        <v>180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82</v>
      </c>
      <c r="BK163" s="239">
        <f>ROUND(I163*H163,2)</f>
        <v>0</v>
      </c>
      <c r="BL163" s="18" t="s">
        <v>188</v>
      </c>
      <c r="BM163" s="238" t="s">
        <v>624</v>
      </c>
    </row>
    <row r="164" s="2" customFormat="1" ht="16.5" customHeight="1">
      <c r="A164" s="39"/>
      <c r="B164" s="40"/>
      <c r="C164" s="227" t="s">
        <v>331</v>
      </c>
      <c r="D164" s="227" t="s">
        <v>183</v>
      </c>
      <c r="E164" s="228" t="s">
        <v>1809</v>
      </c>
      <c r="F164" s="229" t="s">
        <v>2134</v>
      </c>
      <c r="G164" s="230" t="s">
        <v>1784</v>
      </c>
      <c r="H164" s="231">
        <v>5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84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636</v>
      </c>
    </row>
    <row r="165" s="2" customFormat="1" ht="16.5" customHeight="1">
      <c r="A165" s="39"/>
      <c r="B165" s="40"/>
      <c r="C165" s="227" t="s">
        <v>431</v>
      </c>
      <c r="D165" s="227" t="s">
        <v>183</v>
      </c>
      <c r="E165" s="228" t="s">
        <v>1956</v>
      </c>
      <c r="F165" s="229" t="s">
        <v>2153</v>
      </c>
      <c r="G165" s="230" t="s">
        <v>1784</v>
      </c>
      <c r="H165" s="231">
        <v>1</v>
      </c>
      <c r="I165" s="232"/>
      <c r="J165" s="233">
        <f>ROUND(I165*H165,2)</f>
        <v>0</v>
      </c>
      <c r="K165" s="229" t="s">
        <v>1</v>
      </c>
      <c r="L165" s="45"/>
      <c r="M165" s="234" t="s">
        <v>1</v>
      </c>
      <c r="N165" s="235" t="s">
        <v>39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183</v>
      </c>
      <c r="AU165" s="238" t="s">
        <v>84</v>
      </c>
      <c r="AY165" s="18" t="s">
        <v>180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82</v>
      </c>
      <c r="BK165" s="239">
        <f>ROUND(I165*H165,2)</f>
        <v>0</v>
      </c>
      <c r="BL165" s="18" t="s">
        <v>188</v>
      </c>
      <c r="BM165" s="238" t="s">
        <v>649</v>
      </c>
    </row>
    <row r="166" s="2" customFormat="1" ht="16.5" customHeight="1">
      <c r="A166" s="39"/>
      <c r="B166" s="40"/>
      <c r="C166" s="227" t="s">
        <v>442</v>
      </c>
      <c r="D166" s="227" t="s">
        <v>183</v>
      </c>
      <c r="E166" s="228" t="s">
        <v>2028</v>
      </c>
      <c r="F166" s="229" t="s">
        <v>2135</v>
      </c>
      <c r="G166" s="230" t="s">
        <v>1784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84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662</v>
      </c>
    </row>
    <row r="167" s="2" customFormat="1" ht="16.5" customHeight="1">
      <c r="A167" s="39"/>
      <c r="B167" s="40"/>
      <c r="C167" s="227" t="s">
        <v>449</v>
      </c>
      <c r="D167" s="227" t="s">
        <v>183</v>
      </c>
      <c r="E167" s="228" t="s">
        <v>1960</v>
      </c>
      <c r="F167" s="229" t="s">
        <v>2154</v>
      </c>
      <c r="G167" s="230" t="s">
        <v>1784</v>
      </c>
      <c r="H167" s="231">
        <v>2</v>
      </c>
      <c r="I167" s="232"/>
      <c r="J167" s="233">
        <f>ROUND(I167*H167,2)</f>
        <v>0</v>
      </c>
      <c r="K167" s="229" t="s">
        <v>1</v>
      </c>
      <c r="L167" s="45"/>
      <c r="M167" s="234" t="s">
        <v>1</v>
      </c>
      <c r="N167" s="235" t="s">
        <v>39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183</v>
      </c>
      <c r="AU167" s="238" t="s">
        <v>84</v>
      </c>
      <c r="AY167" s="18" t="s">
        <v>180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82</v>
      </c>
      <c r="BK167" s="239">
        <f>ROUND(I167*H167,2)</f>
        <v>0</v>
      </c>
      <c r="BL167" s="18" t="s">
        <v>188</v>
      </c>
      <c r="BM167" s="238" t="s">
        <v>362</v>
      </c>
    </row>
    <row r="168" s="2" customFormat="1" ht="16.5" customHeight="1">
      <c r="A168" s="39"/>
      <c r="B168" s="40"/>
      <c r="C168" s="227" t="s">
        <v>456</v>
      </c>
      <c r="D168" s="227" t="s">
        <v>183</v>
      </c>
      <c r="E168" s="228" t="s">
        <v>1963</v>
      </c>
      <c r="F168" s="229" t="s">
        <v>2155</v>
      </c>
      <c r="G168" s="230" t="s">
        <v>1784</v>
      </c>
      <c r="H168" s="231">
        <v>2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84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682</v>
      </c>
    </row>
    <row r="169" s="2" customFormat="1" ht="16.5" customHeight="1">
      <c r="A169" s="39"/>
      <c r="B169" s="40"/>
      <c r="C169" s="227" t="s">
        <v>461</v>
      </c>
      <c r="D169" s="227" t="s">
        <v>183</v>
      </c>
      <c r="E169" s="228" t="s">
        <v>1966</v>
      </c>
      <c r="F169" s="229" t="s">
        <v>2156</v>
      </c>
      <c r="G169" s="230" t="s">
        <v>1784</v>
      </c>
      <c r="H169" s="231">
        <v>1</v>
      </c>
      <c r="I169" s="232"/>
      <c r="J169" s="233">
        <f>ROUND(I169*H169,2)</f>
        <v>0</v>
      </c>
      <c r="K169" s="229" t="s">
        <v>1</v>
      </c>
      <c r="L169" s="45"/>
      <c r="M169" s="234" t="s">
        <v>1</v>
      </c>
      <c r="N169" s="235" t="s">
        <v>39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183</v>
      </c>
      <c r="AU169" s="238" t="s">
        <v>84</v>
      </c>
      <c r="AY169" s="18" t="s">
        <v>180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82</v>
      </c>
      <c r="BK169" s="239">
        <f>ROUND(I169*H169,2)</f>
        <v>0</v>
      </c>
      <c r="BL169" s="18" t="s">
        <v>188</v>
      </c>
      <c r="BM169" s="238" t="s">
        <v>695</v>
      </c>
    </row>
    <row r="170" s="2" customFormat="1" ht="16.5" customHeight="1">
      <c r="A170" s="39"/>
      <c r="B170" s="40"/>
      <c r="C170" s="227" t="s">
        <v>467</v>
      </c>
      <c r="D170" s="227" t="s">
        <v>183</v>
      </c>
      <c r="E170" s="228" t="s">
        <v>1969</v>
      </c>
      <c r="F170" s="229" t="s">
        <v>2136</v>
      </c>
      <c r="G170" s="230" t="s">
        <v>646</v>
      </c>
      <c r="H170" s="231">
        <v>1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39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183</v>
      </c>
      <c r="AU170" s="238" t="s">
        <v>84</v>
      </c>
      <c r="AY170" s="18" t="s">
        <v>180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82</v>
      </c>
      <c r="BK170" s="239">
        <f>ROUND(I170*H170,2)</f>
        <v>0</v>
      </c>
      <c r="BL170" s="18" t="s">
        <v>188</v>
      </c>
      <c r="BM170" s="238" t="s">
        <v>710</v>
      </c>
    </row>
    <row r="171" s="12" customFormat="1" ht="22.8" customHeight="1">
      <c r="A171" s="12"/>
      <c r="B171" s="211"/>
      <c r="C171" s="212"/>
      <c r="D171" s="213" t="s">
        <v>73</v>
      </c>
      <c r="E171" s="225" t="s">
        <v>1921</v>
      </c>
      <c r="F171" s="225" t="s">
        <v>2157</v>
      </c>
      <c r="G171" s="212"/>
      <c r="H171" s="212"/>
      <c r="I171" s="215"/>
      <c r="J171" s="226">
        <f>BK171</f>
        <v>0</v>
      </c>
      <c r="K171" s="212"/>
      <c r="L171" s="217"/>
      <c r="M171" s="218"/>
      <c r="N171" s="219"/>
      <c r="O171" s="219"/>
      <c r="P171" s="220">
        <f>SUM(P172:P185)</f>
        <v>0</v>
      </c>
      <c r="Q171" s="219"/>
      <c r="R171" s="220">
        <f>SUM(R172:R185)</f>
        <v>0</v>
      </c>
      <c r="S171" s="219"/>
      <c r="T171" s="221">
        <f>SUM(T172:T185)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2" t="s">
        <v>82</v>
      </c>
      <c r="AT171" s="223" t="s">
        <v>73</v>
      </c>
      <c r="AU171" s="223" t="s">
        <v>82</v>
      </c>
      <c r="AY171" s="222" t="s">
        <v>180</v>
      </c>
      <c r="BK171" s="224">
        <f>SUM(BK172:BK185)</f>
        <v>0</v>
      </c>
    </row>
    <row r="172" s="2" customFormat="1" ht="16.5" customHeight="1">
      <c r="A172" s="39"/>
      <c r="B172" s="40"/>
      <c r="C172" s="227" t="s">
        <v>471</v>
      </c>
      <c r="D172" s="227" t="s">
        <v>183</v>
      </c>
      <c r="E172" s="228" t="s">
        <v>2138</v>
      </c>
      <c r="F172" s="229" t="s">
        <v>2139</v>
      </c>
      <c r="G172" s="230" t="s">
        <v>1784</v>
      </c>
      <c r="H172" s="231">
        <v>1</v>
      </c>
      <c r="I172" s="232"/>
      <c r="J172" s="233">
        <f>ROUND(I172*H172,2)</f>
        <v>0</v>
      </c>
      <c r="K172" s="229" t="s">
        <v>1</v>
      </c>
      <c r="L172" s="45"/>
      <c r="M172" s="234" t="s">
        <v>1</v>
      </c>
      <c r="N172" s="235" t="s">
        <v>39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188</v>
      </c>
      <c r="AT172" s="238" t="s">
        <v>183</v>
      </c>
      <c r="AU172" s="238" t="s">
        <v>84</v>
      </c>
      <c r="AY172" s="18" t="s">
        <v>180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82</v>
      </c>
      <c r="BK172" s="239">
        <f>ROUND(I172*H172,2)</f>
        <v>0</v>
      </c>
      <c r="BL172" s="18" t="s">
        <v>188</v>
      </c>
      <c r="BM172" s="238" t="s">
        <v>720</v>
      </c>
    </row>
    <row r="173" s="2" customFormat="1" ht="16.5" customHeight="1">
      <c r="A173" s="39"/>
      <c r="B173" s="40"/>
      <c r="C173" s="227" t="s">
        <v>477</v>
      </c>
      <c r="D173" s="227" t="s">
        <v>183</v>
      </c>
      <c r="E173" s="228" t="s">
        <v>2140</v>
      </c>
      <c r="F173" s="229" t="s">
        <v>2141</v>
      </c>
      <c r="G173" s="230" t="s">
        <v>1784</v>
      </c>
      <c r="H173" s="231">
        <v>1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183</v>
      </c>
      <c r="AU173" s="238" t="s">
        <v>84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188</v>
      </c>
      <c r="BM173" s="238" t="s">
        <v>1666</v>
      </c>
    </row>
    <row r="174" s="2" customFormat="1" ht="16.5" customHeight="1">
      <c r="A174" s="39"/>
      <c r="B174" s="40"/>
      <c r="C174" s="227" t="s">
        <v>492</v>
      </c>
      <c r="D174" s="227" t="s">
        <v>183</v>
      </c>
      <c r="E174" s="228" t="s">
        <v>2142</v>
      </c>
      <c r="F174" s="229" t="s">
        <v>2143</v>
      </c>
      <c r="G174" s="230" t="s">
        <v>1784</v>
      </c>
      <c r="H174" s="231">
        <v>1</v>
      </c>
      <c r="I174" s="232"/>
      <c r="J174" s="233">
        <f>ROUND(I174*H174,2)</f>
        <v>0</v>
      </c>
      <c r="K174" s="229" t="s">
        <v>1</v>
      </c>
      <c r="L174" s="45"/>
      <c r="M174" s="234" t="s">
        <v>1</v>
      </c>
      <c r="N174" s="235" t="s">
        <v>39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183</v>
      </c>
      <c r="AU174" s="238" t="s">
        <v>84</v>
      </c>
      <c r="AY174" s="18" t="s">
        <v>180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82</v>
      </c>
      <c r="BK174" s="239">
        <f>ROUND(I174*H174,2)</f>
        <v>0</v>
      </c>
      <c r="BL174" s="18" t="s">
        <v>188</v>
      </c>
      <c r="BM174" s="238" t="s">
        <v>731</v>
      </c>
    </row>
    <row r="175" s="2" customFormat="1" ht="16.5" customHeight="1">
      <c r="A175" s="39"/>
      <c r="B175" s="40"/>
      <c r="C175" s="227" t="s">
        <v>496</v>
      </c>
      <c r="D175" s="227" t="s">
        <v>183</v>
      </c>
      <c r="E175" s="228" t="s">
        <v>2158</v>
      </c>
      <c r="F175" s="229" t="s">
        <v>2149</v>
      </c>
      <c r="G175" s="230" t="s">
        <v>1784</v>
      </c>
      <c r="H175" s="231">
        <v>1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183</v>
      </c>
      <c r="AU175" s="238" t="s">
        <v>84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188</v>
      </c>
      <c r="BM175" s="238" t="s">
        <v>739</v>
      </c>
    </row>
    <row r="176" s="2" customFormat="1" ht="16.5" customHeight="1">
      <c r="A176" s="39"/>
      <c r="B176" s="40"/>
      <c r="C176" s="227" t="s">
        <v>512</v>
      </c>
      <c r="D176" s="227" t="s">
        <v>183</v>
      </c>
      <c r="E176" s="228" t="s">
        <v>2159</v>
      </c>
      <c r="F176" s="229" t="s">
        <v>2151</v>
      </c>
      <c r="G176" s="230" t="s">
        <v>1784</v>
      </c>
      <c r="H176" s="231">
        <v>1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84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751</v>
      </c>
    </row>
    <row r="177" s="2" customFormat="1" ht="16.5" customHeight="1">
      <c r="A177" s="39"/>
      <c r="B177" s="40"/>
      <c r="C177" s="227" t="s">
        <v>525</v>
      </c>
      <c r="D177" s="227" t="s">
        <v>183</v>
      </c>
      <c r="E177" s="228" t="s">
        <v>2160</v>
      </c>
      <c r="F177" s="229" t="s">
        <v>2133</v>
      </c>
      <c r="G177" s="230" t="s">
        <v>1784</v>
      </c>
      <c r="H177" s="231">
        <v>14</v>
      </c>
      <c r="I177" s="232"/>
      <c r="J177" s="233">
        <f>ROUND(I177*H177,2)</f>
        <v>0</v>
      </c>
      <c r="K177" s="229" t="s">
        <v>1</v>
      </c>
      <c r="L177" s="45"/>
      <c r="M177" s="234" t="s">
        <v>1</v>
      </c>
      <c r="N177" s="235" t="s">
        <v>39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188</v>
      </c>
      <c r="AT177" s="238" t="s">
        <v>183</v>
      </c>
      <c r="AU177" s="238" t="s">
        <v>84</v>
      </c>
      <c r="AY177" s="18" t="s">
        <v>180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82</v>
      </c>
      <c r="BK177" s="239">
        <f>ROUND(I177*H177,2)</f>
        <v>0</v>
      </c>
      <c r="BL177" s="18" t="s">
        <v>188</v>
      </c>
      <c r="BM177" s="238" t="s">
        <v>800</v>
      </c>
    </row>
    <row r="178" s="2" customFormat="1" ht="16.5" customHeight="1">
      <c r="A178" s="39"/>
      <c r="B178" s="40"/>
      <c r="C178" s="227" t="s">
        <v>531</v>
      </c>
      <c r="D178" s="227" t="s">
        <v>183</v>
      </c>
      <c r="E178" s="228" t="s">
        <v>2161</v>
      </c>
      <c r="F178" s="229" t="s">
        <v>2134</v>
      </c>
      <c r="G178" s="230" t="s">
        <v>1784</v>
      </c>
      <c r="H178" s="231">
        <v>4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183</v>
      </c>
      <c r="AU178" s="238" t="s">
        <v>84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188</v>
      </c>
      <c r="BM178" s="238" t="s">
        <v>810</v>
      </c>
    </row>
    <row r="179" s="2" customFormat="1" ht="16.5" customHeight="1">
      <c r="A179" s="39"/>
      <c r="B179" s="40"/>
      <c r="C179" s="227" t="s">
        <v>540</v>
      </c>
      <c r="D179" s="227" t="s">
        <v>183</v>
      </c>
      <c r="E179" s="228" t="s">
        <v>2162</v>
      </c>
      <c r="F179" s="229" t="s">
        <v>2163</v>
      </c>
      <c r="G179" s="230" t="s">
        <v>1784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84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825</v>
      </c>
    </row>
    <row r="180" s="2" customFormat="1" ht="16.5" customHeight="1">
      <c r="A180" s="39"/>
      <c r="B180" s="40"/>
      <c r="C180" s="227" t="s">
        <v>546</v>
      </c>
      <c r="D180" s="227" t="s">
        <v>183</v>
      </c>
      <c r="E180" s="228" t="s">
        <v>2164</v>
      </c>
      <c r="F180" s="229" t="s">
        <v>2153</v>
      </c>
      <c r="G180" s="230" t="s">
        <v>1784</v>
      </c>
      <c r="H180" s="231">
        <v>2</v>
      </c>
      <c r="I180" s="232"/>
      <c r="J180" s="233">
        <f>ROUND(I180*H180,2)</f>
        <v>0</v>
      </c>
      <c r="K180" s="229" t="s">
        <v>1</v>
      </c>
      <c r="L180" s="45"/>
      <c r="M180" s="234" t="s">
        <v>1</v>
      </c>
      <c r="N180" s="235" t="s">
        <v>39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188</v>
      </c>
      <c r="AT180" s="238" t="s">
        <v>183</v>
      </c>
      <c r="AU180" s="238" t="s">
        <v>84</v>
      </c>
      <c r="AY180" s="18" t="s">
        <v>180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82</v>
      </c>
      <c r="BK180" s="239">
        <f>ROUND(I180*H180,2)</f>
        <v>0</v>
      </c>
      <c r="BL180" s="18" t="s">
        <v>188</v>
      </c>
      <c r="BM180" s="238" t="s">
        <v>851</v>
      </c>
    </row>
    <row r="181" s="2" customFormat="1" ht="16.5" customHeight="1">
      <c r="A181" s="39"/>
      <c r="B181" s="40"/>
      <c r="C181" s="227" t="s">
        <v>552</v>
      </c>
      <c r="D181" s="227" t="s">
        <v>183</v>
      </c>
      <c r="E181" s="228" t="s">
        <v>2025</v>
      </c>
      <c r="F181" s="229" t="s">
        <v>2135</v>
      </c>
      <c r="G181" s="230" t="s">
        <v>1784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39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183</v>
      </c>
      <c r="AU181" s="238" t="s">
        <v>84</v>
      </c>
      <c r="AY181" s="18" t="s">
        <v>180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82</v>
      </c>
      <c r="BK181" s="239">
        <f>ROUND(I181*H181,2)</f>
        <v>0</v>
      </c>
      <c r="BL181" s="18" t="s">
        <v>188</v>
      </c>
      <c r="BM181" s="238" t="s">
        <v>863</v>
      </c>
    </row>
    <row r="182" s="2" customFormat="1" ht="16.5" customHeight="1">
      <c r="A182" s="39"/>
      <c r="B182" s="40"/>
      <c r="C182" s="227" t="s">
        <v>560</v>
      </c>
      <c r="D182" s="227" t="s">
        <v>183</v>
      </c>
      <c r="E182" s="228" t="s">
        <v>2091</v>
      </c>
      <c r="F182" s="229" t="s">
        <v>2154</v>
      </c>
      <c r="G182" s="230" t="s">
        <v>1784</v>
      </c>
      <c r="H182" s="231">
        <v>3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84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892</v>
      </c>
    </row>
    <row r="183" s="2" customFormat="1" ht="16.5" customHeight="1">
      <c r="A183" s="39"/>
      <c r="B183" s="40"/>
      <c r="C183" s="227" t="s">
        <v>565</v>
      </c>
      <c r="D183" s="227" t="s">
        <v>183</v>
      </c>
      <c r="E183" s="228" t="s">
        <v>2031</v>
      </c>
      <c r="F183" s="229" t="s">
        <v>2155</v>
      </c>
      <c r="G183" s="230" t="s">
        <v>1784</v>
      </c>
      <c r="H183" s="231">
        <v>2</v>
      </c>
      <c r="I183" s="232"/>
      <c r="J183" s="233">
        <f>ROUND(I183*H183,2)</f>
        <v>0</v>
      </c>
      <c r="K183" s="229" t="s">
        <v>1</v>
      </c>
      <c r="L183" s="45"/>
      <c r="M183" s="234" t="s">
        <v>1</v>
      </c>
      <c r="N183" s="235" t="s">
        <v>39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188</v>
      </c>
      <c r="AT183" s="238" t="s">
        <v>183</v>
      </c>
      <c r="AU183" s="238" t="s">
        <v>84</v>
      </c>
      <c r="AY183" s="18" t="s">
        <v>180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82</v>
      </c>
      <c r="BK183" s="239">
        <f>ROUND(I183*H183,2)</f>
        <v>0</v>
      </c>
      <c r="BL183" s="18" t="s">
        <v>188</v>
      </c>
      <c r="BM183" s="238" t="s">
        <v>902</v>
      </c>
    </row>
    <row r="184" s="2" customFormat="1" ht="16.5" customHeight="1">
      <c r="A184" s="39"/>
      <c r="B184" s="40"/>
      <c r="C184" s="227" t="s">
        <v>570</v>
      </c>
      <c r="D184" s="227" t="s">
        <v>183</v>
      </c>
      <c r="E184" s="228" t="s">
        <v>2033</v>
      </c>
      <c r="F184" s="229" t="s">
        <v>2156</v>
      </c>
      <c r="G184" s="230" t="s">
        <v>1784</v>
      </c>
      <c r="H184" s="231">
        <v>1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183</v>
      </c>
      <c r="AU184" s="238" t="s">
        <v>84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188</v>
      </c>
      <c r="BM184" s="238" t="s">
        <v>925</v>
      </c>
    </row>
    <row r="185" s="2" customFormat="1" ht="16.5" customHeight="1">
      <c r="A185" s="39"/>
      <c r="B185" s="40"/>
      <c r="C185" s="227" t="s">
        <v>575</v>
      </c>
      <c r="D185" s="227" t="s">
        <v>183</v>
      </c>
      <c r="E185" s="228" t="s">
        <v>2165</v>
      </c>
      <c r="F185" s="229" t="s">
        <v>2136</v>
      </c>
      <c r="G185" s="230" t="s">
        <v>646</v>
      </c>
      <c r="H185" s="231">
        <v>1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188</v>
      </c>
      <c r="AT185" s="238" t="s">
        <v>183</v>
      </c>
      <c r="AU185" s="238" t="s">
        <v>84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188</v>
      </c>
      <c r="BM185" s="238" t="s">
        <v>935</v>
      </c>
    </row>
    <row r="186" s="12" customFormat="1" ht="22.8" customHeight="1">
      <c r="A186" s="12"/>
      <c r="B186" s="211"/>
      <c r="C186" s="212"/>
      <c r="D186" s="213" t="s">
        <v>73</v>
      </c>
      <c r="E186" s="225" t="s">
        <v>1933</v>
      </c>
      <c r="F186" s="225" t="s">
        <v>2166</v>
      </c>
      <c r="G186" s="212"/>
      <c r="H186" s="212"/>
      <c r="I186" s="215"/>
      <c r="J186" s="226">
        <f>BK186</f>
        <v>0</v>
      </c>
      <c r="K186" s="212"/>
      <c r="L186" s="217"/>
      <c r="M186" s="218"/>
      <c r="N186" s="219"/>
      <c r="O186" s="219"/>
      <c r="P186" s="220">
        <f>SUM(P187:P201)</f>
        <v>0</v>
      </c>
      <c r="Q186" s="219"/>
      <c r="R186" s="220">
        <f>SUM(R187:R201)</f>
        <v>0</v>
      </c>
      <c r="S186" s="219"/>
      <c r="T186" s="221">
        <f>SUM(T187:T201)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2" t="s">
        <v>82</v>
      </c>
      <c r="AT186" s="223" t="s">
        <v>73</v>
      </c>
      <c r="AU186" s="223" t="s">
        <v>82</v>
      </c>
      <c r="AY186" s="222" t="s">
        <v>180</v>
      </c>
      <c r="BK186" s="224">
        <f>SUM(BK187:BK201)</f>
        <v>0</v>
      </c>
    </row>
    <row r="187" s="2" customFormat="1" ht="16.5" customHeight="1">
      <c r="A187" s="39"/>
      <c r="B187" s="40"/>
      <c r="C187" s="227" t="s">
        <v>580</v>
      </c>
      <c r="D187" s="227" t="s">
        <v>183</v>
      </c>
      <c r="E187" s="228" t="s">
        <v>2167</v>
      </c>
      <c r="F187" s="229" t="s">
        <v>2168</v>
      </c>
      <c r="G187" s="230" t="s">
        <v>1784</v>
      </c>
      <c r="H187" s="231">
        <v>47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84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943</v>
      </c>
    </row>
    <row r="188" s="2" customFormat="1" ht="16.5" customHeight="1">
      <c r="A188" s="39"/>
      <c r="B188" s="40"/>
      <c r="C188" s="227" t="s">
        <v>587</v>
      </c>
      <c r="D188" s="227" t="s">
        <v>183</v>
      </c>
      <c r="E188" s="228" t="s">
        <v>2169</v>
      </c>
      <c r="F188" s="229" t="s">
        <v>2170</v>
      </c>
      <c r="G188" s="230" t="s">
        <v>1784</v>
      </c>
      <c r="H188" s="231">
        <v>6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84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954</v>
      </c>
    </row>
    <row r="189" s="2" customFormat="1" ht="16.5" customHeight="1">
      <c r="A189" s="39"/>
      <c r="B189" s="40"/>
      <c r="C189" s="227" t="s">
        <v>593</v>
      </c>
      <c r="D189" s="227" t="s">
        <v>183</v>
      </c>
      <c r="E189" s="228" t="s">
        <v>2171</v>
      </c>
      <c r="F189" s="229" t="s">
        <v>2172</v>
      </c>
      <c r="G189" s="230" t="s">
        <v>1784</v>
      </c>
      <c r="H189" s="231">
        <v>3</v>
      </c>
      <c r="I189" s="232"/>
      <c r="J189" s="233">
        <f>ROUND(I189*H189,2)</f>
        <v>0</v>
      </c>
      <c r="K189" s="229" t="s">
        <v>1</v>
      </c>
      <c r="L189" s="45"/>
      <c r="M189" s="234" t="s">
        <v>1</v>
      </c>
      <c r="N189" s="235" t="s">
        <v>39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183</v>
      </c>
      <c r="AU189" s="238" t="s">
        <v>84</v>
      </c>
      <c r="AY189" s="18" t="s">
        <v>180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82</v>
      </c>
      <c r="BK189" s="239">
        <f>ROUND(I189*H189,2)</f>
        <v>0</v>
      </c>
      <c r="BL189" s="18" t="s">
        <v>188</v>
      </c>
      <c r="BM189" s="238" t="s">
        <v>986</v>
      </c>
    </row>
    <row r="190" s="2" customFormat="1" ht="16.5" customHeight="1">
      <c r="A190" s="39"/>
      <c r="B190" s="40"/>
      <c r="C190" s="227" t="s">
        <v>599</v>
      </c>
      <c r="D190" s="227" t="s">
        <v>183</v>
      </c>
      <c r="E190" s="228" t="s">
        <v>2173</v>
      </c>
      <c r="F190" s="229" t="s">
        <v>2174</v>
      </c>
      <c r="G190" s="230" t="s">
        <v>1784</v>
      </c>
      <c r="H190" s="231">
        <v>6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183</v>
      </c>
      <c r="AU190" s="238" t="s">
        <v>84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188</v>
      </c>
      <c r="BM190" s="238" t="s">
        <v>1986</v>
      </c>
    </row>
    <row r="191" s="2" customFormat="1" ht="16.5" customHeight="1">
      <c r="A191" s="39"/>
      <c r="B191" s="40"/>
      <c r="C191" s="227" t="s">
        <v>606</v>
      </c>
      <c r="D191" s="227" t="s">
        <v>183</v>
      </c>
      <c r="E191" s="228" t="s">
        <v>2175</v>
      </c>
      <c r="F191" s="229" t="s">
        <v>2176</v>
      </c>
      <c r="G191" s="230" t="s">
        <v>1784</v>
      </c>
      <c r="H191" s="231">
        <v>1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84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1989</v>
      </c>
    </row>
    <row r="192" s="2" customFormat="1" ht="16.5" customHeight="1">
      <c r="A192" s="39"/>
      <c r="B192" s="40"/>
      <c r="C192" s="227" t="s">
        <v>611</v>
      </c>
      <c r="D192" s="227" t="s">
        <v>183</v>
      </c>
      <c r="E192" s="228" t="s">
        <v>2177</v>
      </c>
      <c r="F192" s="229" t="s">
        <v>2178</v>
      </c>
      <c r="G192" s="230" t="s">
        <v>1784</v>
      </c>
      <c r="H192" s="231">
        <v>21</v>
      </c>
      <c r="I192" s="232"/>
      <c r="J192" s="233">
        <f>ROUND(I192*H192,2)</f>
        <v>0</v>
      </c>
      <c r="K192" s="229" t="s">
        <v>1</v>
      </c>
      <c r="L192" s="45"/>
      <c r="M192" s="234" t="s">
        <v>1</v>
      </c>
      <c r="N192" s="235" t="s">
        <v>39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188</v>
      </c>
      <c r="AT192" s="238" t="s">
        <v>183</v>
      </c>
      <c r="AU192" s="238" t="s">
        <v>84</v>
      </c>
      <c r="AY192" s="18" t="s">
        <v>180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82</v>
      </c>
      <c r="BK192" s="239">
        <f>ROUND(I192*H192,2)</f>
        <v>0</v>
      </c>
      <c r="BL192" s="18" t="s">
        <v>188</v>
      </c>
      <c r="BM192" s="238" t="s">
        <v>1126</v>
      </c>
    </row>
    <row r="193" s="2" customFormat="1" ht="16.5" customHeight="1">
      <c r="A193" s="39"/>
      <c r="B193" s="40"/>
      <c r="C193" s="227" t="s">
        <v>616</v>
      </c>
      <c r="D193" s="227" t="s">
        <v>183</v>
      </c>
      <c r="E193" s="228" t="s">
        <v>2179</v>
      </c>
      <c r="F193" s="229" t="s">
        <v>2180</v>
      </c>
      <c r="G193" s="230" t="s">
        <v>1784</v>
      </c>
      <c r="H193" s="231">
        <v>74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39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183</v>
      </c>
      <c r="AU193" s="238" t="s">
        <v>84</v>
      </c>
      <c r="AY193" s="18" t="s">
        <v>180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82</v>
      </c>
      <c r="BK193" s="239">
        <f>ROUND(I193*H193,2)</f>
        <v>0</v>
      </c>
      <c r="BL193" s="18" t="s">
        <v>188</v>
      </c>
      <c r="BM193" s="238" t="s">
        <v>1993</v>
      </c>
    </row>
    <row r="194" s="2" customFormat="1" ht="16.5" customHeight="1">
      <c r="A194" s="39"/>
      <c r="B194" s="40"/>
      <c r="C194" s="227" t="s">
        <v>620</v>
      </c>
      <c r="D194" s="227" t="s">
        <v>183</v>
      </c>
      <c r="E194" s="228" t="s">
        <v>2181</v>
      </c>
      <c r="F194" s="229" t="s">
        <v>2182</v>
      </c>
      <c r="G194" s="230" t="s">
        <v>1784</v>
      </c>
      <c r="H194" s="231">
        <v>4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84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1996</v>
      </c>
    </row>
    <row r="195" s="2" customFormat="1" ht="16.5" customHeight="1">
      <c r="A195" s="39"/>
      <c r="B195" s="40"/>
      <c r="C195" s="227" t="s">
        <v>1582</v>
      </c>
      <c r="D195" s="227" t="s">
        <v>183</v>
      </c>
      <c r="E195" s="228" t="s">
        <v>2183</v>
      </c>
      <c r="F195" s="229" t="s">
        <v>2184</v>
      </c>
      <c r="G195" s="230" t="s">
        <v>1784</v>
      </c>
      <c r="H195" s="231">
        <v>4</v>
      </c>
      <c r="I195" s="232"/>
      <c r="J195" s="233">
        <f>ROUND(I195*H195,2)</f>
        <v>0</v>
      </c>
      <c r="K195" s="229" t="s">
        <v>1</v>
      </c>
      <c r="L195" s="45"/>
      <c r="M195" s="234" t="s">
        <v>1</v>
      </c>
      <c r="N195" s="235" t="s">
        <v>39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183</v>
      </c>
      <c r="AU195" s="238" t="s">
        <v>84</v>
      </c>
      <c r="AY195" s="18" t="s">
        <v>180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82</v>
      </c>
      <c r="BK195" s="239">
        <f>ROUND(I195*H195,2)</f>
        <v>0</v>
      </c>
      <c r="BL195" s="18" t="s">
        <v>188</v>
      </c>
      <c r="BM195" s="238" t="s">
        <v>1999</v>
      </c>
    </row>
    <row r="196" s="2" customFormat="1" ht="16.5" customHeight="1">
      <c r="A196" s="39"/>
      <c r="B196" s="40"/>
      <c r="C196" s="227" t="s">
        <v>624</v>
      </c>
      <c r="D196" s="227" t="s">
        <v>183</v>
      </c>
      <c r="E196" s="228" t="s">
        <v>2088</v>
      </c>
      <c r="F196" s="229" t="s">
        <v>2185</v>
      </c>
      <c r="G196" s="230" t="s">
        <v>1784</v>
      </c>
      <c r="H196" s="231">
        <v>21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39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188</v>
      </c>
      <c r="AT196" s="238" t="s">
        <v>183</v>
      </c>
      <c r="AU196" s="238" t="s">
        <v>84</v>
      </c>
      <c r="AY196" s="18" t="s">
        <v>180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82</v>
      </c>
      <c r="BK196" s="239">
        <f>ROUND(I196*H196,2)</f>
        <v>0</v>
      </c>
      <c r="BL196" s="18" t="s">
        <v>188</v>
      </c>
      <c r="BM196" s="238" t="s">
        <v>2001</v>
      </c>
    </row>
    <row r="197" s="2" customFormat="1" ht="16.5" customHeight="1">
      <c r="A197" s="39"/>
      <c r="B197" s="40"/>
      <c r="C197" s="227" t="s">
        <v>628</v>
      </c>
      <c r="D197" s="227" t="s">
        <v>183</v>
      </c>
      <c r="E197" s="228" t="s">
        <v>2186</v>
      </c>
      <c r="F197" s="229" t="s">
        <v>2187</v>
      </c>
      <c r="G197" s="230" t="s">
        <v>1784</v>
      </c>
      <c r="H197" s="231">
        <v>11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84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2006</v>
      </c>
    </row>
    <row r="198" s="2" customFormat="1" ht="16.5" customHeight="1">
      <c r="A198" s="39"/>
      <c r="B198" s="40"/>
      <c r="C198" s="227" t="s">
        <v>636</v>
      </c>
      <c r="D198" s="227" t="s">
        <v>183</v>
      </c>
      <c r="E198" s="228" t="s">
        <v>2188</v>
      </c>
      <c r="F198" s="229" t="s">
        <v>2189</v>
      </c>
      <c r="G198" s="230" t="s">
        <v>1784</v>
      </c>
      <c r="H198" s="231">
        <v>33</v>
      </c>
      <c r="I198" s="232"/>
      <c r="J198" s="233">
        <f>ROUND(I198*H198,2)</f>
        <v>0</v>
      </c>
      <c r="K198" s="229" t="s">
        <v>1</v>
      </c>
      <c r="L198" s="45"/>
      <c r="M198" s="234" t="s">
        <v>1</v>
      </c>
      <c r="N198" s="235" t="s">
        <v>39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188</v>
      </c>
      <c r="AT198" s="238" t="s">
        <v>183</v>
      </c>
      <c r="AU198" s="238" t="s">
        <v>84</v>
      </c>
      <c r="AY198" s="18" t="s">
        <v>180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82</v>
      </c>
      <c r="BK198" s="239">
        <f>ROUND(I198*H198,2)</f>
        <v>0</v>
      </c>
      <c r="BL198" s="18" t="s">
        <v>188</v>
      </c>
      <c r="BM198" s="238" t="s">
        <v>1550</v>
      </c>
    </row>
    <row r="199" s="2" customFormat="1" ht="16.5" customHeight="1">
      <c r="A199" s="39"/>
      <c r="B199" s="40"/>
      <c r="C199" s="227" t="s">
        <v>643</v>
      </c>
      <c r="D199" s="227" t="s">
        <v>183</v>
      </c>
      <c r="E199" s="228" t="s">
        <v>2095</v>
      </c>
      <c r="F199" s="229" t="s">
        <v>2190</v>
      </c>
      <c r="G199" s="230" t="s">
        <v>1784</v>
      </c>
      <c r="H199" s="231">
        <v>170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39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84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2011</v>
      </c>
    </row>
    <row r="200" s="2" customFormat="1" ht="16.5" customHeight="1">
      <c r="A200" s="39"/>
      <c r="B200" s="40"/>
      <c r="C200" s="227" t="s">
        <v>649</v>
      </c>
      <c r="D200" s="227" t="s">
        <v>183</v>
      </c>
      <c r="E200" s="228" t="s">
        <v>2191</v>
      </c>
      <c r="F200" s="229" t="s">
        <v>2192</v>
      </c>
      <c r="G200" s="230" t="s">
        <v>1784</v>
      </c>
      <c r="H200" s="231">
        <v>40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84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2015</v>
      </c>
    </row>
    <row r="201" s="2" customFormat="1" ht="16.5" customHeight="1">
      <c r="A201" s="39"/>
      <c r="B201" s="40"/>
      <c r="C201" s="227" t="s">
        <v>656</v>
      </c>
      <c r="D201" s="227" t="s">
        <v>183</v>
      </c>
      <c r="E201" s="228" t="s">
        <v>2035</v>
      </c>
      <c r="F201" s="229" t="s">
        <v>2193</v>
      </c>
      <c r="G201" s="230" t="s">
        <v>646</v>
      </c>
      <c r="H201" s="231">
        <v>1</v>
      </c>
      <c r="I201" s="232"/>
      <c r="J201" s="233">
        <f>ROUND(I201*H201,2)</f>
        <v>0</v>
      </c>
      <c r="K201" s="229" t="s">
        <v>1</v>
      </c>
      <c r="L201" s="45"/>
      <c r="M201" s="234" t="s">
        <v>1</v>
      </c>
      <c r="N201" s="235" t="s">
        <v>39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188</v>
      </c>
      <c r="AT201" s="238" t="s">
        <v>183</v>
      </c>
      <c r="AU201" s="238" t="s">
        <v>84</v>
      </c>
      <c r="AY201" s="18" t="s">
        <v>180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82</v>
      </c>
      <c r="BK201" s="239">
        <f>ROUND(I201*H201,2)</f>
        <v>0</v>
      </c>
      <c r="BL201" s="18" t="s">
        <v>188</v>
      </c>
      <c r="BM201" s="238" t="s">
        <v>2018</v>
      </c>
    </row>
    <row r="202" s="12" customFormat="1" ht="22.8" customHeight="1">
      <c r="A202" s="12"/>
      <c r="B202" s="211"/>
      <c r="C202" s="212"/>
      <c r="D202" s="213" t="s">
        <v>73</v>
      </c>
      <c r="E202" s="225" t="s">
        <v>1941</v>
      </c>
      <c r="F202" s="225" t="s">
        <v>2194</v>
      </c>
      <c r="G202" s="212"/>
      <c r="H202" s="212"/>
      <c r="I202" s="215"/>
      <c r="J202" s="226">
        <f>BK202</f>
        <v>0</v>
      </c>
      <c r="K202" s="212"/>
      <c r="L202" s="217"/>
      <c r="M202" s="218"/>
      <c r="N202" s="219"/>
      <c r="O202" s="219"/>
      <c r="P202" s="220">
        <f>SUM(P203:P215)</f>
        <v>0</v>
      </c>
      <c r="Q202" s="219"/>
      <c r="R202" s="220">
        <f>SUM(R203:R215)</f>
        <v>0</v>
      </c>
      <c r="S202" s="219"/>
      <c r="T202" s="221">
        <f>SUM(T203:T215)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22" t="s">
        <v>82</v>
      </c>
      <c r="AT202" s="223" t="s">
        <v>73</v>
      </c>
      <c r="AU202" s="223" t="s">
        <v>82</v>
      </c>
      <c r="AY202" s="222" t="s">
        <v>180</v>
      </c>
      <c r="BK202" s="224">
        <f>SUM(BK203:BK215)</f>
        <v>0</v>
      </c>
    </row>
    <row r="203" s="2" customFormat="1" ht="16.5" customHeight="1">
      <c r="A203" s="39"/>
      <c r="B203" s="40"/>
      <c r="C203" s="227" t="s">
        <v>662</v>
      </c>
      <c r="D203" s="227" t="s">
        <v>183</v>
      </c>
      <c r="E203" s="228" t="s">
        <v>2195</v>
      </c>
      <c r="F203" s="229" t="s">
        <v>2196</v>
      </c>
      <c r="G203" s="230" t="s">
        <v>1784</v>
      </c>
      <c r="H203" s="231">
        <v>60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84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2021</v>
      </c>
    </row>
    <row r="204" s="2" customFormat="1" ht="16.5" customHeight="1">
      <c r="A204" s="39"/>
      <c r="B204" s="40"/>
      <c r="C204" s="227" t="s">
        <v>666</v>
      </c>
      <c r="D204" s="227" t="s">
        <v>183</v>
      </c>
      <c r="E204" s="228" t="s">
        <v>2197</v>
      </c>
      <c r="F204" s="229" t="s">
        <v>2198</v>
      </c>
      <c r="G204" s="230" t="s">
        <v>1784</v>
      </c>
      <c r="H204" s="231">
        <v>25</v>
      </c>
      <c r="I204" s="232"/>
      <c r="J204" s="233">
        <f>ROUND(I204*H204,2)</f>
        <v>0</v>
      </c>
      <c r="K204" s="229" t="s">
        <v>1</v>
      </c>
      <c r="L204" s="45"/>
      <c r="M204" s="234" t="s">
        <v>1</v>
      </c>
      <c r="N204" s="235" t="s">
        <v>39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188</v>
      </c>
      <c r="AT204" s="238" t="s">
        <v>183</v>
      </c>
      <c r="AU204" s="238" t="s">
        <v>84</v>
      </c>
      <c r="AY204" s="18" t="s">
        <v>180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82</v>
      </c>
      <c r="BK204" s="239">
        <f>ROUND(I204*H204,2)</f>
        <v>0</v>
      </c>
      <c r="BL204" s="18" t="s">
        <v>188</v>
      </c>
      <c r="BM204" s="238" t="s">
        <v>2024</v>
      </c>
    </row>
    <row r="205" s="2" customFormat="1" ht="16.5" customHeight="1">
      <c r="A205" s="39"/>
      <c r="B205" s="40"/>
      <c r="C205" s="227" t="s">
        <v>362</v>
      </c>
      <c r="D205" s="227" t="s">
        <v>183</v>
      </c>
      <c r="E205" s="228" t="s">
        <v>2199</v>
      </c>
      <c r="F205" s="229" t="s">
        <v>2200</v>
      </c>
      <c r="G205" s="230" t="s">
        <v>1784</v>
      </c>
      <c r="H205" s="231">
        <v>18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39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183</v>
      </c>
      <c r="AU205" s="238" t="s">
        <v>84</v>
      </c>
      <c r="AY205" s="18" t="s">
        <v>180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82</v>
      </c>
      <c r="BK205" s="239">
        <f>ROUND(I205*H205,2)</f>
        <v>0</v>
      </c>
      <c r="BL205" s="18" t="s">
        <v>188</v>
      </c>
      <c r="BM205" s="238" t="s">
        <v>2027</v>
      </c>
    </row>
    <row r="206" s="2" customFormat="1" ht="16.5" customHeight="1">
      <c r="A206" s="39"/>
      <c r="B206" s="40"/>
      <c r="C206" s="227" t="s">
        <v>676</v>
      </c>
      <c r="D206" s="227" t="s">
        <v>183</v>
      </c>
      <c r="E206" s="228" t="s">
        <v>2201</v>
      </c>
      <c r="F206" s="229" t="s">
        <v>2202</v>
      </c>
      <c r="G206" s="230" t="s">
        <v>1784</v>
      </c>
      <c r="H206" s="231">
        <v>41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84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2030</v>
      </c>
    </row>
    <row r="207" s="2" customFormat="1" ht="16.5" customHeight="1">
      <c r="A207" s="39"/>
      <c r="B207" s="40"/>
      <c r="C207" s="227" t="s">
        <v>682</v>
      </c>
      <c r="D207" s="227" t="s">
        <v>183</v>
      </c>
      <c r="E207" s="228" t="s">
        <v>2203</v>
      </c>
      <c r="F207" s="229" t="s">
        <v>2204</v>
      </c>
      <c r="G207" s="230" t="s">
        <v>1784</v>
      </c>
      <c r="H207" s="231">
        <v>32</v>
      </c>
      <c r="I207" s="232"/>
      <c r="J207" s="233">
        <f>ROUND(I207*H207,2)</f>
        <v>0</v>
      </c>
      <c r="K207" s="229" t="s">
        <v>1</v>
      </c>
      <c r="L207" s="45"/>
      <c r="M207" s="234" t="s">
        <v>1</v>
      </c>
      <c r="N207" s="235" t="s">
        <v>39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183</v>
      </c>
      <c r="AU207" s="238" t="s">
        <v>84</v>
      </c>
      <c r="AY207" s="18" t="s">
        <v>180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82</v>
      </c>
      <c r="BK207" s="239">
        <f>ROUND(I207*H207,2)</f>
        <v>0</v>
      </c>
      <c r="BL207" s="18" t="s">
        <v>188</v>
      </c>
      <c r="BM207" s="238" t="s">
        <v>2032</v>
      </c>
    </row>
    <row r="208" s="2" customFormat="1" ht="16.5" customHeight="1">
      <c r="A208" s="39"/>
      <c r="B208" s="40"/>
      <c r="C208" s="227" t="s">
        <v>690</v>
      </c>
      <c r="D208" s="227" t="s">
        <v>183</v>
      </c>
      <c r="E208" s="228" t="s">
        <v>2205</v>
      </c>
      <c r="F208" s="229" t="s">
        <v>2206</v>
      </c>
      <c r="G208" s="230" t="s">
        <v>1784</v>
      </c>
      <c r="H208" s="231">
        <v>8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39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188</v>
      </c>
      <c r="AT208" s="238" t="s">
        <v>183</v>
      </c>
      <c r="AU208" s="238" t="s">
        <v>84</v>
      </c>
      <c r="AY208" s="18" t="s">
        <v>180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82</v>
      </c>
      <c r="BK208" s="239">
        <f>ROUND(I208*H208,2)</f>
        <v>0</v>
      </c>
      <c r="BL208" s="18" t="s">
        <v>188</v>
      </c>
      <c r="BM208" s="238" t="s">
        <v>2034</v>
      </c>
    </row>
    <row r="209" s="2" customFormat="1" ht="16.5" customHeight="1">
      <c r="A209" s="39"/>
      <c r="B209" s="40"/>
      <c r="C209" s="227" t="s">
        <v>695</v>
      </c>
      <c r="D209" s="227" t="s">
        <v>183</v>
      </c>
      <c r="E209" s="228" t="s">
        <v>2207</v>
      </c>
      <c r="F209" s="229" t="s">
        <v>2208</v>
      </c>
      <c r="G209" s="230" t="s">
        <v>1784</v>
      </c>
      <c r="H209" s="231">
        <v>6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39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183</v>
      </c>
      <c r="AU209" s="238" t="s">
        <v>84</v>
      </c>
      <c r="AY209" s="18" t="s">
        <v>180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82</v>
      </c>
      <c r="BK209" s="239">
        <f>ROUND(I209*H209,2)</f>
        <v>0</v>
      </c>
      <c r="BL209" s="18" t="s">
        <v>188</v>
      </c>
      <c r="BM209" s="238" t="s">
        <v>2209</v>
      </c>
    </row>
    <row r="210" s="2" customFormat="1" ht="16.5" customHeight="1">
      <c r="A210" s="39"/>
      <c r="B210" s="40"/>
      <c r="C210" s="227" t="s">
        <v>704</v>
      </c>
      <c r="D210" s="227" t="s">
        <v>183</v>
      </c>
      <c r="E210" s="228" t="s">
        <v>2210</v>
      </c>
      <c r="F210" s="229" t="s">
        <v>2211</v>
      </c>
      <c r="G210" s="230" t="s">
        <v>1784</v>
      </c>
      <c r="H210" s="231">
        <v>7</v>
      </c>
      <c r="I210" s="232"/>
      <c r="J210" s="233">
        <f>ROUND(I210*H210,2)</f>
        <v>0</v>
      </c>
      <c r="K210" s="229" t="s">
        <v>1</v>
      </c>
      <c r="L210" s="45"/>
      <c r="M210" s="234" t="s">
        <v>1</v>
      </c>
      <c r="N210" s="235" t="s">
        <v>39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188</v>
      </c>
      <c r="AT210" s="238" t="s">
        <v>183</v>
      </c>
      <c r="AU210" s="238" t="s">
        <v>84</v>
      </c>
      <c r="AY210" s="18" t="s">
        <v>180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82</v>
      </c>
      <c r="BK210" s="239">
        <f>ROUND(I210*H210,2)</f>
        <v>0</v>
      </c>
      <c r="BL210" s="18" t="s">
        <v>188</v>
      </c>
      <c r="BM210" s="238" t="s">
        <v>1100</v>
      </c>
    </row>
    <row r="211" s="2" customFormat="1" ht="16.5" customHeight="1">
      <c r="A211" s="39"/>
      <c r="B211" s="40"/>
      <c r="C211" s="227" t="s">
        <v>710</v>
      </c>
      <c r="D211" s="227" t="s">
        <v>183</v>
      </c>
      <c r="E211" s="228" t="s">
        <v>2212</v>
      </c>
      <c r="F211" s="229" t="s">
        <v>2213</v>
      </c>
      <c r="G211" s="230" t="s">
        <v>1784</v>
      </c>
      <c r="H211" s="231">
        <v>4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39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188</v>
      </c>
      <c r="AT211" s="238" t="s">
        <v>183</v>
      </c>
      <c r="AU211" s="238" t="s">
        <v>84</v>
      </c>
      <c r="AY211" s="18" t="s">
        <v>180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82</v>
      </c>
      <c r="BK211" s="239">
        <f>ROUND(I211*H211,2)</f>
        <v>0</v>
      </c>
      <c r="BL211" s="18" t="s">
        <v>188</v>
      </c>
      <c r="BM211" s="238" t="s">
        <v>2039</v>
      </c>
    </row>
    <row r="212" s="2" customFormat="1" ht="16.5" customHeight="1">
      <c r="A212" s="39"/>
      <c r="B212" s="40"/>
      <c r="C212" s="227" t="s">
        <v>715</v>
      </c>
      <c r="D212" s="227" t="s">
        <v>183</v>
      </c>
      <c r="E212" s="228" t="s">
        <v>2214</v>
      </c>
      <c r="F212" s="229" t="s">
        <v>2215</v>
      </c>
      <c r="G212" s="230" t="s">
        <v>1784</v>
      </c>
      <c r="H212" s="231">
        <v>11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84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2041</v>
      </c>
    </row>
    <row r="213" s="2" customFormat="1" ht="16.5" customHeight="1">
      <c r="A213" s="39"/>
      <c r="B213" s="40"/>
      <c r="C213" s="227" t="s">
        <v>720</v>
      </c>
      <c r="D213" s="227" t="s">
        <v>183</v>
      </c>
      <c r="E213" s="228" t="s">
        <v>2216</v>
      </c>
      <c r="F213" s="229" t="s">
        <v>2217</v>
      </c>
      <c r="G213" s="230" t="s">
        <v>1784</v>
      </c>
      <c r="H213" s="231">
        <v>5</v>
      </c>
      <c r="I213" s="232"/>
      <c r="J213" s="233">
        <f>ROUND(I213*H213,2)</f>
        <v>0</v>
      </c>
      <c r="K213" s="229" t="s">
        <v>1</v>
      </c>
      <c r="L213" s="45"/>
      <c r="M213" s="234" t="s">
        <v>1</v>
      </c>
      <c r="N213" s="235" t="s">
        <v>39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183</v>
      </c>
      <c r="AU213" s="238" t="s">
        <v>84</v>
      </c>
      <c r="AY213" s="18" t="s">
        <v>180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82</v>
      </c>
      <c r="BK213" s="239">
        <f>ROUND(I213*H213,2)</f>
        <v>0</v>
      </c>
      <c r="BL213" s="18" t="s">
        <v>188</v>
      </c>
      <c r="BM213" s="238" t="s">
        <v>2044</v>
      </c>
    </row>
    <row r="214" s="2" customFormat="1" ht="16.5" customHeight="1">
      <c r="A214" s="39"/>
      <c r="B214" s="40"/>
      <c r="C214" s="227" t="s">
        <v>1656</v>
      </c>
      <c r="D214" s="227" t="s">
        <v>183</v>
      </c>
      <c r="E214" s="228" t="s">
        <v>1972</v>
      </c>
      <c r="F214" s="229" t="s">
        <v>2218</v>
      </c>
      <c r="G214" s="230" t="s">
        <v>1784</v>
      </c>
      <c r="H214" s="231">
        <v>217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84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2047</v>
      </c>
    </row>
    <row r="215" s="2" customFormat="1" ht="16.5" customHeight="1">
      <c r="A215" s="39"/>
      <c r="B215" s="40"/>
      <c r="C215" s="227" t="s">
        <v>1666</v>
      </c>
      <c r="D215" s="227" t="s">
        <v>183</v>
      </c>
      <c r="E215" s="228" t="s">
        <v>301</v>
      </c>
      <c r="F215" s="229" t="s">
        <v>2193</v>
      </c>
      <c r="G215" s="230" t="s">
        <v>646</v>
      </c>
      <c r="H215" s="231">
        <v>1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39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188</v>
      </c>
      <c r="AT215" s="238" t="s">
        <v>183</v>
      </c>
      <c r="AU215" s="238" t="s">
        <v>84</v>
      </c>
      <c r="AY215" s="18" t="s">
        <v>180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82</v>
      </c>
      <c r="BK215" s="239">
        <f>ROUND(I215*H215,2)</f>
        <v>0</v>
      </c>
      <c r="BL215" s="18" t="s">
        <v>188</v>
      </c>
      <c r="BM215" s="238" t="s">
        <v>2049</v>
      </c>
    </row>
    <row r="216" s="12" customFormat="1" ht="22.8" customHeight="1">
      <c r="A216" s="12"/>
      <c r="B216" s="211"/>
      <c r="C216" s="212"/>
      <c r="D216" s="213" t="s">
        <v>73</v>
      </c>
      <c r="E216" s="225" t="s">
        <v>1978</v>
      </c>
      <c r="F216" s="225" t="s">
        <v>1797</v>
      </c>
      <c r="G216" s="212"/>
      <c r="H216" s="212"/>
      <c r="I216" s="215"/>
      <c r="J216" s="226">
        <f>BK216</f>
        <v>0</v>
      </c>
      <c r="K216" s="212"/>
      <c r="L216" s="217"/>
      <c r="M216" s="218"/>
      <c r="N216" s="219"/>
      <c r="O216" s="219"/>
      <c r="P216" s="220">
        <f>SUM(P217:P219)</f>
        <v>0</v>
      </c>
      <c r="Q216" s="219"/>
      <c r="R216" s="220">
        <f>SUM(R217:R219)</f>
        <v>0</v>
      </c>
      <c r="S216" s="219"/>
      <c r="T216" s="221">
        <f>SUM(T217:T219)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2" t="s">
        <v>82</v>
      </c>
      <c r="AT216" s="223" t="s">
        <v>73</v>
      </c>
      <c r="AU216" s="223" t="s">
        <v>82</v>
      </c>
      <c r="AY216" s="222" t="s">
        <v>180</v>
      </c>
      <c r="BK216" s="224">
        <f>SUM(BK217:BK219)</f>
        <v>0</v>
      </c>
    </row>
    <row r="217" s="2" customFormat="1" ht="16.5" customHeight="1">
      <c r="A217" s="39"/>
      <c r="B217" s="40"/>
      <c r="C217" s="227" t="s">
        <v>725</v>
      </c>
      <c r="D217" s="227" t="s">
        <v>183</v>
      </c>
      <c r="E217" s="228" t="s">
        <v>2219</v>
      </c>
      <c r="F217" s="229" t="s">
        <v>2220</v>
      </c>
      <c r="G217" s="230" t="s">
        <v>646</v>
      </c>
      <c r="H217" s="231">
        <v>1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39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183</v>
      </c>
      <c r="AU217" s="238" t="s">
        <v>84</v>
      </c>
      <c r="AY217" s="18" t="s">
        <v>180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82</v>
      </c>
      <c r="BK217" s="239">
        <f>ROUND(I217*H217,2)</f>
        <v>0</v>
      </c>
      <c r="BL217" s="18" t="s">
        <v>188</v>
      </c>
      <c r="BM217" s="238" t="s">
        <v>2054</v>
      </c>
    </row>
    <row r="218" s="2" customFormat="1" ht="16.5" customHeight="1">
      <c r="A218" s="39"/>
      <c r="B218" s="40"/>
      <c r="C218" s="227" t="s">
        <v>731</v>
      </c>
      <c r="D218" s="227" t="s">
        <v>183</v>
      </c>
      <c r="E218" s="228" t="s">
        <v>2221</v>
      </c>
      <c r="F218" s="229" t="s">
        <v>1803</v>
      </c>
      <c r="G218" s="230" t="s">
        <v>646</v>
      </c>
      <c r="H218" s="231">
        <v>1</v>
      </c>
      <c r="I218" s="232"/>
      <c r="J218" s="233">
        <f>ROUND(I218*H218,2)</f>
        <v>0</v>
      </c>
      <c r="K218" s="229" t="s">
        <v>1</v>
      </c>
      <c r="L218" s="45"/>
      <c r="M218" s="234" t="s">
        <v>1</v>
      </c>
      <c r="N218" s="235" t="s">
        <v>39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188</v>
      </c>
      <c r="AT218" s="238" t="s">
        <v>183</v>
      </c>
      <c r="AU218" s="238" t="s">
        <v>84</v>
      </c>
      <c r="AY218" s="18" t="s">
        <v>180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82</v>
      </c>
      <c r="BK218" s="239">
        <f>ROUND(I218*H218,2)</f>
        <v>0</v>
      </c>
      <c r="BL218" s="18" t="s">
        <v>188</v>
      </c>
      <c r="BM218" s="238" t="s">
        <v>2057</v>
      </c>
    </row>
    <row r="219" s="2" customFormat="1" ht="16.5" customHeight="1">
      <c r="A219" s="39"/>
      <c r="B219" s="40"/>
      <c r="C219" s="227" t="s">
        <v>735</v>
      </c>
      <c r="D219" s="227" t="s">
        <v>183</v>
      </c>
      <c r="E219" s="228" t="s">
        <v>2222</v>
      </c>
      <c r="F219" s="229" t="s">
        <v>2223</v>
      </c>
      <c r="G219" s="230" t="s">
        <v>1303</v>
      </c>
      <c r="H219" s="231">
        <v>300</v>
      </c>
      <c r="I219" s="232"/>
      <c r="J219" s="233">
        <f>ROUND(I219*H219,2)</f>
        <v>0</v>
      </c>
      <c r="K219" s="229" t="s">
        <v>1</v>
      </c>
      <c r="L219" s="45"/>
      <c r="M219" s="299" t="s">
        <v>1</v>
      </c>
      <c r="N219" s="300" t="s">
        <v>39</v>
      </c>
      <c r="O219" s="301"/>
      <c r="P219" s="302">
        <f>O219*H219</f>
        <v>0</v>
      </c>
      <c r="Q219" s="302">
        <v>0</v>
      </c>
      <c r="R219" s="302">
        <f>Q219*H219</f>
        <v>0</v>
      </c>
      <c r="S219" s="302">
        <v>0</v>
      </c>
      <c r="T219" s="303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183</v>
      </c>
      <c r="AU219" s="238" t="s">
        <v>84</v>
      </c>
      <c r="AY219" s="18" t="s">
        <v>180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82</v>
      </c>
      <c r="BK219" s="239">
        <f>ROUND(I219*H219,2)</f>
        <v>0</v>
      </c>
      <c r="BL219" s="18" t="s">
        <v>188</v>
      </c>
      <c r="BM219" s="238" t="s">
        <v>2224</v>
      </c>
    </row>
    <row r="220" s="2" customFormat="1" ht="6.96" customHeight="1">
      <c r="A220" s="39"/>
      <c r="B220" s="67"/>
      <c r="C220" s="68"/>
      <c r="D220" s="68"/>
      <c r="E220" s="68"/>
      <c r="F220" s="68"/>
      <c r="G220" s="68"/>
      <c r="H220" s="68"/>
      <c r="I220" s="68"/>
      <c r="J220" s="68"/>
      <c r="K220" s="68"/>
      <c r="L220" s="45"/>
      <c r="M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</row>
  </sheetData>
  <sheetProtection sheet="1" autoFilter="0" formatColumns="0" formatRows="0" objects="1" scenarios="1" spinCount="100000" saltValue="1G/zGMkn2X8mV7JJTqpMMvZmzEBKkhTHeow8/WJG9BtFpMsRDiSDGrAcOiyOCwrnWaL5Cv2InUHxWU1GtT1W/g==" hashValue="8MBSsl4zCZUZFAhU07vPHJS6FjqgD+1oKzd09ELbXm96bFN3Ca/bD8z6yhox28GuybC33CQutSmggyUjZOOJBA==" algorithmName="SHA-512" password="FF79"/>
  <autoFilter ref="C127:K21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2226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ROUND((SUM(BE124:BE259)),  2)</f>
        <v>0</v>
      </c>
      <c r="G35" s="39"/>
      <c r="H35" s="39"/>
      <c r="I35" s="165">
        <v>0.20999999999999999</v>
      </c>
      <c r="J35" s="164">
        <f>ROUND(((SUM(BE124:BE259))*I35),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ROUND((SUM(BF124:BF259)),  2)</f>
        <v>0</v>
      </c>
      <c r="G36" s="39"/>
      <c r="H36" s="39"/>
      <c r="I36" s="165">
        <v>0.14999999999999999</v>
      </c>
      <c r="J36" s="164">
        <f>ROUND(((SUM(BF124:BF259))*I36),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ROUND((SUM(BG124:BG259)),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ROUND((SUM(BH124:BH259)),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ROUND((SUM(BI124:BI259)),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Objekt1 - ZAR.1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2227</v>
      </c>
      <c r="E99" s="192"/>
      <c r="F99" s="192"/>
      <c r="G99" s="192"/>
      <c r="H99" s="192"/>
      <c r="I99" s="192"/>
      <c r="J99" s="193">
        <f>J125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5"/>
      <c r="C100" s="134"/>
      <c r="D100" s="196" t="s">
        <v>2228</v>
      </c>
      <c r="E100" s="197"/>
      <c r="F100" s="197"/>
      <c r="G100" s="197"/>
      <c r="H100" s="197"/>
      <c r="I100" s="197"/>
      <c r="J100" s="198">
        <f>J218</f>
        <v>0</v>
      </c>
      <c r="K100" s="134"/>
      <c r="L100" s="199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5"/>
      <c r="C101" s="134"/>
      <c r="D101" s="196" t="s">
        <v>2229</v>
      </c>
      <c r="E101" s="197"/>
      <c r="F101" s="197"/>
      <c r="G101" s="197"/>
      <c r="H101" s="197"/>
      <c r="I101" s="197"/>
      <c r="J101" s="198">
        <f>J229</f>
        <v>0</v>
      </c>
      <c r="K101" s="134"/>
      <c r="L101" s="199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5"/>
      <c r="C102" s="134"/>
      <c r="D102" s="196" t="s">
        <v>2230</v>
      </c>
      <c r="E102" s="197"/>
      <c r="F102" s="197"/>
      <c r="G102" s="197"/>
      <c r="H102" s="197"/>
      <c r="I102" s="197"/>
      <c r="J102" s="198">
        <f>J234</f>
        <v>0</v>
      </c>
      <c r="K102" s="134"/>
      <c r="L102" s="199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165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4" t="str">
        <f>E7</f>
        <v>ZŠ NA SMETÁNCE - oprava střešního pláště a rekonstrukce podkroví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141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6.5" customHeight="1">
      <c r="A114" s="39"/>
      <c r="B114" s="40"/>
      <c r="C114" s="41"/>
      <c r="D114" s="41"/>
      <c r="E114" s="184" t="s">
        <v>2225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991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>Objekt1 - ZAR.1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 xml:space="preserve"> </v>
      </c>
      <c r="G118" s="41"/>
      <c r="H118" s="41"/>
      <c r="I118" s="33" t="s">
        <v>22</v>
      </c>
      <c r="J118" s="80" t="str">
        <f>IF(J14="","",J14)</f>
        <v>24. 5. 2023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E17</f>
        <v xml:space="preserve"> </v>
      </c>
      <c r="G120" s="41"/>
      <c r="H120" s="41"/>
      <c r="I120" s="33" t="s">
        <v>29</v>
      </c>
      <c r="J120" s="37" t="str">
        <f>E23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5.65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31</v>
      </c>
      <c r="J121" s="37" t="str">
        <f>E26</f>
        <v>KAVRO - Ing. Veronika Kloudová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0"/>
      <c r="B123" s="201"/>
      <c r="C123" s="202" t="s">
        <v>166</v>
      </c>
      <c r="D123" s="203" t="s">
        <v>59</v>
      </c>
      <c r="E123" s="203" t="s">
        <v>55</v>
      </c>
      <c r="F123" s="203" t="s">
        <v>56</v>
      </c>
      <c r="G123" s="203" t="s">
        <v>167</v>
      </c>
      <c r="H123" s="203" t="s">
        <v>168</v>
      </c>
      <c r="I123" s="203" t="s">
        <v>169</v>
      </c>
      <c r="J123" s="203" t="s">
        <v>145</v>
      </c>
      <c r="K123" s="204" t="s">
        <v>170</v>
      </c>
      <c r="L123" s="205"/>
      <c r="M123" s="101" t="s">
        <v>1</v>
      </c>
      <c r="N123" s="102" t="s">
        <v>38</v>
      </c>
      <c r="O123" s="102" t="s">
        <v>171</v>
      </c>
      <c r="P123" s="102" t="s">
        <v>172</v>
      </c>
      <c r="Q123" s="102" t="s">
        <v>173</v>
      </c>
      <c r="R123" s="102" t="s">
        <v>174</v>
      </c>
      <c r="S123" s="102" t="s">
        <v>175</v>
      </c>
      <c r="T123" s="103" t="s">
        <v>176</v>
      </c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</row>
    <row r="124" s="2" customFormat="1" ht="22.8" customHeight="1">
      <c r="A124" s="39"/>
      <c r="B124" s="40"/>
      <c r="C124" s="108" t="s">
        <v>177</v>
      </c>
      <c r="D124" s="41"/>
      <c r="E124" s="41"/>
      <c r="F124" s="41"/>
      <c r="G124" s="41"/>
      <c r="H124" s="41"/>
      <c r="I124" s="41"/>
      <c r="J124" s="206">
        <f>BK124</f>
        <v>0</v>
      </c>
      <c r="K124" s="41"/>
      <c r="L124" s="45"/>
      <c r="M124" s="104"/>
      <c r="N124" s="207"/>
      <c r="O124" s="105"/>
      <c r="P124" s="208">
        <f>P125</f>
        <v>0</v>
      </c>
      <c r="Q124" s="105"/>
      <c r="R124" s="208">
        <f>R125</f>
        <v>0</v>
      </c>
      <c r="S124" s="105"/>
      <c r="T124" s="209">
        <f>T125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73</v>
      </c>
      <c r="AU124" s="18" t="s">
        <v>147</v>
      </c>
      <c r="BK124" s="210">
        <f>BK125</f>
        <v>0</v>
      </c>
    </row>
    <row r="125" s="12" customFormat="1" ht="25.92" customHeight="1">
      <c r="A125" s="12"/>
      <c r="B125" s="211"/>
      <c r="C125" s="212"/>
      <c r="D125" s="213" t="s">
        <v>73</v>
      </c>
      <c r="E125" s="214" t="s">
        <v>1887</v>
      </c>
      <c r="F125" s="214" t="s">
        <v>2231</v>
      </c>
      <c r="G125" s="212"/>
      <c r="H125" s="212"/>
      <c r="I125" s="215"/>
      <c r="J125" s="216">
        <f>BK125</f>
        <v>0</v>
      </c>
      <c r="K125" s="212"/>
      <c r="L125" s="217"/>
      <c r="M125" s="218"/>
      <c r="N125" s="219"/>
      <c r="O125" s="219"/>
      <c r="P125" s="220">
        <f>P126+SUM(P127:P218)+P229+P234</f>
        <v>0</v>
      </c>
      <c r="Q125" s="219"/>
      <c r="R125" s="220">
        <f>R126+SUM(R127:R218)+R229+R234</f>
        <v>0</v>
      </c>
      <c r="S125" s="219"/>
      <c r="T125" s="221">
        <f>T126+SUM(T127:T218)+T229+T234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2" t="s">
        <v>82</v>
      </c>
      <c r="AT125" s="223" t="s">
        <v>73</v>
      </c>
      <c r="AU125" s="223" t="s">
        <v>74</v>
      </c>
      <c r="AY125" s="222" t="s">
        <v>180</v>
      </c>
      <c r="BK125" s="224">
        <f>BK126+SUM(BK127:BK218)+BK229+BK234</f>
        <v>0</v>
      </c>
    </row>
    <row r="126" s="2" customFormat="1" ht="16.5" customHeight="1">
      <c r="A126" s="39"/>
      <c r="B126" s="40"/>
      <c r="C126" s="227" t="s">
        <v>82</v>
      </c>
      <c r="D126" s="227" t="s">
        <v>183</v>
      </c>
      <c r="E126" s="228" t="s">
        <v>1935</v>
      </c>
      <c r="F126" s="229" t="s">
        <v>2232</v>
      </c>
      <c r="G126" s="230" t="s">
        <v>1784</v>
      </c>
      <c r="H126" s="231">
        <v>1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188</v>
      </c>
      <c r="AT126" s="238" t="s">
        <v>183</v>
      </c>
      <c r="AU126" s="238" t="s">
        <v>82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188</v>
      </c>
      <c r="BM126" s="238" t="s">
        <v>84</v>
      </c>
    </row>
    <row r="127" s="2" customFormat="1">
      <c r="A127" s="39"/>
      <c r="B127" s="40"/>
      <c r="C127" s="41"/>
      <c r="D127" s="242" t="s">
        <v>556</v>
      </c>
      <c r="E127" s="41"/>
      <c r="F127" s="295" t="s">
        <v>2233</v>
      </c>
      <c r="G127" s="41"/>
      <c r="H127" s="41"/>
      <c r="I127" s="296"/>
      <c r="J127" s="41"/>
      <c r="K127" s="41"/>
      <c r="L127" s="45"/>
      <c r="M127" s="297"/>
      <c r="N127" s="298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556</v>
      </c>
      <c r="AU127" s="18" t="s">
        <v>82</v>
      </c>
    </row>
    <row r="128" s="2" customFormat="1" ht="16.5" customHeight="1">
      <c r="A128" s="39"/>
      <c r="B128" s="40"/>
      <c r="C128" s="227" t="s">
        <v>84</v>
      </c>
      <c r="D128" s="227" t="s">
        <v>183</v>
      </c>
      <c r="E128" s="228" t="s">
        <v>1931</v>
      </c>
      <c r="F128" s="229" t="s">
        <v>2234</v>
      </c>
      <c r="G128" s="230" t="s">
        <v>1784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188</v>
      </c>
    </row>
    <row r="129" s="2" customFormat="1">
      <c r="A129" s="39"/>
      <c r="B129" s="40"/>
      <c r="C129" s="41"/>
      <c r="D129" s="242" t="s">
        <v>556</v>
      </c>
      <c r="E129" s="41"/>
      <c r="F129" s="295" t="s">
        <v>2235</v>
      </c>
      <c r="G129" s="41"/>
      <c r="H129" s="41"/>
      <c r="I129" s="296"/>
      <c r="J129" s="41"/>
      <c r="K129" s="41"/>
      <c r="L129" s="45"/>
      <c r="M129" s="297"/>
      <c r="N129" s="298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556</v>
      </c>
      <c r="AU129" s="18" t="s">
        <v>82</v>
      </c>
    </row>
    <row r="130" s="2" customFormat="1" ht="16.5" customHeight="1">
      <c r="A130" s="39"/>
      <c r="B130" s="40"/>
      <c r="C130" s="227" t="s">
        <v>181</v>
      </c>
      <c r="D130" s="227" t="s">
        <v>183</v>
      </c>
      <c r="E130" s="228" t="s">
        <v>1938</v>
      </c>
      <c r="F130" s="229" t="s">
        <v>2236</v>
      </c>
      <c r="G130" s="230" t="s">
        <v>1784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216</v>
      </c>
    </row>
    <row r="131" s="2" customFormat="1" ht="16.5" customHeight="1">
      <c r="A131" s="39"/>
      <c r="B131" s="40"/>
      <c r="C131" s="227" t="s">
        <v>188</v>
      </c>
      <c r="D131" s="227" t="s">
        <v>183</v>
      </c>
      <c r="E131" s="228" t="s">
        <v>2063</v>
      </c>
      <c r="F131" s="229" t="s">
        <v>2237</v>
      </c>
      <c r="G131" s="230" t="s">
        <v>1784</v>
      </c>
      <c r="H131" s="231">
        <v>4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242</v>
      </c>
    </row>
    <row r="132" s="2" customFormat="1">
      <c r="A132" s="39"/>
      <c r="B132" s="40"/>
      <c r="C132" s="41"/>
      <c r="D132" s="242" t="s">
        <v>556</v>
      </c>
      <c r="E132" s="41"/>
      <c r="F132" s="295" t="s">
        <v>2238</v>
      </c>
      <c r="G132" s="41"/>
      <c r="H132" s="41"/>
      <c r="I132" s="296"/>
      <c r="J132" s="41"/>
      <c r="K132" s="41"/>
      <c r="L132" s="45"/>
      <c r="M132" s="297"/>
      <c r="N132" s="298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556</v>
      </c>
      <c r="AU132" s="18" t="s">
        <v>82</v>
      </c>
    </row>
    <row r="133" s="2" customFormat="1" ht="16.5" customHeight="1">
      <c r="A133" s="39"/>
      <c r="B133" s="40"/>
      <c r="C133" s="227" t="s">
        <v>221</v>
      </c>
      <c r="D133" s="227" t="s">
        <v>183</v>
      </c>
      <c r="E133" s="228" t="s">
        <v>1943</v>
      </c>
      <c r="F133" s="229" t="s">
        <v>2239</v>
      </c>
      <c r="G133" s="230" t="s">
        <v>1784</v>
      </c>
      <c r="H133" s="231">
        <v>2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256</v>
      </c>
    </row>
    <row r="134" s="2" customFormat="1">
      <c r="A134" s="39"/>
      <c r="B134" s="40"/>
      <c r="C134" s="41"/>
      <c r="D134" s="242" t="s">
        <v>556</v>
      </c>
      <c r="E134" s="41"/>
      <c r="F134" s="295" t="s">
        <v>2238</v>
      </c>
      <c r="G134" s="41"/>
      <c r="H134" s="41"/>
      <c r="I134" s="296"/>
      <c r="J134" s="41"/>
      <c r="K134" s="41"/>
      <c r="L134" s="45"/>
      <c r="M134" s="297"/>
      <c r="N134" s="298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556</v>
      </c>
      <c r="AU134" s="18" t="s">
        <v>82</v>
      </c>
    </row>
    <row r="135" s="2" customFormat="1" ht="16.5" customHeight="1">
      <c r="A135" s="39"/>
      <c r="B135" s="40"/>
      <c r="C135" s="227" t="s">
        <v>216</v>
      </c>
      <c r="D135" s="227" t="s">
        <v>183</v>
      </c>
      <c r="E135" s="228" t="s">
        <v>1946</v>
      </c>
      <c r="F135" s="229" t="s">
        <v>2240</v>
      </c>
      <c r="G135" s="230" t="s">
        <v>1784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270</v>
      </c>
    </row>
    <row r="136" s="2" customFormat="1" ht="16.5" customHeight="1">
      <c r="A136" s="39"/>
      <c r="B136" s="40"/>
      <c r="C136" s="227" t="s">
        <v>232</v>
      </c>
      <c r="D136" s="227" t="s">
        <v>183</v>
      </c>
      <c r="E136" s="228" t="s">
        <v>1948</v>
      </c>
      <c r="F136" s="229" t="s">
        <v>2241</v>
      </c>
      <c r="G136" s="230" t="s">
        <v>1784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283</v>
      </c>
    </row>
    <row r="137" s="2" customFormat="1" ht="16.5" customHeight="1">
      <c r="A137" s="39"/>
      <c r="B137" s="40"/>
      <c r="C137" s="227" t="s">
        <v>242</v>
      </c>
      <c r="D137" s="227" t="s">
        <v>183</v>
      </c>
      <c r="E137" s="228" t="s">
        <v>1951</v>
      </c>
      <c r="F137" s="229" t="s">
        <v>2242</v>
      </c>
      <c r="G137" s="230" t="s">
        <v>646</v>
      </c>
      <c r="H137" s="231">
        <v>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183</v>
      </c>
      <c r="AU137" s="238" t="s">
        <v>82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188</v>
      </c>
      <c r="BM137" s="238" t="s">
        <v>294</v>
      </c>
    </row>
    <row r="138" s="2" customFormat="1" ht="24.15" customHeight="1">
      <c r="A138" s="39"/>
      <c r="B138" s="40"/>
      <c r="C138" s="227" t="s">
        <v>252</v>
      </c>
      <c r="D138" s="227" t="s">
        <v>183</v>
      </c>
      <c r="E138" s="228" t="s">
        <v>1953</v>
      </c>
      <c r="F138" s="229" t="s">
        <v>2243</v>
      </c>
      <c r="G138" s="230" t="s">
        <v>1784</v>
      </c>
      <c r="H138" s="231">
        <v>4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305</v>
      </c>
    </row>
    <row r="139" s="2" customFormat="1">
      <c r="A139" s="39"/>
      <c r="B139" s="40"/>
      <c r="C139" s="41"/>
      <c r="D139" s="242" t="s">
        <v>556</v>
      </c>
      <c r="E139" s="41"/>
      <c r="F139" s="295" t="s">
        <v>2244</v>
      </c>
      <c r="G139" s="41"/>
      <c r="H139" s="41"/>
      <c r="I139" s="296"/>
      <c r="J139" s="41"/>
      <c r="K139" s="41"/>
      <c r="L139" s="45"/>
      <c r="M139" s="297"/>
      <c r="N139" s="298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556</v>
      </c>
      <c r="AU139" s="18" t="s">
        <v>82</v>
      </c>
    </row>
    <row r="140" s="2" customFormat="1" ht="24.15" customHeight="1">
      <c r="A140" s="39"/>
      <c r="B140" s="40"/>
      <c r="C140" s="227" t="s">
        <v>256</v>
      </c>
      <c r="D140" s="227" t="s">
        <v>183</v>
      </c>
      <c r="E140" s="228" t="s">
        <v>256</v>
      </c>
      <c r="F140" s="229" t="s">
        <v>2245</v>
      </c>
      <c r="G140" s="230" t="s">
        <v>1784</v>
      </c>
      <c r="H140" s="231">
        <v>2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320</v>
      </c>
    </row>
    <row r="141" s="2" customFormat="1">
      <c r="A141" s="39"/>
      <c r="B141" s="40"/>
      <c r="C141" s="41"/>
      <c r="D141" s="242" t="s">
        <v>556</v>
      </c>
      <c r="E141" s="41"/>
      <c r="F141" s="295" t="s">
        <v>2246</v>
      </c>
      <c r="G141" s="41"/>
      <c r="H141" s="41"/>
      <c r="I141" s="296"/>
      <c r="J141" s="41"/>
      <c r="K141" s="41"/>
      <c r="L141" s="45"/>
      <c r="M141" s="297"/>
      <c r="N141" s="298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556</v>
      </c>
      <c r="AU141" s="18" t="s">
        <v>82</v>
      </c>
    </row>
    <row r="142" s="2" customFormat="1" ht="24.15" customHeight="1">
      <c r="A142" s="39"/>
      <c r="B142" s="40"/>
      <c r="C142" s="227" t="s">
        <v>264</v>
      </c>
      <c r="D142" s="227" t="s">
        <v>183</v>
      </c>
      <c r="E142" s="228" t="s">
        <v>264</v>
      </c>
      <c r="F142" s="229" t="s">
        <v>2247</v>
      </c>
      <c r="G142" s="230" t="s">
        <v>1784</v>
      </c>
      <c r="H142" s="231">
        <v>2</v>
      </c>
      <c r="I142" s="232"/>
      <c r="J142" s="233">
        <f>ROUND(I142*H142,2)</f>
        <v>0</v>
      </c>
      <c r="K142" s="229" t="s">
        <v>1</v>
      </c>
      <c r="L142" s="45"/>
      <c r="M142" s="234" t="s">
        <v>1</v>
      </c>
      <c r="N142" s="235" t="s">
        <v>39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188</v>
      </c>
      <c r="AT142" s="238" t="s">
        <v>183</v>
      </c>
      <c r="AU142" s="238" t="s">
        <v>82</v>
      </c>
      <c r="AY142" s="18" t="s">
        <v>180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82</v>
      </c>
      <c r="BK142" s="239">
        <f>ROUND(I142*H142,2)</f>
        <v>0</v>
      </c>
      <c r="BL142" s="18" t="s">
        <v>188</v>
      </c>
      <c r="BM142" s="238" t="s">
        <v>335</v>
      </c>
    </row>
    <row r="143" s="2" customFormat="1">
      <c r="A143" s="39"/>
      <c r="B143" s="40"/>
      <c r="C143" s="41"/>
      <c r="D143" s="242" t="s">
        <v>556</v>
      </c>
      <c r="E143" s="41"/>
      <c r="F143" s="295" t="s">
        <v>2246</v>
      </c>
      <c r="G143" s="41"/>
      <c r="H143" s="41"/>
      <c r="I143" s="296"/>
      <c r="J143" s="41"/>
      <c r="K143" s="41"/>
      <c r="L143" s="45"/>
      <c r="M143" s="297"/>
      <c r="N143" s="298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556</v>
      </c>
      <c r="AU143" s="18" t="s">
        <v>82</v>
      </c>
    </row>
    <row r="144" s="2" customFormat="1" ht="24.15" customHeight="1">
      <c r="A144" s="39"/>
      <c r="B144" s="40"/>
      <c r="C144" s="227" t="s">
        <v>270</v>
      </c>
      <c r="D144" s="227" t="s">
        <v>183</v>
      </c>
      <c r="E144" s="228" t="s">
        <v>270</v>
      </c>
      <c r="F144" s="229" t="s">
        <v>2248</v>
      </c>
      <c r="G144" s="230" t="s">
        <v>1784</v>
      </c>
      <c r="H144" s="231">
        <v>10</v>
      </c>
      <c r="I144" s="232"/>
      <c r="J144" s="233">
        <f>ROUND(I144*H144,2)</f>
        <v>0</v>
      </c>
      <c r="K144" s="229" t="s">
        <v>1</v>
      </c>
      <c r="L144" s="45"/>
      <c r="M144" s="234" t="s">
        <v>1</v>
      </c>
      <c r="N144" s="235" t="s">
        <v>39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183</v>
      </c>
      <c r="AU144" s="238" t="s">
        <v>82</v>
      </c>
      <c r="AY144" s="18" t="s">
        <v>180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82</v>
      </c>
      <c r="BK144" s="239">
        <f>ROUND(I144*H144,2)</f>
        <v>0</v>
      </c>
      <c r="BL144" s="18" t="s">
        <v>188</v>
      </c>
      <c r="BM144" s="238" t="s">
        <v>347</v>
      </c>
    </row>
    <row r="145" s="2" customFormat="1">
      <c r="A145" s="39"/>
      <c r="B145" s="40"/>
      <c r="C145" s="41"/>
      <c r="D145" s="242" t="s">
        <v>556</v>
      </c>
      <c r="E145" s="41"/>
      <c r="F145" s="295" t="s">
        <v>2249</v>
      </c>
      <c r="G145" s="41"/>
      <c r="H145" s="41"/>
      <c r="I145" s="296"/>
      <c r="J145" s="41"/>
      <c r="K145" s="41"/>
      <c r="L145" s="45"/>
      <c r="M145" s="297"/>
      <c r="N145" s="298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556</v>
      </c>
      <c r="AU145" s="18" t="s">
        <v>82</v>
      </c>
    </row>
    <row r="146" s="2" customFormat="1" ht="16.5" customHeight="1">
      <c r="A146" s="39"/>
      <c r="B146" s="40"/>
      <c r="C146" s="227" t="s">
        <v>276</v>
      </c>
      <c r="D146" s="227" t="s">
        <v>183</v>
      </c>
      <c r="E146" s="228" t="s">
        <v>276</v>
      </c>
      <c r="F146" s="229" t="s">
        <v>2250</v>
      </c>
      <c r="G146" s="230" t="s">
        <v>1784</v>
      </c>
      <c r="H146" s="231">
        <v>9</v>
      </c>
      <c r="I146" s="232"/>
      <c r="J146" s="233">
        <f>ROUND(I146*H146,2)</f>
        <v>0</v>
      </c>
      <c r="K146" s="229" t="s">
        <v>1</v>
      </c>
      <c r="L146" s="45"/>
      <c r="M146" s="234" t="s">
        <v>1</v>
      </c>
      <c r="N146" s="235" t="s">
        <v>39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183</v>
      </c>
      <c r="AU146" s="238" t="s">
        <v>82</v>
      </c>
      <c r="AY146" s="18" t="s">
        <v>180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82</v>
      </c>
      <c r="BK146" s="239">
        <f>ROUND(I146*H146,2)</f>
        <v>0</v>
      </c>
      <c r="BL146" s="18" t="s">
        <v>188</v>
      </c>
      <c r="BM146" s="238" t="s">
        <v>363</v>
      </c>
    </row>
    <row r="147" s="2" customFormat="1">
      <c r="A147" s="39"/>
      <c r="B147" s="40"/>
      <c r="C147" s="41"/>
      <c r="D147" s="242" t="s">
        <v>556</v>
      </c>
      <c r="E147" s="41"/>
      <c r="F147" s="295" t="s">
        <v>2251</v>
      </c>
      <c r="G147" s="41"/>
      <c r="H147" s="41"/>
      <c r="I147" s="296"/>
      <c r="J147" s="41"/>
      <c r="K147" s="41"/>
      <c r="L147" s="45"/>
      <c r="M147" s="297"/>
      <c r="N147" s="298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556</v>
      </c>
      <c r="AU147" s="18" t="s">
        <v>82</v>
      </c>
    </row>
    <row r="148" s="2" customFormat="1" ht="16.5" customHeight="1">
      <c r="A148" s="39"/>
      <c r="B148" s="40"/>
      <c r="C148" s="227" t="s">
        <v>283</v>
      </c>
      <c r="D148" s="227" t="s">
        <v>183</v>
      </c>
      <c r="E148" s="228" t="s">
        <v>283</v>
      </c>
      <c r="F148" s="229" t="s">
        <v>2252</v>
      </c>
      <c r="G148" s="230" t="s">
        <v>1784</v>
      </c>
      <c r="H148" s="231">
        <v>9</v>
      </c>
      <c r="I148" s="232"/>
      <c r="J148" s="233">
        <f>ROUND(I148*H148,2)</f>
        <v>0</v>
      </c>
      <c r="K148" s="229" t="s">
        <v>1</v>
      </c>
      <c r="L148" s="45"/>
      <c r="M148" s="234" t="s">
        <v>1</v>
      </c>
      <c r="N148" s="235" t="s">
        <v>39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183</v>
      </c>
      <c r="AU148" s="238" t="s">
        <v>82</v>
      </c>
      <c r="AY148" s="18" t="s">
        <v>180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82</v>
      </c>
      <c r="BK148" s="239">
        <f>ROUND(I148*H148,2)</f>
        <v>0</v>
      </c>
      <c r="BL148" s="18" t="s">
        <v>188</v>
      </c>
      <c r="BM148" s="238" t="s">
        <v>376</v>
      </c>
    </row>
    <row r="149" s="2" customFormat="1">
      <c r="A149" s="39"/>
      <c r="B149" s="40"/>
      <c r="C149" s="41"/>
      <c r="D149" s="242" t="s">
        <v>556</v>
      </c>
      <c r="E149" s="41"/>
      <c r="F149" s="295" t="s">
        <v>2253</v>
      </c>
      <c r="G149" s="41"/>
      <c r="H149" s="41"/>
      <c r="I149" s="296"/>
      <c r="J149" s="41"/>
      <c r="K149" s="41"/>
      <c r="L149" s="45"/>
      <c r="M149" s="297"/>
      <c r="N149" s="298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556</v>
      </c>
      <c r="AU149" s="18" t="s">
        <v>82</v>
      </c>
    </row>
    <row r="150" s="2" customFormat="1" ht="16.5" customHeight="1">
      <c r="A150" s="39"/>
      <c r="B150" s="40"/>
      <c r="C150" s="227" t="s">
        <v>8</v>
      </c>
      <c r="D150" s="227" t="s">
        <v>183</v>
      </c>
      <c r="E150" s="228" t="s">
        <v>8</v>
      </c>
      <c r="F150" s="229" t="s">
        <v>2254</v>
      </c>
      <c r="G150" s="230" t="s">
        <v>646</v>
      </c>
      <c r="H150" s="231">
        <v>1</v>
      </c>
      <c r="I150" s="232"/>
      <c r="J150" s="233">
        <f>ROUND(I150*H150,2)</f>
        <v>0</v>
      </c>
      <c r="K150" s="229" t="s">
        <v>1</v>
      </c>
      <c r="L150" s="45"/>
      <c r="M150" s="234" t="s">
        <v>1</v>
      </c>
      <c r="N150" s="235" t="s">
        <v>39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183</v>
      </c>
      <c r="AU150" s="238" t="s">
        <v>82</v>
      </c>
      <c r="AY150" s="18" t="s">
        <v>180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82</v>
      </c>
      <c r="BK150" s="239">
        <f>ROUND(I150*H150,2)</f>
        <v>0</v>
      </c>
      <c r="BL150" s="18" t="s">
        <v>188</v>
      </c>
      <c r="BM150" s="238" t="s">
        <v>389</v>
      </c>
    </row>
    <row r="151" s="2" customFormat="1" ht="16.5" customHeight="1">
      <c r="A151" s="39"/>
      <c r="B151" s="40"/>
      <c r="C151" s="227" t="s">
        <v>294</v>
      </c>
      <c r="D151" s="227" t="s">
        <v>183</v>
      </c>
      <c r="E151" s="228" t="s">
        <v>294</v>
      </c>
      <c r="F151" s="229" t="s">
        <v>2255</v>
      </c>
      <c r="G151" s="230" t="s">
        <v>646</v>
      </c>
      <c r="H151" s="231">
        <v>1</v>
      </c>
      <c r="I151" s="232"/>
      <c r="J151" s="233">
        <f>ROUND(I151*H151,2)</f>
        <v>0</v>
      </c>
      <c r="K151" s="229" t="s">
        <v>1</v>
      </c>
      <c r="L151" s="45"/>
      <c r="M151" s="234" t="s">
        <v>1</v>
      </c>
      <c r="N151" s="235" t="s">
        <v>39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183</v>
      </c>
      <c r="AU151" s="238" t="s">
        <v>82</v>
      </c>
      <c r="AY151" s="18" t="s">
        <v>180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82</v>
      </c>
      <c r="BK151" s="239">
        <f>ROUND(I151*H151,2)</f>
        <v>0</v>
      </c>
      <c r="BL151" s="18" t="s">
        <v>188</v>
      </c>
      <c r="BM151" s="238" t="s">
        <v>331</v>
      </c>
    </row>
    <row r="152" s="2" customFormat="1" ht="16.5" customHeight="1">
      <c r="A152" s="39"/>
      <c r="B152" s="40"/>
      <c r="C152" s="227" t="s">
        <v>301</v>
      </c>
      <c r="D152" s="227" t="s">
        <v>183</v>
      </c>
      <c r="E152" s="228" t="s">
        <v>301</v>
      </c>
      <c r="F152" s="229" t="s">
        <v>2256</v>
      </c>
      <c r="G152" s="230" t="s">
        <v>1784</v>
      </c>
      <c r="H152" s="231">
        <v>2</v>
      </c>
      <c r="I152" s="232"/>
      <c r="J152" s="233">
        <f>ROUND(I152*H152,2)</f>
        <v>0</v>
      </c>
      <c r="K152" s="229" t="s">
        <v>1</v>
      </c>
      <c r="L152" s="45"/>
      <c r="M152" s="234" t="s">
        <v>1</v>
      </c>
      <c r="N152" s="235" t="s">
        <v>39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183</v>
      </c>
      <c r="AU152" s="238" t="s">
        <v>82</v>
      </c>
      <c r="AY152" s="18" t="s">
        <v>180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82</v>
      </c>
      <c r="BK152" s="239">
        <f>ROUND(I152*H152,2)</f>
        <v>0</v>
      </c>
      <c r="BL152" s="18" t="s">
        <v>188</v>
      </c>
      <c r="BM152" s="238" t="s">
        <v>442</v>
      </c>
    </row>
    <row r="153" s="2" customFormat="1">
      <c r="A153" s="39"/>
      <c r="B153" s="40"/>
      <c r="C153" s="41"/>
      <c r="D153" s="242" t="s">
        <v>556</v>
      </c>
      <c r="E153" s="41"/>
      <c r="F153" s="295" t="s">
        <v>2257</v>
      </c>
      <c r="G153" s="41"/>
      <c r="H153" s="41"/>
      <c r="I153" s="296"/>
      <c r="J153" s="41"/>
      <c r="K153" s="41"/>
      <c r="L153" s="45"/>
      <c r="M153" s="297"/>
      <c r="N153" s="298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556</v>
      </c>
      <c r="AU153" s="18" t="s">
        <v>82</v>
      </c>
    </row>
    <row r="154" s="2" customFormat="1" ht="16.5" customHeight="1">
      <c r="A154" s="39"/>
      <c r="B154" s="40"/>
      <c r="C154" s="227" t="s">
        <v>305</v>
      </c>
      <c r="D154" s="227" t="s">
        <v>183</v>
      </c>
      <c r="E154" s="228" t="s">
        <v>305</v>
      </c>
      <c r="F154" s="229" t="s">
        <v>2258</v>
      </c>
      <c r="G154" s="230" t="s">
        <v>1784</v>
      </c>
      <c r="H154" s="231">
        <v>2</v>
      </c>
      <c r="I154" s="232"/>
      <c r="J154" s="233">
        <f>ROUND(I154*H154,2)</f>
        <v>0</v>
      </c>
      <c r="K154" s="229" t="s">
        <v>1</v>
      </c>
      <c r="L154" s="45"/>
      <c r="M154" s="234" t="s">
        <v>1</v>
      </c>
      <c r="N154" s="235" t="s">
        <v>39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183</v>
      </c>
      <c r="AU154" s="238" t="s">
        <v>82</v>
      </c>
      <c r="AY154" s="18" t="s">
        <v>180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82</v>
      </c>
      <c r="BK154" s="239">
        <f>ROUND(I154*H154,2)</f>
        <v>0</v>
      </c>
      <c r="BL154" s="18" t="s">
        <v>188</v>
      </c>
      <c r="BM154" s="238" t="s">
        <v>456</v>
      </c>
    </row>
    <row r="155" s="2" customFormat="1" ht="16.5" customHeight="1">
      <c r="A155" s="39"/>
      <c r="B155" s="40"/>
      <c r="C155" s="227" t="s">
        <v>312</v>
      </c>
      <c r="D155" s="227" t="s">
        <v>183</v>
      </c>
      <c r="E155" s="228" t="s">
        <v>312</v>
      </c>
      <c r="F155" s="229" t="s">
        <v>2258</v>
      </c>
      <c r="G155" s="230" t="s">
        <v>1784</v>
      </c>
      <c r="H155" s="231">
        <v>2</v>
      </c>
      <c r="I155" s="232"/>
      <c r="J155" s="233">
        <f>ROUND(I155*H155,2)</f>
        <v>0</v>
      </c>
      <c r="K155" s="229" t="s">
        <v>1</v>
      </c>
      <c r="L155" s="45"/>
      <c r="M155" s="234" t="s">
        <v>1</v>
      </c>
      <c r="N155" s="235" t="s">
        <v>39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183</v>
      </c>
      <c r="AU155" s="238" t="s">
        <v>82</v>
      </c>
      <c r="AY155" s="18" t="s">
        <v>180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82</v>
      </c>
      <c r="BK155" s="239">
        <f>ROUND(I155*H155,2)</f>
        <v>0</v>
      </c>
      <c r="BL155" s="18" t="s">
        <v>188</v>
      </c>
      <c r="BM155" s="238" t="s">
        <v>467</v>
      </c>
    </row>
    <row r="156" s="2" customFormat="1" ht="16.5" customHeight="1">
      <c r="A156" s="39"/>
      <c r="B156" s="40"/>
      <c r="C156" s="227" t="s">
        <v>320</v>
      </c>
      <c r="D156" s="227" t="s">
        <v>183</v>
      </c>
      <c r="E156" s="228" t="s">
        <v>320</v>
      </c>
      <c r="F156" s="229" t="s">
        <v>2259</v>
      </c>
      <c r="G156" s="230" t="s">
        <v>1784</v>
      </c>
      <c r="H156" s="231">
        <v>2</v>
      </c>
      <c r="I156" s="232"/>
      <c r="J156" s="233">
        <f>ROUND(I156*H156,2)</f>
        <v>0</v>
      </c>
      <c r="K156" s="229" t="s">
        <v>1</v>
      </c>
      <c r="L156" s="45"/>
      <c r="M156" s="234" t="s">
        <v>1</v>
      </c>
      <c r="N156" s="235" t="s">
        <v>39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183</v>
      </c>
      <c r="AU156" s="238" t="s">
        <v>82</v>
      </c>
      <c r="AY156" s="18" t="s">
        <v>180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82</v>
      </c>
      <c r="BK156" s="239">
        <f>ROUND(I156*H156,2)</f>
        <v>0</v>
      </c>
      <c r="BL156" s="18" t="s">
        <v>188</v>
      </c>
      <c r="BM156" s="238" t="s">
        <v>477</v>
      </c>
    </row>
    <row r="157" s="2" customFormat="1" ht="16.5" customHeight="1">
      <c r="A157" s="39"/>
      <c r="B157" s="40"/>
      <c r="C157" s="227" t="s">
        <v>7</v>
      </c>
      <c r="D157" s="227" t="s">
        <v>183</v>
      </c>
      <c r="E157" s="228" t="s">
        <v>7</v>
      </c>
      <c r="F157" s="229" t="s">
        <v>2260</v>
      </c>
      <c r="G157" s="230" t="s">
        <v>1784</v>
      </c>
      <c r="H157" s="231">
        <v>2</v>
      </c>
      <c r="I157" s="232"/>
      <c r="J157" s="233">
        <f>ROUND(I157*H157,2)</f>
        <v>0</v>
      </c>
      <c r="K157" s="229" t="s">
        <v>1</v>
      </c>
      <c r="L157" s="45"/>
      <c r="M157" s="234" t="s">
        <v>1</v>
      </c>
      <c r="N157" s="235" t="s">
        <v>39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183</v>
      </c>
      <c r="AU157" s="238" t="s">
        <v>82</v>
      </c>
      <c r="AY157" s="18" t="s">
        <v>180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82</v>
      </c>
      <c r="BK157" s="239">
        <f>ROUND(I157*H157,2)</f>
        <v>0</v>
      </c>
      <c r="BL157" s="18" t="s">
        <v>188</v>
      </c>
      <c r="BM157" s="238" t="s">
        <v>496</v>
      </c>
    </row>
    <row r="158" s="2" customFormat="1" ht="16.5" customHeight="1">
      <c r="A158" s="39"/>
      <c r="B158" s="40"/>
      <c r="C158" s="227" t="s">
        <v>335</v>
      </c>
      <c r="D158" s="227" t="s">
        <v>183</v>
      </c>
      <c r="E158" s="228" t="s">
        <v>335</v>
      </c>
      <c r="F158" s="229" t="s">
        <v>2261</v>
      </c>
      <c r="G158" s="230" t="s">
        <v>1784</v>
      </c>
      <c r="H158" s="231">
        <v>10</v>
      </c>
      <c r="I158" s="232"/>
      <c r="J158" s="233">
        <f>ROUND(I158*H158,2)</f>
        <v>0</v>
      </c>
      <c r="K158" s="229" t="s">
        <v>1</v>
      </c>
      <c r="L158" s="45"/>
      <c r="M158" s="234" t="s">
        <v>1</v>
      </c>
      <c r="N158" s="235" t="s">
        <v>39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183</v>
      </c>
      <c r="AU158" s="238" t="s">
        <v>82</v>
      </c>
      <c r="AY158" s="18" t="s">
        <v>180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82</v>
      </c>
      <c r="BK158" s="239">
        <f>ROUND(I158*H158,2)</f>
        <v>0</v>
      </c>
      <c r="BL158" s="18" t="s">
        <v>188</v>
      </c>
      <c r="BM158" s="238" t="s">
        <v>525</v>
      </c>
    </row>
    <row r="159" s="2" customFormat="1">
      <c r="A159" s="39"/>
      <c r="B159" s="40"/>
      <c r="C159" s="41"/>
      <c r="D159" s="242" t="s">
        <v>556</v>
      </c>
      <c r="E159" s="41"/>
      <c r="F159" s="295" t="s">
        <v>2257</v>
      </c>
      <c r="G159" s="41"/>
      <c r="H159" s="41"/>
      <c r="I159" s="296"/>
      <c r="J159" s="41"/>
      <c r="K159" s="41"/>
      <c r="L159" s="45"/>
      <c r="M159" s="297"/>
      <c r="N159" s="298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556</v>
      </c>
      <c r="AU159" s="18" t="s">
        <v>82</v>
      </c>
    </row>
    <row r="160" s="2" customFormat="1" ht="16.5" customHeight="1">
      <c r="A160" s="39"/>
      <c r="B160" s="40"/>
      <c r="C160" s="227" t="s">
        <v>340</v>
      </c>
      <c r="D160" s="227" t="s">
        <v>183</v>
      </c>
      <c r="E160" s="228" t="s">
        <v>340</v>
      </c>
      <c r="F160" s="229" t="s">
        <v>2262</v>
      </c>
      <c r="G160" s="230" t="s">
        <v>1784</v>
      </c>
      <c r="H160" s="231">
        <v>2</v>
      </c>
      <c r="I160" s="232"/>
      <c r="J160" s="233">
        <f>ROUND(I160*H160,2)</f>
        <v>0</v>
      </c>
      <c r="K160" s="229" t="s">
        <v>1</v>
      </c>
      <c r="L160" s="45"/>
      <c r="M160" s="234" t="s">
        <v>1</v>
      </c>
      <c r="N160" s="235" t="s">
        <v>39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183</v>
      </c>
      <c r="AU160" s="238" t="s">
        <v>82</v>
      </c>
      <c r="AY160" s="18" t="s">
        <v>180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82</v>
      </c>
      <c r="BK160" s="239">
        <f>ROUND(I160*H160,2)</f>
        <v>0</v>
      </c>
      <c r="BL160" s="18" t="s">
        <v>188</v>
      </c>
      <c r="BM160" s="238" t="s">
        <v>540</v>
      </c>
    </row>
    <row r="161" s="2" customFormat="1">
      <c r="A161" s="39"/>
      <c r="B161" s="40"/>
      <c r="C161" s="41"/>
      <c r="D161" s="242" t="s">
        <v>556</v>
      </c>
      <c r="E161" s="41"/>
      <c r="F161" s="295" t="s">
        <v>2263</v>
      </c>
      <c r="G161" s="41"/>
      <c r="H161" s="41"/>
      <c r="I161" s="296"/>
      <c r="J161" s="41"/>
      <c r="K161" s="41"/>
      <c r="L161" s="45"/>
      <c r="M161" s="297"/>
      <c r="N161" s="298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556</v>
      </c>
      <c r="AU161" s="18" t="s">
        <v>82</v>
      </c>
    </row>
    <row r="162" s="2" customFormat="1" ht="16.5" customHeight="1">
      <c r="A162" s="39"/>
      <c r="B162" s="40"/>
      <c r="C162" s="227" t="s">
        <v>347</v>
      </c>
      <c r="D162" s="227" t="s">
        <v>183</v>
      </c>
      <c r="E162" s="228" t="s">
        <v>347</v>
      </c>
      <c r="F162" s="229" t="s">
        <v>2264</v>
      </c>
      <c r="G162" s="230" t="s">
        <v>1784</v>
      </c>
      <c r="H162" s="231">
        <v>2</v>
      </c>
      <c r="I162" s="232"/>
      <c r="J162" s="233">
        <f>ROUND(I162*H162,2)</f>
        <v>0</v>
      </c>
      <c r="K162" s="229" t="s">
        <v>1</v>
      </c>
      <c r="L162" s="45"/>
      <c r="M162" s="234" t="s">
        <v>1</v>
      </c>
      <c r="N162" s="235" t="s">
        <v>39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183</v>
      </c>
      <c r="AU162" s="238" t="s">
        <v>82</v>
      </c>
      <c r="AY162" s="18" t="s">
        <v>180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82</v>
      </c>
      <c r="BK162" s="239">
        <f>ROUND(I162*H162,2)</f>
        <v>0</v>
      </c>
      <c r="BL162" s="18" t="s">
        <v>188</v>
      </c>
      <c r="BM162" s="238" t="s">
        <v>552</v>
      </c>
    </row>
    <row r="163" s="2" customFormat="1">
      <c r="A163" s="39"/>
      <c r="B163" s="40"/>
      <c r="C163" s="41"/>
      <c r="D163" s="242" t="s">
        <v>556</v>
      </c>
      <c r="E163" s="41"/>
      <c r="F163" s="295" t="s">
        <v>2265</v>
      </c>
      <c r="G163" s="41"/>
      <c r="H163" s="41"/>
      <c r="I163" s="296"/>
      <c r="J163" s="41"/>
      <c r="K163" s="41"/>
      <c r="L163" s="45"/>
      <c r="M163" s="297"/>
      <c r="N163" s="298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556</v>
      </c>
      <c r="AU163" s="18" t="s">
        <v>82</v>
      </c>
    </row>
    <row r="164" s="2" customFormat="1" ht="16.5" customHeight="1">
      <c r="A164" s="39"/>
      <c r="B164" s="40"/>
      <c r="C164" s="227" t="s">
        <v>352</v>
      </c>
      <c r="D164" s="227" t="s">
        <v>183</v>
      </c>
      <c r="E164" s="228" t="s">
        <v>352</v>
      </c>
      <c r="F164" s="229" t="s">
        <v>2266</v>
      </c>
      <c r="G164" s="230" t="s">
        <v>1784</v>
      </c>
      <c r="H164" s="231">
        <v>4</v>
      </c>
      <c r="I164" s="232"/>
      <c r="J164" s="233">
        <f>ROUND(I164*H164,2)</f>
        <v>0</v>
      </c>
      <c r="K164" s="229" t="s">
        <v>1</v>
      </c>
      <c r="L164" s="45"/>
      <c r="M164" s="234" t="s">
        <v>1</v>
      </c>
      <c r="N164" s="235" t="s">
        <v>39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183</v>
      </c>
      <c r="AU164" s="238" t="s">
        <v>82</v>
      </c>
      <c r="AY164" s="18" t="s">
        <v>180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82</v>
      </c>
      <c r="BK164" s="239">
        <f>ROUND(I164*H164,2)</f>
        <v>0</v>
      </c>
      <c r="BL164" s="18" t="s">
        <v>188</v>
      </c>
      <c r="BM164" s="238" t="s">
        <v>565</v>
      </c>
    </row>
    <row r="165" s="2" customFormat="1">
      <c r="A165" s="39"/>
      <c r="B165" s="40"/>
      <c r="C165" s="41"/>
      <c r="D165" s="242" t="s">
        <v>556</v>
      </c>
      <c r="E165" s="41"/>
      <c r="F165" s="295" t="s">
        <v>2267</v>
      </c>
      <c r="G165" s="41"/>
      <c r="H165" s="41"/>
      <c r="I165" s="296"/>
      <c r="J165" s="41"/>
      <c r="K165" s="41"/>
      <c r="L165" s="45"/>
      <c r="M165" s="297"/>
      <c r="N165" s="298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556</v>
      </c>
      <c r="AU165" s="18" t="s">
        <v>82</v>
      </c>
    </row>
    <row r="166" s="2" customFormat="1" ht="16.5" customHeight="1">
      <c r="A166" s="39"/>
      <c r="B166" s="40"/>
      <c r="C166" s="227" t="s">
        <v>363</v>
      </c>
      <c r="D166" s="227" t="s">
        <v>183</v>
      </c>
      <c r="E166" s="228" t="s">
        <v>363</v>
      </c>
      <c r="F166" s="229" t="s">
        <v>2268</v>
      </c>
      <c r="G166" s="230" t="s">
        <v>1784</v>
      </c>
      <c r="H166" s="231">
        <v>1</v>
      </c>
      <c r="I166" s="232"/>
      <c r="J166" s="233">
        <f>ROUND(I166*H166,2)</f>
        <v>0</v>
      </c>
      <c r="K166" s="229" t="s">
        <v>1</v>
      </c>
      <c r="L166" s="45"/>
      <c r="M166" s="234" t="s">
        <v>1</v>
      </c>
      <c r="N166" s="235" t="s">
        <v>39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183</v>
      </c>
      <c r="AU166" s="238" t="s">
        <v>82</v>
      </c>
      <c r="AY166" s="18" t="s">
        <v>180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82</v>
      </c>
      <c r="BK166" s="239">
        <f>ROUND(I166*H166,2)</f>
        <v>0</v>
      </c>
      <c r="BL166" s="18" t="s">
        <v>188</v>
      </c>
      <c r="BM166" s="238" t="s">
        <v>575</v>
      </c>
    </row>
    <row r="167" s="2" customFormat="1">
      <c r="A167" s="39"/>
      <c r="B167" s="40"/>
      <c r="C167" s="41"/>
      <c r="D167" s="242" t="s">
        <v>556</v>
      </c>
      <c r="E167" s="41"/>
      <c r="F167" s="295" t="s">
        <v>2257</v>
      </c>
      <c r="G167" s="41"/>
      <c r="H167" s="41"/>
      <c r="I167" s="296"/>
      <c r="J167" s="41"/>
      <c r="K167" s="41"/>
      <c r="L167" s="45"/>
      <c r="M167" s="297"/>
      <c r="N167" s="298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556</v>
      </c>
      <c r="AU167" s="18" t="s">
        <v>82</v>
      </c>
    </row>
    <row r="168" s="2" customFormat="1" ht="16.5" customHeight="1">
      <c r="A168" s="39"/>
      <c r="B168" s="40"/>
      <c r="C168" s="227" t="s">
        <v>370</v>
      </c>
      <c r="D168" s="227" t="s">
        <v>183</v>
      </c>
      <c r="E168" s="228" t="s">
        <v>370</v>
      </c>
      <c r="F168" s="229" t="s">
        <v>2269</v>
      </c>
      <c r="G168" s="230" t="s">
        <v>1784</v>
      </c>
      <c r="H168" s="231">
        <v>1</v>
      </c>
      <c r="I168" s="232"/>
      <c r="J168" s="233">
        <f>ROUND(I168*H168,2)</f>
        <v>0</v>
      </c>
      <c r="K168" s="229" t="s">
        <v>1</v>
      </c>
      <c r="L168" s="45"/>
      <c r="M168" s="234" t="s">
        <v>1</v>
      </c>
      <c r="N168" s="235" t="s">
        <v>39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183</v>
      </c>
      <c r="AU168" s="238" t="s">
        <v>82</v>
      </c>
      <c r="AY168" s="18" t="s">
        <v>180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82</v>
      </c>
      <c r="BK168" s="239">
        <f>ROUND(I168*H168,2)</f>
        <v>0</v>
      </c>
      <c r="BL168" s="18" t="s">
        <v>188</v>
      </c>
      <c r="BM168" s="238" t="s">
        <v>587</v>
      </c>
    </row>
    <row r="169" s="2" customFormat="1">
      <c r="A169" s="39"/>
      <c r="B169" s="40"/>
      <c r="C169" s="41"/>
      <c r="D169" s="242" t="s">
        <v>556</v>
      </c>
      <c r="E169" s="41"/>
      <c r="F169" s="295" t="s">
        <v>2257</v>
      </c>
      <c r="G169" s="41"/>
      <c r="H169" s="41"/>
      <c r="I169" s="296"/>
      <c r="J169" s="41"/>
      <c r="K169" s="41"/>
      <c r="L169" s="45"/>
      <c r="M169" s="297"/>
      <c r="N169" s="298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556</v>
      </c>
      <c r="AU169" s="18" t="s">
        <v>82</v>
      </c>
    </row>
    <row r="170" s="2" customFormat="1" ht="16.5" customHeight="1">
      <c r="A170" s="39"/>
      <c r="B170" s="40"/>
      <c r="C170" s="227" t="s">
        <v>376</v>
      </c>
      <c r="D170" s="227" t="s">
        <v>183</v>
      </c>
      <c r="E170" s="228" t="s">
        <v>376</v>
      </c>
      <c r="F170" s="229" t="s">
        <v>2270</v>
      </c>
      <c r="G170" s="230" t="s">
        <v>1784</v>
      </c>
      <c r="H170" s="231">
        <v>1</v>
      </c>
      <c r="I170" s="232"/>
      <c r="J170" s="233">
        <f>ROUND(I170*H170,2)</f>
        <v>0</v>
      </c>
      <c r="K170" s="229" t="s">
        <v>1</v>
      </c>
      <c r="L170" s="45"/>
      <c r="M170" s="234" t="s">
        <v>1</v>
      </c>
      <c r="N170" s="235" t="s">
        <v>39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183</v>
      </c>
      <c r="AU170" s="238" t="s">
        <v>82</v>
      </c>
      <c r="AY170" s="18" t="s">
        <v>180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82</v>
      </c>
      <c r="BK170" s="239">
        <f>ROUND(I170*H170,2)</f>
        <v>0</v>
      </c>
      <c r="BL170" s="18" t="s">
        <v>188</v>
      </c>
      <c r="BM170" s="238" t="s">
        <v>599</v>
      </c>
    </row>
    <row r="171" s="2" customFormat="1" ht="16.5" customHeight="1">
      <c r="A171" s="39"/>
      <c r="B171" s="40"/>
      <c r="C171" s="227" t="s">
        <v>382</v>
      </c>
      <c r="D171" s="227" t="s">
        <v>183</v>
      </c>
      <c r="E171" s="228" t="s">
        <v>382</v>
      </c>
      <c r="F171" s="229" t="s">
        <v>2271</v>
      </c>
      <c r="G171" s="230" t="s">
        <v>1784</v>
      </c>
      <c r="H171" s="231">
        <v>1</v>
      </c>
      <c r="I171" s="232"/>
      <c r="J171" s="233">
        <f>ROUND(I171*H171,2)</f>
        <v>0</v>
      </c>
      <c r="K171" s="229" t="s">
        <v>1</v>
      </c>
      <c r="L171" s="45"/>
      <c r="M171" s="234" t="s">
        <v>1</v>
      </c>
      <c r="N171" s="235" t="s">
        <v>39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183</v>
      </c>
      <c r="AU171" s="238" t="s">
        <v>82</v>
      </c>
      <c r="AY171" s="18" t="s">
        <v>180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82</v>
      </c>
      <c r="BK171" s="239">
        <f>ROUND(I171*H171,2)</f>
        <v>0</v>
      </c>
      <c r="BL171" s="18" t="s">
        <v>188</v>
      </c>
      <c r="BM171" s="238" t="s">
        <v>611</v>
      </c>
    </row>
    <row r="172" s="2" customFormat="1">
      <c r="A172" s="39"/>
      <c r="B172" s="40"/>
      <c r="C172" s="41"/>
      <c r="D172" s="242" t="s">
        <v>556</v>
      </c>
      <c r="E172" s="41"/>
      <c r="F172" s="295" t="s">
        <v>2257</v>
      </c>
      <c r="G172" s="41"/>
      <c r="H172" s="41"/>
      <c r="I172" s="296"/>
      <c r="J172" s="41"/>
      <c r="K172" s="41"/>
      <c r="L172" s="45"/>
      <c r="M172" s="297"/>
      <c r="N172" s="298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556</v>
      </c>
      <c r="AU172" s="18" t="s">
        <v>82</v>
      </c>
    </row>
    <row r="173" s="2" customFormat="1" ht="16.5" customHeight="1">
      <c r="A173" s="39"/>
      <c r="B173" s="40"/>
      <c r="C173" s="227" t="s">
        <v>389</v>
      </c>
      <c r="D173" s="227" t="s">
        <v>183</v>
      </c>
      <c r="E173" s="228" t="s">
        <v>389</v>
      </c>
      <c r="F173" s="229" t="s">
        <v>2269</v>
      </c>
      <c r="G173" s="230" t="s">
        <v>1784</v>
      </c>
      <c r="H173" s="231">
        <v>1</v>
      </c>
      <c r="I173" s="232"/>
      <c r="J173" s="233">
        <f>ROUND(I173*H173,2)</f>
        <v>0</v>
      </c>
      <c r="K173" s="229" t="s">
        <v>1</v>
      </c>
      <c r="L173" s="45"/>
      <c r="M173" s="234" t="s">
        <v>1</v>
      </c>
      <c r="N173" s="235" t="s">
        <v>39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183</v>
      </c>
      <c r="AU173" s="238" t="s">
        <v>82</v>
      </c>
      <c r="AY173" s="18" t="s">
        <v>180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82</v>
      </c>
      <c r="BK173" s="239">
        <f>ROUND(I173*H173,2)</f>
        <v>0</v>
      </c>
      <c r="BL173" s="18" t="s">
        <v>188</v>
      </c>
      <c r="BM173" s="238" t="s">
        <v>620</v>
      </c>
    </row>
    <row r="174" s="2" customFormat="1">
      <c r="A174" s="39"/>
      <c r="B174" s="40"/>
      <c r="C174" s="41"/>
      <c r="D174" s="242" t="s">
        <v>556</v>
      </c>
      <c r="E174" s="41"/>
      <c r="F174" s="295" t="s">
        <v>2257</v>
      </c>
      <c r="G174" s="41"/>
      <c r="H174" s="41"/>
      <c r="I174" s="296"/>
      <c r="J174" s="41"/>
      <c r="K174" s="41"/>
      <c r="L174" s="45"/>
      <c r="M174" s="297"/>
      <c r="N174" s="298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556</v>
      </c>
      <c r="AU174" s="18" t="s">
        <v>82</v>
      </c>
    </row>
    <row r="175" s="2" customFormat="1" ht="16.5" customHeight="1">
      <c r="A175" s="39"/>
      <c r="B175" s="40"/>
      <c r="C175" s="227" t="s">
        <v>396</v>
      </c>
      <c r="D175" s="227" t="s">
        <v>183</v>
      </c>
      <c r="E175" s="228" t="s">
        <v>396</v>
      </c>
      <c r="F175" s="229" t="s">
        <v>2270</v>
      </c>
      <c r="G175" s="230" t="s">
        <v>1784</v>
      </c>
      <c r="H175" s="231">
        <v>1</v>
      </c>
      <c r="I175" s="232"/>
      <c r="J175" s="233">
        <f>ROUND(I175*H175,2)</f>
        <v>0</v>
      </c>
      <c r="K175" s="229" t="s">
        <v>1</v>
      </c>
      <c r="L175" s="45"/>
      <c r="M175" s="234" t="s">
        <v>1</v>
      </c>
      <c r="N175" s="235" t="s">
        <v>39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183</v>
      </c>
      <c r="AU175" s="238" t="s">
        <v>82</v>
      </c>
      <c r="AY175" s="18" t="s">
        <v>180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82</v>
      </c>
      <c r="BK175" s="239">
        <f>ROUND(I175*H175,2)</f>
        <v>0</v>
      </c>
      <c r="BL175" s="18" t="s">
        <v>188</v>
      </c>
      <c r="BM175" s="238" t="s">
        <v>624</v>
      </c>
    </row>
    <row r="176" s="2" customFormat="1" ht="24.15" customHeight="1">
      <c r="A176" s="39"/>
      <c r="B176" s="40"/>
      <c r="C176" s="227" t="s">
        <v>331</v>
      </c>
      <c r="D176" s="227" t="s">
        <v>183</v>
      </c>
      <c r="E176" s="228" t="s">
        <v>331</v>
      </c>
      <c r="F176" s="229" t="s">
        <v>2272</v>
      </c>
      <c r="G176" s="230" t="s">
        <v>1784</v>
      </c>
      <c r="H176" s="231">
        <v>8</v>
      </c>
      <c r="I176" s="232"/>
      <c r="J176" s="233">
        <f>ROUND(I176*H176,2)</f>
        <v>0</v>
      </c>
      <c r="K176" s="229" t="s">
        <v>1</v>
      </c>
      <c r="L176" s="45"/>
      <c r="M176" s="234" t="s">
        <v>1</v>
      </c>
      <c r="N176" s="235" t="s">
        <v>39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183</v>
      </c>
      <c r="AU176" s="238" t="s">
        <v>82</v>
      </c>
      <c r="AY176" s="18" t="s">
        <v>180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82</v>
      </c>
      <c r="BK176" s="239">
        <f>ROUND(I176*H176,2)</f>
        <v>0</v>
      </c>
      <c r="BL176" s="18" t="s">
        <v>188</v>
      </c>
      <c r="BM176" s="238" t="s">
        <v>636</v>
      </c>
    </row>
    <row r="177" s="2" customFormat="1">
      <c r="A177" s="39"/>
      <c r="B177" s="40"/>
      <c r="C177" s="41"/>
      <c r="D177" s="242" t="s">
        <v>556</v>
      </c>
      <c r="E177" s="41"/>
      <c r="F177" s="295" t="s">
        <v>2273</v>
      </c>
      <c r="G177" s="41"/>
      <c r="H177" s="41"/>
      <c r="I177" s="296"/>
      <c r="J177" s="41"/>
      <c r="K177" s="41"/>
      <c r="L177" s="45"/>
      <c r="M177" s="297"/>
      <c r="N177" s="298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556</v>
      </c>
      <c r="AU177" s="18" t="s">
        <v>82</v>
      </c>
    </row>
    <row r="178" s="2" customFormat="1" ht="16.5" customHeight="1">
      <c r="A178" s="39"/>
      <c r="B178" s="40"/>
      <c r="C178" s="227" t="s">
        <v>431</v>
      </c>
      <c r="D178" s="227" t="s">
        <v>183</v>
      </c>
      <c r="E178" s="228" t="s">
        <v>431</v>
      </c>
      <c r="F178" s="229" t="s">
        <v>2274</v>
      </c>
      <c r="G178" s="230" t="s">
        <v>1784</v>
      </c>
      <c r="H178" s="231">
        <v>8</v>
      </c>
      <c r="I178" s="232"/>
      <c r="J178" s="233">
        <f>ROUND(I178*H178,2)</f>
        <v>0</v>
      </c>
      <c r="K178" s="229" t="s">
        <v>1</v>
      </c>
      <c r="L178" s="45"/>
      <c r="M178" s="234" t="s">
        <v>1</v>
      </c>
      <c r="N178" s="235" t="s">
        <v>39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183</v>
      </c>
      <c r="AU178" s="238" t="s">
        <v>82</v>
      </c>
      <c r="AY178" s="18" t="s">
        <v>180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82</v>
      </c>
      <c r="BK178" s="239">
        <f>ROUND(I178*H178,2)</f>
        <v>0</v>
      </c>
      <c r="BL178" s="18" t="s">
        <v>188</v>
      </c>
      <c r="BM178" s="238" t="s">
        <v>649</v>
      </c>
    </row>
    <row r="179" s="2" customFormat="1" ht="24.15" customHeight="1">
      <c r="A179" s="39"/>
      <c r="B179" s="40"/>
      <c r="C179" s="227" t="s">
        <v>442</v>
      </c>
      <c r="D179" s="227" t="s">
        <v>183</v>
      </c>
      <c r="E179" s="228" t="s">
        <v>442</v>
      </c>
      <c r="F179" s="229" t="s">
        <v>2275</v>
      </c>
      <c r="G179" s="230" t="s">
        <v>1784</v>
      </c>
      <c r="H179" s="231">
        <v>1</v>
      </c>
      <c r="I179" s="232"/>
      <c r="J179" s="233">
        <f>ROUND(I179*H179,2)</f>
        <v>0</v>
      </c>
      <c r="K179" s="229" t="s">
        <v>1</v>
      </c>
      <c r="L179" s="45"/>
      <c r="M179" s="234" t="s">
        <v>1</v>
      </c>
      <c r="N179" s="235" t="s">
        <v>39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183</v>
      </c>
      <c r="AU179" s="238" t="s">
        <v>82</v>
      </c>
      <c r="AY179" s="18" t="s">
        <v>180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82</v>
      </c>
      <c r="BK179" s="239">
        <f>ROUND(I179*H179,2)</f>
        <v>0</v>
      </c>
      <c r="BL179" s="18" t="s">
        <v>188</v>
      </c>
      <c r="BM179" s="238" t="s">
        <v>662</v>
      </c>
    </row>
    <row r="180" s="2" customFormat="1">
      <c r="A180" s="39"/>
      <c r="B180" s="40"/>
      <c r="C180" s="41"/>
      <c r="D180" s="242" t="s">
        <v>556</v>
      </c>
      <c r="E180" s="41"/>
      <c r="F180" s="295" t="s">
        <v>2276</v>
      </c>
      <c r="G180" s="41"/>
      <c r="H180" s="41"/>
      <c r="I180" s="296"/>
      <c r="J180" s="41"/>
      <c r="K180" s="41"/>
      <c r="L180" s="45"/>
      <c r="M180" s="297"/>
      <c r="N180" s="298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556</v>
      </c>
      <c r="AU180" s="18" t="s">
        <v>82</v>
      </c>
    </row>
    <row r="181" s="2" customFormat="1" ht="16.5" customHeight="1">
      <c r="A181" s="39"/>
      <c r="B181" s="40"/>
      <c r="C181" s="227" t="s">
        <v>449</v>
      </c>
      <c r="D181" s="227" t="s">
        <v>183</v>
      </c>
      <c r="E181" s="228" t="s">
        <v>449</v>
      </c>
      <c r="F181" s="229" t="s">
        <v>2277</v>
      </c>
      <c r="G181" s="230" t="s">
        <v>1784</v>
      </c>
      <c r="H181" s="231">
        <v>1</v>
      </c>
      <c r="I181" s="232"/>
      <c r="J181" s="233">
        <f>ROUND(I181*H181,2)</f>
        <v>0</v>
      </c>
      <c r="K181" s="229" t="s">
        <v>1</v>
      </c>
      <c r="L181" s="45"/>
      <c r="M181" s="234" t="s">
        <v>1</v>
      </c>
      <c r="N181" s="235" t="s">
        <v>39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183</v>
      </c>
      <c r="AU181" s="238" t="s">
        <v>82</v>
      </c>
      <c r="AY181" s="18" t="s">
        <v>180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82</v>
      </c>
      <c r="BK181" s="239">
        <f>ROUND(I181*H181,2)</f>
        <v>0</v>
      </c>
      <c r="BL181" s="18" t="s">
        <v>188</v>
      </c>
      <c r="BM181" s="238" t="s">
        <v>362</v>
      </c>
    </row>
    <row r="182" s="2" customFormat="1" ht="24.15" customHeight="1">
      <c r="A182" s="39"/>
      <c r="B182" s="40"/>
      <c r="C182" s="227" t="s">
        <v>456</v>
      </c>
      <c r="D182" s="227" t="s">
        <v>183</v>
      </c>
      <c r="E182" s="228" t="s">
        <v>456</v>
      </c>
      <c r="F182" s="229" t="s">
        <v>2278</v>
      </c>
      <c r="G182" s="230" t="s">
        <v>1784</v>
      </c>
      <c r="H182" s="231">
        <v>2</v>
      </c>
      <c r="I182" s="232"/>
      <c r="J182" s="233">
        <f>ROUND(I182*H182,2)</f>
        <v>0</v>
      </c>
      <c r="K182" s="229" t="s">
        <v>1</v>
      </c>
      <c r="L182" s="45"/>
      <c r="M182" s="234" t="s">
        <v>1</v>
      </c>
      <c r="N182" s="235" t="s">
        <v>39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183</v>
      </c>
      <c r="AU182" s="238" t="s">
        <v>82</v>
      </c>
      <c r="AY182" s="18" t="s">
        <v>180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82</v>
      </c>
      <c r="BK182" s="239">
        <f>ROUND(I182*H182,2)</f>
        <v>0</v>
      </c>
      <c r="BL182" s="18" t="s">
        <v>188</v>
      </c>
      <c r="BM182" s="238" t="s">
        <v>682</v>
      </c>
    </row>
    <row r="183" s="2" customFormat="1">
      <c r="A183" s="39"/>
      <c r="B183" s="40"/>
      <c r="C183" s="41"/>
      <c r="D183" s="242" t="s">
        <v>556</v>
      </c>
      <c r="E183" s="41"/>
      <c r="F183" s="295" t="s">
        <v>2279</v>
      </c>
      <c r="G183" s="41"/>
      <c r="H183" s="41"/>
      <c r="I183" s="296"/>
      <c r="J183" s="41"/>
      <c r="K183" s="41"/>
      <c r="L183" s="45"/>
      <c r="M183" s="297"/>
      <c r="N183" s="298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556</v>
      </c>
      <c r="AU183" s="18" t="s">
        <v>82</v>
      </c>
    </row>
    <row r="184" s="2" customFormat="1" ht="16.5" customHeight="1">
      <c r="A184" s="39"/>
      <c r="B184" s="40"/>
      <c r="C184" s="227" t="s">
        <v>461</v>
      </c>
      <c r="D184" s="227" t="s">
        <v>183</v>
      </c>
      <c r="E184" s="228" t="s">
        <v>461</v>
      </c>
      <c r="F184" s="229" t="s">
        <v>2277</v>
      </c>
      <c r="G184" s="230" t="s">
        <v>1784</v>
      </c>
      <c r="H184" s="231">
        <v>2</v>
      </c>
      <c r="I184" s="232"/>
      <c r="J184" s="233">
        <f>ROUND(I184*H184,2)</f>
        <v>0</v>
      </c>
      <c r="K184" s="229" t="s">
        <v>1</v>
      </c>
      <c r="L184" s="45"/>
      <c r="M184" s="234" t="s">
        <v>1</v>
      </c>
      <c r="N184" s="235" t="s">
        <v>39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183</v>
      </c>
      <c r="AU184" s="238" t="s">
        <v>82</v>
      </c>
      <c r="AY184" s="18" t="s">
        <v>180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82</v>
      </c>
      <c r="BK184" s="239">
        <f>ROUND(I184*H184,2)</f>
        <v>0</v>
      </c>
      <c r="BL184" s="18" t="s">
        <v>188</v>
      </c>
      <c r="BM184" s="238" t="s">
        <v>695</v>
      </c>
    </row>
    <row r="185" s="2" customFormat="1" ht="24.15" customHeight="1">
      <c r="A185" s="39"/>
      <c r="B185" s="40"/>
      <c r="C185" s="227" t="s">
        <v>467</v>
      </c>
      <c r="D185" s="227" t="s">
        <v>183</v>
      </c>
      <c r="E185" s="228" t="s">
        <v>467</v>
      </c>
      <c r="F185" s="229" t="s">
        <v>2280</v>
      </c>
      <c r="G185" s="230" t="s">
        <v>1784</v>
      </c>
      <c r="H185" s="231">
        <v>1</v>
      </c>
      <c r="I185" s="232"/>
      <c r="J185" s="233">
        <f>ROUND(I185*H185,2)</f>
        <v>0</v>
      </c>
      <c r="K185" s="229" t="s">
        <v>1</v>
      </c>
      <c r="L185" s="45"/>
      <c r="M185" s="234" t="s">
        <v>1</v>
      </c>
      <c r="N185" s="235" t="s">
        <v>39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188</v>
      </c>
      <c r="AT185" s="238" t="s">
        <v>183</v>
      </c>
      <c r="AU185" s="238" t="s">
        <v>82</v>
      </c>
      <c r="AY185" s="18" t="s">
        <v>180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82</v>
      </c>
      <c r="BK185" s="239">
        <f>ROUND(I185*H185,2)</f>
        <v>0</v>
      </c>
      <c r="BL185" s="18" t="s">
        <v>188</v>
      </c>
      <c r="BM185" s="238" t="s">
        <v>710</v>
      </c>
    </row>
    <row r="186" s="2" customFormat="1">
      <c r="A186" s="39"/>
      <c r="B186" s="40"/>
      <c r="C186" s="41"/>
      <c r="D186" s="242" t="s">
        <v>556</v>
      </c>
      <c r="E186" s="41"/>
      <c r="F186" s="295" t="s">
        <v>2281</v>
      </c>
      <c r="G186" s="41"/>
      <c r="H186" s="41"/>
      <c r="I186" s="296"/>
      <c r="J186" s="41"/>
      <c r="K186" s="41"/>
      <c r="L186" s="45"/>
      <c r="M186" s="297"/>
      <c r="N186" s="298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556</v>
      </c>
      <c r="AU186" s="18" t="s">
        <v>82</v>
      </c>
    </row>
    <row r="187" s="2" customFormat="1" ht="16.5" customHeight="1">
      <c r="A187" s="39"/>
      <c r="B187" s="40"/>
      <c r="C187" s="227" t="s">
        <v>471</v>
      </c>
      <c r="D187" s="227" t="s">
        <v>183</v>
      </c>
      <c r="E187" s="228" t="s">
        <v>471</v>
      </c>
      <c r="F187" s="229" t="s">
        <v>2277</v>
      </c>
      <c r="G187" s="230" t="s">
        <v>1784</v>
      </c>
      <c r="H187" s="231">
        <v>1</v>
      </c>
      <c r="I187" s="232"/>
      <c r="J187" s="233">
        <f>ROUND(I187*H187,2)</f>
        <v>0</v>
      </c>
      <c r="K187" s="229" t="s">
        <v>1</v>
      </c>
      <c r="L187" s="45"/>
      <c r="M187" s="234" t="s">
        <v>1</v>
      </c>
      <c r="N187" s="235" t="s">
        <v>39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183</v>
      </c>
      <c r="AU187" s="238" t="s">
        <v>82</v>
      </c>
      <c r="AY187" s="18" t="s">
        <v>180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82</v>
      </c>
      <c r="BK187" s="239">
        <f>ROUND(I187*H187,2)</f>
        <v>0</v>
      </c>
      <c r="BL187" s="18" t="s">
        <v>188</v>
      </c>
      <c r="BM187" s="238" t="s">
        <v>720</v>
      </c>
    </row>
    <row r="188" s="2" customFormat="1" ht="24.15" customHeight="1">
      <c r="A188" s="39"/>
      <c r="B188" s="40"/>
      <c r="C188" s="227" t="s">
        <v>477</v>
      </c>
      <c r="D188" s="227" t="s">
        <v>183</v>
      </c>
      <c r="E188" s="228" t="s">
        <v>477</v>
      </c>
      <c r="F188" s="229" t="s">
        <v>2282</v>
      </c>
      <c r="G188" s="230" t="s">
        <v>1784</v>
      </c>
      <c r="H188" s="231">
        <v>4</v>
      </c>
      <c r="I188" s="232"/>
      <c r="J188" s="233">
        <f>ROUND(I188*H188,2)</f>
        <v>0</v>
      </c>
      <c r="K188" s="229" t="s">
        <v>1</v>
      </c>
      <c r="L188" s="45"/>
      <c r="M188" s="234" t="s">
        <v>1</v>
      </c>
      <c r="N188" s="235" t="s">
        <v>39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183</v>
      </c>
      <c r="AU188" s="238" t="s">
        <v>82</v>
      </c>
      <c r="AY188" s="18" t="s">
        <v>180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82</v>
      </c>
      <c r="BK188" s="239">
        <f>ROUND(I188*H188,2)</f>
        <v>0</v>
      </c>
      <c r="BL188" s="18" t="s">
        <v>188</v>
      </c>
      <c r="BM188" s="238" t="s">
        <v>1666</v>
      </c>
    </row>
    <row r="189" s="2" customFormat="1">
      <c r="A189" s="39"/>
      <c r="B189" s="40"/>
      <c r="C189" s="41"/>
      <c r="D189" s="242" t="s">
        <v>556</v>
      </c>
      <c r="E189" s="41"/>
      <c r="F189" s="295" t="s">
        <v>2283</v>
      </c>
      <c r="G189" s="41"/>
      <c r="H189" s="41"/>
      <c r="I189" s="296"/>
      <c r="J189" s="41"/>
      <c r="K189" s="41"/>
      <c r="L189" s="45"/>
      <c r="M189" s="297"/>
      <c r="N189" s="298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556</v>
      </c>
      <c r="AU189" s="18" t="s">
        <v>82</v>
      </c>
    </row>
    <row r="190" s="2" customFormat="1" ht="16.5" customHeight="1">
      <c r="A190" s="39"/>
      <c r="B190" s="40"/>
      <c r="C190" s="227" t="s">
        <v>492</v>
      </c>
      <c r="D190" s="227" t="s">
        <v>183</v>
      </c>
      <c r="E190" s="228" t="s">
        <v>492</v>
      </c>
      <c r="F190" s="229" t="s">
        <v>2277</v>
      </c>
      <c r="G190" s="230" t="s">
        <v>1784</v>
      </c>
      <c r="H190" s="231">
        <v>4</v>
      </c>
      <c r="I190" s="232"/>
      <c r="J190" s="233">
        <f>ROUND(I190*H190,2)</f>
        <v>0</v>
      </c>
      <c r="K190" s="229" t="s">
        <v>1</v>
      </c>
      <c r="L190" s="45"/>
      <c r="M190" s="234" t="s">
        <v>1</v>
      </c>
      <c r="N190" s="235" t="s">
        <v>39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183</v>
      </c>
      <c r="AU190" s="238" t="s">
        <v>82</v>
      </c>
      <c r="AY190" s="18" t="s">
        <v>180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82</v>
      </c>
      <c r="BK190" s="239">
        <f>ROUND(I190*H190,2)</f>
        <v>0</v>
      </c>
      <c r="BL190" s="18" t="s">
        <v>188</v>
      </c>
      <c r="BM190" s="238" t="s">
        <v>731</v>
      </c>
    </row>
    <row r="191" s="2" customFormat="1" ht="24.15" customHeight="1">
      <c r="A191" s="39"/>
      <c r="B191" s="40"/>
      <c r="C191" s="227" t="s">
        <v>496</v>
      </c>
      <c r="D191" s="227" t="s">
        <v>183</v>
      </c>
      <c r="E191" s="228" t="s">
        <v>496</v>
      </c>
      <c r="F191" s="229" t="s">
        <v>2284</v>
      </c>
      <c r="G191" s="230" t="s">
        <v>1784</v>
      </c>
      <c r="H191" s="231">
        <v>4</v>
      </c>
      <c r="I191" s="232"/>
      <c r="J191" s="233">
        <f>ROUND(I191*H191,2)</f>
        <v>0</v>
      </c>
      <c r="K191" s="229" t="s">
        <v>1</v>
      </c>
      <c r="L191" s="45"/>
      <c r="M191" s="234" t="s">
        <v>1</v>
      </c>
      <c r="N191" s="235" t="s">
        <v>39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183</v>
      </c>
      <c r="AU191" s="238" t="s">
        <v>82</v>
      </c>
      <c r="AY191" s="18" t="s">
        <v>180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82</v>
      </c>
      <c r="BK191" s="239">
        <f>ROUND(I191*H191,2)</f>
        <v>0</v>
      </c>
      <c r="BL191" s="18" t="s">
        <v>188</v>
      </c>
      <c r="BM191" s="238" t="s">
        <v>739</v>
      </c>
    </row>
    <row r="192" s="2" customFormat="1">
      <c r="A192" s="39"/>
      <c r="B192" s="40"/>
      <c r="C192" s="41"/>
      <c r="D192" s="242" t="s">
        <v>556</v>
      </c>
      <c r="E192" s="41"/>
      <c r="F192" s="295" t="s">
        <v>2279</v>
      </c>
      <c r="G192" s="41"/>
      <c r="H192" s="41"/>
      <c r="I192" s="296"/>
      <c r="J192" s="41"/>
      <c r="K192" s="41"/>
      <c r="L192" s="45"/>
      <c r="M192" s="297"/>
      <c r="N192" s="298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556</v>
      </c>
      <c r="AU192" s="18" t="s">
        <v>82</v>
      </c>
    </row>
    <row r="193" s="2" customFormat="1" ht="16.5" customHeight="1">
      <c r="A193" s="39"/>
      <c r="B193" s="40"/>
      <c r="C193" s="227" t="s">
        <v>512</v>
      </c>
      <c r="D193" s="227" t="s">
        <v>183</v>
      </c>
      <c r="E193" s="228" t="s">
        <v>512</v>
      </c>
      <c r="F193" s="229" t="s">
        <v>2277</v>
      </c>
      <c r="G193" s="230" t="s">
        <v>1784</v>
      </c>
      <c r="H193" s="231">
        <v>4</v>
      </c>
      <c r="I193" s="232"/>
      <c r="J193" s="233">
        <f>ROUND(I193*H193,2)</f>
        <v>0</v>
      </c>
      <c r="K193" s="229" t="s">
        <v>1</v>
      </c>
      <c r="L193" s="45"/>
      <c r="M193" s="234" t="s">
        <v>1</v>
      </c>
      <c r="N193" s="235" t="s">
        <v>39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183</v>
      </c>
      <c r="AU193" s="238" t="s">
        <v>82</v>
      </c>
      <c r="AY193" s="18" t="s">
        <v>180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82</v>
      </c>
      <c r="BK193" s="239">
        <f>ROUND(I193*H193,2)</f>
        <v>0</v>
      </c>
      <c r="BL193" s="18" t="s">
        <v>188</v>
      </c>
      <c r="BM193" s="238" t="s">
        <v>751</v>
      </c>
    </row>
    <row r="194" s="2" customFormat="1" ht="24.15" customHeight="1">
      <c r="A194" s="39"/>
      <c r="B194" s="40"/>
      <c r="C194" s="227" t="s">
        <v>525</v>
      </c>
      <c r="D194" s="227" t="s">
        <v>183</v>
      </c>
      <c r="E194" s="228" t="s">
        <v>525</v>
      </c>
      <c r="F194" s="229" t="s">
        <v>2285</v>
      </c>
      <c r="G194" s="230" t="s">
        <v>1784</v>
      </c>
      <c r="H194" s="231">
        <v>1</v>
      </c>
      <c r="I194" s="232"/>
      <c r="J194" s="233">
        <f>ROUND(I194*H194,2)</f>
        <v>0</v>
      </c>
      <c r="K194" s="229" t="s">
        <v>1</v>
      </c>
      <c r="L194" s="45"/>
      <c r="M194" s="234" t="s">
        <v>1</v>
      </c>
      <c r="N194" s="235" t="s">
        <v>39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188</v>
      </c>
      <c r="AT194" s="238" t="s">
        <v>183</v>
      </c>
      <c r="AU194" s="238" t="s">
        <v>82</v>
      </c>
      <c r="AY194" s="18" t="s">
        <v>180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82</v>
      </c>
      <c r="BK194" s="239">
        <f>ROUND(I194*H194,2)</f>
        <v>0</v>
      </c>
      <c r="BL194" s="18" t="s">
        <v>188</v>
      </c>
      <c r="BM194" s="238" t="s">
        <v>800</v>
      </c>
    </row>
    <row r="195" s="2" customFormat="1">
      <c r="A195" s="39"/>
      <c r="B195" s="40"/>
      <c r="C195" s="41"/>
      <c r="D195" s="242" t="s">
        <v>556</v>
      </c>
      <c r="E195" s="41"/>
      <c r="F195" s="295" t="s">
        <v>2286</v>
      </c>
      <c r="G195" s="41"/>
      <c r="H195" s="41"/>
      <c r="I195" s="296"/>
      <c r="J195" s="41"/>
      <c r="K195" s="41"/>
      <c r="L195" s="45"/>
      <c r="M195" s="297"/>
      <c r="N195" s="298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556</v>
      </c>
      <c r="AU195" s="18" t="s">
        <v>82</v>
      </c>
    </row>
    <row r="196" s="2" customFormat="1" ht="16.5" customHeight="1">
      <c r="A196" s="39"/>
      <c r="B196" s="40"/>
      <c r="C196" s="227" t="s">
        <v>531</v>
      </c>
      <c r="D196" s="227" t="s">
        <v>183</v>
      </c>
      <c r="E196" s="228" t="s">
        <v>531</v>
      </c>
      <c r="F196" s="229" t="s">
        <v>2277</v>
      </c>
      <c r="G196" s="230" t="s">
        <v>1784</v>
      </c>
      <c r="H196" s="231">
        <v>1</v>
      </c>
      <c r="I196" s="232"/>
      <c r="J196" s="233">
        <f>ROUND(I196*H196,2)</f>
        <v>0</v>
      </c>
      <c r="K196" s="229" t="s">
        <v>1</v>
      </c>
      <c r="L196" s="45"/>
      <c r="M196" s="234" t="s">
        <v>1</v>
      </c>
      <c r="N196" s="235" t="s">
        <v>39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188</v>
      </c>
      <c r="AT196" s="238" t="s">
        <v>183</v>
      </c>
      <c r="AU196" s="238" t="s">
        <v>82</v>
      </c>
      <c r="AY196" s="18" t="s">
        <v>180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82</v>
      </c>
      <c r="BK196" s="239">
        <f>ROUND(I196*H196,2)</f>
        <v>0</v>
      </c>
      <c r="BL196" s="18" t="s">
        <v>188</v>
      </c>
      <c r="BM196" s="238" t="s">
        <v>810</v>
      </c>
    </row>
    <row r="197" s="2" customFormat="1" ht="24.15" customHeight="1">
      <c r="A197" s="39"/>
      <c r="B197" s="40"/>
      <c r="C197" s="227" t="s">
        <v>540</v>
      </c>
      <c r="D197" s="227" t="s">
        <v>183</v>
      </c>
      <c r="E197" s="228" t="s">
        <v>540</v>
      </c>
      <c r="F197" s="229" t="s">
        <v>2287</v>
      </c>
      <c r="G197" s="230" t="s">
        <v>1784</v>
      </c>
      <c r="H197" s="231">
        <v>1</v>
      </c>
      <c r="I197" s="232"/>
      <c r="J197" s="233">
        <f>ROUND(I197*H197,2)</f>
        <v>0</v>
      </c>
      <c r="K197" s="229" t="s">
        <v>1</v>
      </c>
      <c r="L197" s="45"/>
      <c r="M197" s="234" t="s">
        <v>1</v>
      </c>
      <c r="N197" s="235" t="s">
        <v>39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183</v>
      </c>
      <c r="AU197" s="238" t="s">
        <v>82</v>
      </c>
      <c r="AY197" s="18" t="s">
        <v>180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82</v>
      </c>
      <c r="BK197" s="239">
        <f>ROUND(I197*H197,2)</f>
        <v>0</v>
      </c>
      <c r="BL197" s="18" t="s">
        <v>188</v>
      </c>
      <c r="BM197" s="238" t="s">
        <v>825</v>
      </c>
    </row>
    <row r="198" s="2" customFormat="1">
      <c r="A198" s="39"/>
      <c r="B198" s="40"/>
      <c r="C198" s="41"/>
      <c r="D198" s="242" t="s">
        <v>556</v>
      </c>
      <c r="E198" s="41"/>
      <c r="F198" s="295" t="s">
        <v>2279</v>
      </c>
      <c r="G198" s="41"/>
      <c r="H198" s="41"/>
      <c r="I198" s="296"/>
      <c r="J198" s="41"/>
      <c r="K198" s="41"/>
      <c r="L198" s="45"/>
      <c r="M198" s="297"/>
      <c r="N198" s="298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556</v>
      </c>
      <c r="AU198" s="18" t="s">
        <v>82</v>
      </c>
    </row>
    <row r="199" s="2" customFormat="1" ht="16.5" customHeight="1">
      <c r="A199" s="39"/>
      <c r="B199" s="40"/>
      <c r="C199" s="227" t="s">
        <v>546</v>
      </c>
      <c r="D199" s="227" t="s">
        <v>183</v>
      </c>
      <c r="E199" s="228" t="s">
        <v>546</v>
      </c>
      <c r="F199" s="229" t="s">
        <v>2277</v>
      </c>
      <c r="G199" s="230" t="s">
        <v>1784</v>
      </c>
      <c r="H199" s="231">
        <v>1</v>
      </c>
      <c r="I199" s="232"/>
      <c r="J199" s="233">
        <f>ROUND(I199*H199,2)</f>
        <v>0</v>
      </c>
      <c r="K199" s="229" t="s">
        <v>1</v>
      </c>
      <c r="L199" s="45"/>
      <c r="M199" s="234" t="s">
        <v>1</v>
      </c>
      <c r="N199" s="235" t="s">
        <v>39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183</v>
      </c>
      <c r="AU199" s="238" t="s">
        <v>82</v>
      </c>
      <c r="AY199" s="18" t="s">
        <v>180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82</v>
      </c>
      <c r="BK199" s="239">
        <f>ROUND(I199*H199,2)</f>
        <v>0</v>
      </c>
      <c r="BL199" s="18" t="s">
        <v>188</v>
      </c>
      <c r="BM199" s="238" t="s">
        <v>851</v>
      </c>
    </row>
    <row r="200" s="2" customFormat="1" ht="24.15" customHeight="1">
      <c r="A200" s="39"/>
      <c r="B200" s="40"/>
      <c r="C200" s="227" t="s">
        <v>552</v>
      </c>
      <c r="D200" s="227" t="s">
        <v>183</v>
      </c>
      <c r="E200" s="228" t="s">
        <v>552</v>
      </c>
      <c r="F200" s="229" t="s">
        <v>2288</v>
      </c>
      <c r="G200" s="230" t="s">
        <v>1784</v>
      </c>
      <c r="H200" s="231">
        <v>11</v>
      </c>
      <c r="I200" s="232"/>
      <c r="J200" s="233">
        <f>ROUND(I200*H200,2)</f>
        <v>0</v>
      </c>
      <c r="K200" s="229" t="s">
        <v>1</v>
      </c>
      <c r="L200" s="45"/>
      <c r="M200" s="234" t="s">
        <v>1</v>
      </c>
      <c r="N200" s="235" t="s">
        <v>39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188</v>
      </c>
      <c r="AT200" s="238" t="s">
        <v>183</v>
      </c>
      <c r="AU200" s="238" t="s">
        <v>82</v>
      </c>
      <c r="AY200" s="18" t="s">
        <v>180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82</v>
      </c>
      <c r="BK200" s="239">
        <f>ROUND(I200*H200,2)</f>
        <v>0</v>
      </c>
      <c r="BL200" s="18" t="s">
        <v>188</v>
      </c>
      <c r="BM200" s="238" t="s">
        <v>863</v>
      </c>
    </row>
    <row r="201" s="2" customFormat="1">
      <c r="A201" s="39"/>
      <c r="B201" s="40"/>
      <c r="C201" s="41"/>
      <c r="D201" s="242" t="s">
        <v>556</v>
      </c>
      <c r="E201" s="41"/>
      <c r="F201" s="295" t="s">
        <v>2289</v>
      </c>
      <c r="G201" s="41"/>
      <c r="H201" s="41"/>
      <c r="I201" s="296"/>
      <c r="J201" s="41"/>
      <c r="K201" s="41"/>
      <c r="L201" s="45"/>
      <c r="M201" s="297"/>
      <c r="N201" s="298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556</v>
      </c>
      <c r="AU201" s="18" t="s">
        <v>82</v>
      </c>
    </row>
    <row r="202" s="2" customFormat="1" ht="16.5" customHeight="1">
      <c r="A202" s="39"/>
      <c r="B202" s="40"/>
      <c r="C202" s="227" t="s">
        <v>560</v>
      </c>
      <c r="D202" s="227" t="s">
        <v>183</v>
      </c>
      <c r="E202" s="228" t="s">
        <v>560</v>
      </c>
      <c r="F202" s="229" t="s">
        <v>2277</v>
      </c>
      <c r="G202" s="230" t="s">
        <v>1784</v>
      </c>
      <c r="H202" s="231">
        <v>11</v>
      </c>
      <c r="I202" s="232"/>
      <c r="J202" s="233">
        <f>ROUND(I202*H202,2)</f>
        <v>0</v>
      </c>
      <c r="K202" s="229" t="s">
        <v>1</v>
      </c>
      <c r="L202" s="45"/>
      <c r="M202" s="234" t="s">
        <v>1</v>
      </c>
      <c r="N202" s="235" t="s">
        <v>39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183</v>
      </c>
      <c r="AU202" s="238" t="s">
        <v>82</v>
      </c>
      <c r="AY202" s="18" t="s">
        <v>180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82</v>
      </c>
      <c r="BK202" s="239">
        <f>ROUND(I202*H202,2)</f>
        <v>0</v>
      </c>
      <c r="BL202" s="18" t="s">
        <v>188</v>
      </c>
      <c r="BM202" s="238" t="s">
        <v>892</v>
      </c>
    </row>
    <row r="203" s="2" customFormat="1" ht="24.15" customHeight="1">
      <c r="A203" s="39"/>
      <c r="B203" s="40"/>
      <c r="C203" s="227" t="s">
        <v>565</v>
      </c>
      <c r="D203" s="227" t="s">
        <v>183</v>
      </c>
      <c r="E203" s="228" t="s">
        <v>565</v>
      </c>
      <c r="F203" s="229" t="s">
        <v>2290</v>
      </c>
      <c r="G203" s="230" t="s">
        <v>1784</v>
      </c>
      <c r="H203" s="231">
        <v>7</v>
      </c>
      <c r="I203" s="232"/>
      <c r="J203" s="233">
        <f>ROUND(I203*H203,2)</f>
        <v>0</v>
      </c>
      <c r="K203" s="229" t="s">
        <v>1</v>
      </c>
      <c r="L203" s="45"/>
      <c r="M203" s="234" t="s">
        <v>1</v>
      </c>
      <c r="N203" s="235" t="s">
        <v>39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188</v>
      </c>
      <c r="AT203" s="238" t="s">
        <v>183</v>
      </c>
      <c r="AU203" s="238" t="s">
        <v>82</v>
      </c>
      <c r="AY203" s="18" t="s">
        <v>180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82</v>
      </c>
      <c r="BK203" s="239">
        <f>ROUND(I203*H203,2)</f>
        <v>0</v>
      </c>
      <c r="BL203" s="18" t="s">
        <v>188</v>
      </c>
      <c r="BM203" s="238" t="s">
        <v>902</v>
      </c>
    </row>
    <row r="204" s="2" customFormat="1">
      <c r="A204" s="39"/>
      <c r="B204" s="40"/>
      <c r="C204" s="41"/>
      <c r="D204" s="242" t="s">
        <v>556</v>
      </c>
      <c r="E204" s="41"/>
      <c r="F204" s="295" t="s">
        <v>2289</v>
      </c>
      <c r="G204" s="41"/>
      <c r="H204" s="41"/>
      <c r="I204" s="296"/>
      <c r="J204" s="41"/>
      <c r="K204" s="41"/>
      <c r="L204" s="45"/>
      <c r="M204" s="297"/>
      <c r="N204" s="298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556</v>
      </c>
      <c r="AU204" s="18" t="s">
        <v>82</v>
      </c>
    </row>
    <row r="205" s="2" customFormat="1" ht="16.5" customHeight="1">
      <c r="A205" s="39"/>
      <c r="B205" s="40"/>
      <c r="C205" s="227" t="s">
        <v>570</v>
      </c>
      <c r="D205" s="227" t="s">
        <v>183</v>
      </c>
      <c r="E205" s="228" t="s">
        <v>570</v>
      </c>
      <c r="F205" s="229" t="s">
        <v>2277</v>
      </c>
      <c r="G205" s="230" t="s">
        <v>1784</v>
      </c>
      <c r="H205" s="231">
        <v>7</v>
      </c>
      <c r="I205" s="232"/>
      <c r="J205" s="233">
        <f>ROUND(I205*H205,2)</f>
        <v>0</v>
      </c>
      <c r="K205" s="229" t="s">
        <v>1</v>
      </c>
      <c r="L205" s="45"/>
      <c r="M205" s="234" t="s">
        <v>1</v>
      </c>
      <c r="N205" s="235" t="s">
        <v>39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183</v>
      </c>
      <c r="AU205" s="238" t="s">
        <v>82</v>
      </c>
      <c r="AY205" s="18" t="s">
        <v>180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82</v>
      </c>
      <c r="BK205" s="239">
        <f>ROUND(I205*H205,2)</f>
        <v>0</v>
      </c>
      <c r="BL205" s="18" t="s">
        <v>188</v>
      </c>
      <c r="BM205" s="238" t="s">
        <v>925</v>
      </c>
    </row>
    <row r="206" s="2" customFormat="1" ht="24.15" customHeight="1">
      <c r="A206" s="39"/>
      <c r="B206" s="40"/>
      <c r="C206" s="227" t="s">
        <v>575</v>
      </c>
      <c r="D206" s="227" t="s">
        <v>183</v>
      </c>
      <c r="E206" s="228" t="s">
        <v>575</v>
      </c>
      <c r="F206" s="229" t="s">
        <v>2291</v>
      </c>
      <c r="G206" s="230" t="s">
        <v>1784</v>
      </c>
      <c r="H206" s="231">
        <v>3</v>
      </c>
      <c r="I206" s="232"/>
      <c r="J206" s="233">
        <f>ROUND(I206*H206,2)</f>
        <v>0</v>
      </c>
      <c r="K206" s="229" t="s">
        <v>1</v>
      </c>
      <c r="L206" s="45"/>
      <c r="M206" s="234" t="s">
        <v>1</v>
      </c>
      <c r="N206" s="235" t="s">
        <v>39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183</v>
      </c>
      <c r="AU206" s="238" t="s">
        <v>82</v>
      </c>
      <c r="AY206" s="18" t="s">
        <v>180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82</v>
      </c>
      <c r="BK206" s="239">
        <f>ROUND(I206*H206,2)</f>
        <v>0</v>
      </c>
      <c r="BL206" s="18" t="s">
        <v>188</v>
      </c>
      <c r="BM206" s="238" t="s">
        <v>935</v>
      </c>
    </row>
    <row r="207" s="2" customFormat="1">
      <c r="A207" s="39"/>
      <c r="B207" s="40"/>
      <c r="C207" s="41"/>
      <c r="D207" s="242" t="s">
        <v>556</v>
      </c>
      <c r="E207" s="41"/>
      <c r="F207" s="295" t="s">
        <v>2292</v>
      </c>
      <c r="G207" s="41"/>
      <c r="H207" s="41"/>
      <c r="I207" s="296"/>
      <c r="J207" s="41"/>
      <c r="K207" s="41"/>
      <c r="L207" s="45"/>
      <c r="M207" s="297"/>
      <c r="N207" s="298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556</v>
      </c>
      <c r="AU207" s="18" t="s">
        <v>82</v>
      </c>
    </row>
    <row r="208" s="2" customFormat="1" ht="16.5" customHeight="1">
      <c r="A208" s="39"/>
      <c r="B208" s="40"/>
      <c r="C208" s="227" t="s">
        <v>580</v>
      </c>
      <c r="D208" s="227" t="s">
        <v>183</v>
      </c>
      <c r="E208" s="228" t="s">
        <v>580</v>
      </c>
      <c r="F208" s="229" t="s">
        <v>2277</v>
      </c>
      <c r="G208" s="230" t="s">
        <v>1784</v>
      </c>
      <c r="H208" s="231">
        <v>3</v>
      </c>
      <c r="I208" s="232"/>
      <c r="J208" s="233">
        <f>ROUND(I208*H208,2)</f>
        <v>0</v>
      </c>
      <c r="K208" s="229" t="s">
        <v>1</v>
      </c>
      <c r="L208" s="45"/>
      <c r="M208" s="234" t="s">
        <v>1</v>
      </c>
      <c r="N208" s="235" t="s">
        <v>39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188</v>
      </c>
      <c r="AT208" s="238" t="s">
        <v>183</v>
      </c>
      <c r="AU208" s="238" t="s">
        <v>82</v>
      </c>
      <c r="AY208" s="18" t="s">
        <v>180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82</v>
      </c>
      <c r="BK208" s="239">
        <f>ROUND(I208*H208,2)</f>
        <v>0</v>
      </c>
      <c r="BL208" s="18" t="s">
        <v>188</v>
      </c>
      <c r="BM208" s="238" t="s">
        <v>943</v>
      </c>
    </row>
    <row r="209" s="2" customFormat="1" ht="24.15" customHeight="1">
      <c r="A209" s="39"/>
      <c r="B209" s="40"/>
      <c r="C209" s="227" t="s">
        <v>587</v>
      </c>
      <c r="D209" s="227" t="s">
        <v>183</v>
      </c>
      <c r="E209" s="228" t="s">
        <v>587</v>
      </c>
      <c r="F209" s="229" t="s">
        <v>2293</v>
      </c>
      <c r="G209" s="230" t="s">
        <v>1784</v>
      </c>
      <c r="H209" s="231">
        <v>3</v>
      </c>
      <c r="I209" s="232"/>
      <c r="J209" s="233">
        <f>ROUND(I209*H209,2)</f>
        <v>0</v>
      </c>
      <c r="K209" s="229" t="s">
        <v>1</v>
      </c>
      <c r="L209" s="45"/>
      <c r="M209" s="234" t="s">
        <v>1</v>
      </c>
      <c r="N209" s="235" t="s">
        <v>39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183</v>
      </c>
      <c r="AU209" s="238" t="s">
        <v>82</v>
      </c>
      <c r="AY209" s="18" t="s">
        <v>180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82</v>
      </c>
      <c r="BK209" s="239">
        <f>ROUND(I209*H209,2)</f>
        <v>0</v>
      </c>
      <c r="BL209" s="18" t="s">
        <v>188</v>
      </c>
      <c r="BM209" s="238" t="s">
        <v>954</v>
      </c>
    </row>
    <row r="210" s="2" customFormat="1">
      <c r="A210" s="39"/>
      <c r="B210" s="40"/>
      <c r="C210" s="41"/>
      <c r="D210" s="242" t="s">
        <v>556</v>
      </c>
      <c r="E210" s="41"/>
      <c r="F210" s="295" t="s">
        <v>2292</v>
      </c>
      <c r="G210" s="41"/>
      <c r="H210" s="41"/>
      <c r="I210" s="296"/>
      <c r="J210" s="41"/>
      <c r="K210" s="41"/>
      <c r="L210" s="45"/>
      <c r="M210" s="297"/>
      <c r="N210" s="298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556</v>
      </c>
      <c r="AU210" s="18" t="s">
        <v>82</v>
      </c>
    </row>
    <row r="211" s="2" customFormat="1" ht="16.5" customHeight="1">
      <c r="A211" s="39"/>
      <c r="B211" s="40"/>
      <c r="C211" s="227" t="s">
        <v>593</v>
      </c>
      <c r="D211" s="227" t="s">
        <v>183</v>
      </c>
      <c r="E211" s="228" t="s">
        <v>593</v>
      </c>
      <c r="F211" s="229" t="s">
        <v>2277</v>
      </c>
      <c r="G211" s="230" t="s">
        <v>1784</v>
      </c>
      <c r="H211" s="231">
        <v>3</v>
      </c>
      <c r="I211" s="232"/>
      <c r="J211" s="233">
        <f>ROUND(I211*H211,2)</f>
        <v>0</v>
      </c>
      <c r="K211" s="229" t="s">
        <v>1</v>
      </c>
      <c r="L211" s="45"/>
      <c r="M211" s="234" t="s">
        <v>1</v>
      </c>
      <c r="N211" s="235" t="s">
        <v>39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188</v>
      </c>
      <c r="AT211" s="238" t="s">
        <v>183</v>
      </c>
      <c r="AU211" s="238" t="s">
        <v>82</v>
      </c>
      <c r="AY211" s="18" t="s">
        <v>180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82</v>
      </c>
      <c r="BK211" s="239">
        <f>ROUND(I211*H211,2)</f>
        <v>0</v>
      </c>
      <c r="BL211" s="18" t="s">
        <v>188</v>
      </c>
      <c r="BM211" s="238" t="s">
        <v>986</v>
      </c>
    </row>
    <row r="212" s="2" customFormat="1" ht="24.15" customHeight="1">
      <c r="A212" s="39"/>
      <c r="B212" s="40"/>
      <c r="C212" s="227" t="s">
        <v>599</v>
      </c>
      <c r="D212" s="227" t="s">
        <v>183</v>
      </c>
      <c r="E212" s="228" t="s">
        <v>599</v>
      </c>
      <c r="F212" s="229" t="s">
        <v>2294</v>
      </c>
      <c r="G212" s="230" t="s">
        <v>1784</v>
      </c>
      <c r="H212" s="231">
        <v>3</v>
      </c>
      <c r="I212" s="232"/>
      <c r="J212" s="233">
        <f>ROUND(I212*H212,2)</f>
        <v>0</v>
      </c>
      <c r="K212" s="229" t="s">
        <v>1</v>
      </c>
      <c r="L212" s="45"/>
      <c r="M212" s="234" t="s">
        <v>1</v>
      </c>
      <c r="N212" s="235" t="s">
        <v>39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183</v>
      </c>
      <c r="AU212" s="238" t="s">
        <v>82</v>
      </c>
      <c r="AY212" s="18" t="s">
        <v>180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82</v>
      </c>
      <c r="BK212" s="239">
        <f>ROUND(I212*H212,2)</f>
        <v>0</v>
      </c>
      <c r="BL212" s="18" t="s">
        <v>188</v>
      </c>
      <c r="BM212" s="238" t="s">
        <v>1986</v>
      </c>
    </row>
    <row r="213" s="2" customFormat="1">
      <c r="A213" s="39"/>
      <c r="B213" s="40"/>
      <c r="C213" s="41"/>
      <c r="D213" s="242" t="s">
        <v>556</v>
      </c>
      <c r="E213" s="41"/>
      <c r="F213" s="295" t="s">
        <v>2292</v>
      </c>
      <c r="G213" s="41"/>
      <c r="H213" s="41"/>
      <c r="I213" s="296"/>
      <c r="J213" s="41"/>
      <c r="K213" s="41"/>
      <c r="L213" s="45"/>
      <c r="M213" s="297"/>
      <c r="N213" s="298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556</v>
      </c>
      <c r="AU213" s="18" t="s">
        <v>82</v>
      </c>
    </row>
    <row r="214" s="2" customFormat="1" ht="16.5" customHeight="1">
      <c r="A214" s="39"/>
      <c r="B214" s="40"/>
      <c r="C214" s="227" t="s">
        <v>606</v>
      </c>
      <c r="D214" s="227" t="s">
        <v>183</v>
      </c>
      <c r="E214" s="228" t="s">
        <v>606</v>
      </c>
      <c r="F214" s="229" t="s">
        <v>2277</v>
      </c>
      <c r="G214" s="230" t="s">
        <v>1784</v>
      </c>
      <c r="H214" s="231">
        <v>3</v>
      </c>
      <c r="I214" s="232"/>
      <c r="J214" s="233">
        <f>ROUND(I214*H214,2)</f>
        <v>0</v>
      </c>
      <c r="K214" s="229" t="s">
        <v>1</v>
      </c>
      <c r="L214" s="45"/>
      <c r="M214" s="234" t="s">
        <v>1</v>
      </c>
      <c r="N214" s="235" t="s">
        <v>39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188</v>
      </c>
      <c r="AT214" s="238" t="s">
        <v>183</v>
      </c>
      <c r="AU214" s="238" t="s">
        <v>82</v>
      </c>
      <c r="AY214" s="18" t="s">
        <v>180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82</v>
      </c>
      <c r="BK214" s="239">
        <f>ROUND(I214*H214,2)</f>
        <v>0</v>
      </c>
      <c r="BL214" s="18" t="s">
        <v>188</v>
      </c>
      <c r="BM214" s="238" t="s">
        <v>1989</v>
      </c>
    </row>
    <row r="215" s="2" customFormat="1" ht="24.15" customHeight="1">
      <c r="A215" s="39"/>
      <c r="B215" s="40"/>
      <c r="C215" s="227" t="s">
        <v>611</v>
      </c>
      <c r="D215" s="227" t="s">
        <v>183</v>
      </c>
      <c r="E215" s="228" t="s">
        <v>611</v>
      </c>
      <c r="F215" s="229" t="s">
        <v>2295</v>
      </c>
      <c r="G215" s="230" t="s">
        <v>1784</v>
      </c>
      <c r="H215" s="231">
        <v>2</v>
      </c>
      <c r="I215" s="232"/>
      <c r="J215" s="233">
        <f>ROUND(I215*H215,2)</f>
        <v>0</v>
      </c>
      <c r="K215" s="229" t="s">
        <v>1</v>
      </c>
      <c r="L215" s="45"/>
      <c r="M215" s="234" t="s">
        <v>1</v>
      </c>
      <c r="N215" s="235" t="s">
        <v>39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188</v>
      </c>
      <c r="AT215" s="238" t="s">
        <v>183</v>
      </c>
      <c r="AU215" s="238" t="s">
        <v>82</v>
      </c>
      <c r="AY215" s="18" t="s">
        <v>180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82</v>
      </c>
      <c r="BK215" s="239">
        <f>ROUND(I215*H215,2)</f>
        <v>0</v>
      </c>
      <c r="BL215" s="18" t="s">
        <v>188</v>
      </c>
      <c r="BM215" s="238" t="s">
        <v>1126</v>
      </c>
    </row>
    <row r="216" s="2" customFormat="1">
      <c r="A216" s="39"/>
      <c r="B216" s="40"/>
      <c r="C216" s="41"/>
      <c r="D216" s="242" t="s">
        <v>556</v>
      </c>
      <c r="E216" s="41"/>
      <c r="F216" s="295" t="s">
        <v>2281</v>
      </c>
      <c r="G216" s="41"/>
      <c r="H216" s="41"/>
      <c r="I216" s="296"/>
      <c r="J216" s="41"/>
      <c r="K216" s="41"/>
      <c r="L216" s="45"/>
      <c r="M216" s="297"/>
      <c r="N216" s="298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556</v>
      </c>
      <c r="AU216" s="18" t="s">
        <v>82</v>
      </c>
    </row>
    <row r="217" s="2" customFormat="1" ht="16.5" customHeight="1">
      <c r="A217" s="39"/>
      <c r="B217" s="40"/>
      <c r="C217" s="227" t="s">
        <v>616</v>
      </c>
      <c r="D217" s="227" t="s">
        <v>183</v>
      </c>
      <c r="E217" s="228" t="s">
        <v>616</v>
      </c>
      <c r="F217" s="229" t="s">
        <v>2277</v>
      </c>
      <c r="G217" s="230" t="s">
        <v>1784</v>
      </c>
      <c r="H217" s="231">
        <v>2</v>
      </c>
      <c r="I217" s="232"/>
      <c r="J217" s="233">
        <f>ROUND(I217*H217,2)</f>
        <v>0</v>
      </c>
      <c r="K217" s="229" t="s">
        <v>1</v>
      </c>
      <c r="L217" s="45"/>
      <c r="M217" s="234" t="s">
        <v>1</v>
      </c>
      <c r="N217" s="235" t="s">
        <v>39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183</v>
      </c>
      <c r="AU217" s="238" t="s">
        <v>82</v>
      </c>
      <c r="AY217" s="18" t="s">
        <v>180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82</v>
      </c>
      <c r="BK217" s="239">
        <f>ROUND(I217*H217,2)</f>
        <v>0</v>
      </c>
      <c r="BL217" s="18" t="s">
        <v>188</v>
      </c>
      <c r="BM217" s="238" t="s">
        <v>1993</v>
      </c>
    </row>
    <row r="218" s="12" customFormat="1" ht="22.8" customHeight="1">
      <c r="A218" s="12"/>
      <c r="B218" s="211"/>
      <c r="C218" s="212"/>
      <c r="D218" s="213" t="s">
        <v>73</v>
      </c>
      <c r="E218" s="225" t="s">
        <v>624</v>
      </c>
      <c r="F218" s="225" t="s">
        <v>2296</v>
      </c>
      <c r="G218" s="212"/>
      <c r="H218" s="212"/>
      <c r="I218" s="215"/>
      <c r="J218" s="226">
        <f>BK218</f>
        <v>0</v>
      </c>
      <c r="K218" s="212"/>
      <c r="L218" s="217"/>
      <c r="M218" s="218"/>
      <c r="N218" s="219"/>
      <c r="O218" s="219"/>
      <c r="P218" s="220">
        <f>SUM(P219:P228)</f>
        <v>0</v>
      </c>
      <c r="Q218" s="219"/>
      <c r="R218" s="220">
        <f>SUM(R219:R228)</f>
        <v>0</v>
      </c>
      <c r="S218" s="219"/>
      <c r="T218" s="221">
        <f>SUM(T219:T228)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22" t="s">
        <v>82</v>
      </c>
      <c r="AT218" s="223" t="s">
        <v>73</v>
      </c>
      <c r="AU218" s="223" t="s">
        <v>82</v>
      </c>
      <c r="AY218" s="222" t="s">
        <v>180</v>
      </c>
      <c r="BK218" s="224">
        <f>SUM(BK219:BK228)</f>
        <v>0</v>
      </c>
    </row>
    <row r="219" s="2" customFormat="1" ht="24.15" customHeight="1">
      <c r="A219" s="39"/>
      <c r="B219" s="40"/>
      <c r="C219" s="227" t="s">
        <v>620</v>
      </c>
      <c r="D219" s="227" t="s">
        <v>183</v>
      </c>
      <c r="E219" s="228" t="s">
        <v>628</v>
      </c>
      <c r="F219" s="229" t="s">
        <v>2297</v>
      </c>
      <c r="G219" s="230" t="s">
        <v>1</v>
      </c>
      <c r="H219" s="231">
        <v>0</v>
      </c>
      <c r="I219" s="232"/>
      <c r="J219" s="233">
        <f>ROUND(I219*H219,2)</f>
        <v>0</v>
      </c>
      <c r="K219" s="229" t="s">
        <v>1</v>
      </c>
      <c r="L219" s="45"/>
      <c r="M219" s="234" t="s">
        <v>1</v>
      </c>
      <c r="N219" s="235" t="s">
        <v>39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183</v>
      </c>
      <c r="AU219" s="238" t="s">
        <v>84</v>
      </c>
      <c r="AY219" s="18" t="s">
        <v>180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82</v>
      </c>
      <c r="BK219" s="239">
        <f>ROUND(I219*H219,2)</f>
        <v>0</v>
      </c>
      <c r="BL219" s="18" t="s">
        <v>188</v>
      </c>
      <c r="BM219" s="238" t="s">
        <v>1996</v>
      </c>
    </row>
    <row r="220" s="2" customFormat="1" ht="16.5" customHeight="1">
      <c r="A220" s="39"/>
      <c r="B220" s="40"/>
      <c r="C220" s="227" t="s">
        <v>1582</v>
      </c>
      <c r="D220" s="227" t="s">
        <v>183</v>
      </c>
      <c r="E220" s="228" t="s">
        <v>636</v>
      </c>
      <c r="F220" s="229" t="s">
        <v>2298</v>
      </c>
      <c r="G220" s="230" t="s">
        <v>1784</v>
      </c>
      <c r="H220" s="231">
        <v>12</v>
      </c>
      <c r="I220" s="232"/>
      <c r="J220" s="233">
        <f>ROUND(I220*H220,2)</f>
        <v>0</v>
      </c>
      <c r="K220" s="229" t="s">
        <v>1</v>
      </c>
      <c r="L220" s="45"/>
      <c r="M220" s="234" t="s">
        <v>1</v>
      </c>
      <c r="N220" s="235" t="s">
        <v>39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188</v>
      </c>
      <c r="AT220" s="238" t="s">
        <v>183</v>
      </c>
      <c r="AU220" s="238" t="s">
        <v>84</v>
      </c>
      <c r="AY220" s="18" t="s">
        <v>180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82</v>
      </c>
      <c r="BK220" s="239">
        <f>ROUND(I220*H220,2)</f>
        <v>0</v>
      </c>
      <c r="BL220" s="18" t="s">
        <v>188</v>
      </c>
      <c r="BM220" s="238" t="s">
        <v>1999</v>
      </c>
    </row>
    <row r="221" s="2" customFormat="1" ht="16.5" customHeight="1">
      <c r="A221" s="39"/>
      <c r="B221" s="40"/>
      <c r="C221" s="227" t="s">
        <v>624</v>
      </c>
      <c r="D221" s="227" t="s">
        <v>183</v>
      </c>
      <c r="E221" s="228" t="s">
        <v>643</v>
      </c>
      <c r="F221" s="229" t="s">
        <v>2299</v>
      </c>
      <c r="G221" s="230" t="s">
        <v>1784</v>
      </c>
      <c r="H221" s="231">
        <v>12</v>
      </c>
      <c r="I221" s="232"/>
      <c r="J221" s="233">
        <f>ROUND(I221*H221,2)</f>
        <v>0</v>
      </c>
      <c r="K221" s="229" t="s">
        <v>1</v>
      </c>
      <c r="L221" s="45"/>
      <c r="M221" s="234" t="s">
        <v>1</v>
      </c>
      <c r="N221" s="235" t="s">
        <v>39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188</v>
      </c>
      <c r="AT221" s="238" t="s">
        <v>183</v>
      </c>
      <c r="AU221" s="238" t="s">
        <v>84</v>
      </c>
      <c r="AY221" s="18" t="s">
        <v>180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82</v>
      </c>
      <c r="BK221" s="239">
        <f>ROUND(I221*H221,2)</f>
        <v>0</v>
      </c>
      <c r="BL221" s="18" t="s">
        <v>188</v>
      </c>
      <c r="BM221" s="238" t="s">
        <v>2001</v>
      </c>
    </row>
    <row r="222" s="2" customFormat="1" ht="16.5" customHeight="1">
      <c r="A222" s="39"/>
      <c r="B222" s="40"/>
      <c r="C222" s="227" t="s">
        <v>628</v>
      </c>
      <c r="D222" s="227" t="s">
        <v>183</v>
      </c>
      <c r="E222" s="228" t="s">
        <v>649</v>
      </c>
      <c r="F222" s="229" t="s">
        <v>2300</v>
      </c>
      <c r="G222" s="230" t="s">
        <v>1784</v>
      </c>
      <c r="H222" s="231">
        <v>15</v>
      </c>
      <c r="I222" s="232"/>
      <c r="J222" s="233">
        <f>ROUND(I222*H222,2)</f>
        <v>0</v>
      </c>
      <c r="K222" s="229" t="s">
        <v>1</v>
      </c>
      <c r="L222" s="45"/>
      <c r="M222" s="234" t="s">
        <v>1</v>
      </c>
      <c r="N222" s="235" t="s">
        <v>39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188</v>
      </c>
      <c r="AT222" s="238" t="s">
        <v>183</v>
      </c>
      <c r="AU222" s="238" t="s">
        <v>84</v>
      </c>
      <c r="AY222" s="18" t="s">
        <v>180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82</v>
      </c>
      <c r="BK222" s="239">
        <f>ROUND(I222*H222,2)</f>
        <v>0</v>
      </c>
      <c r="BL222" s="18" t="s">
        <v>188</v>
      </c>
      <c r="BM222" s="238" t="s">
        <v>2006</v>
      </c>
    </row>
    <row r="223" s="2" customFormat="1" ht="16.5" customHeight="1">
      <c r="A223" s="39"/>
      <c r="B223" s="40"/>
      <c r="C223" s="227" t="s">
        <v>636</v>
      </c>
      <c r="D223" s="227" t="s">
        <v>183</v>
      </c>
      <c r="E223" s="228" t="s">
        <v>656</v>
      </c>
      <c r="F223" s="229" t="s">
        <v>2301</v>
      </c>
      <c r="G223" s="230" t="s">
        <v>2302</v>
      </c>
      <c r="H223" s="231">
        <v>11</v>
      </c>
      <c r="I223" s="232"/>
      <c r="J223" s="233">
        <f>ROUND(I223*H223,2)</f>
        <v>0</v>
      </c>
      <c r="K223" s="229" t="s">
        <v>1</v>
      </c>
      <c r="L223" s="45"/>
      <c r="M223" s="234" t="s">
        <v>1</v>
      </c>
      <c r="N223" s="235" t="s">
        <v>39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188</v>
      </c>
      <c r="AT223" s="238" t="s">
        <v>183</v>
      </c>
      <c r="AU223" s="238" t="s">
        <v>84</v>
      </c>
      <c r="AY223" s="18" t="s">
        <v>180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82</v>
      </c>
      <c r="BK223" s="239">
        <f>ROUND(I223*H223,2)</f>
        <v>0</v>
      </c>
      <c r="BL223" s="18" t="s">
        <v>188</v>
      </c>
      <c r="BM223" s="238" t="s">
        <v>1550</v>
      </c>
    </row>
    <row r="224" s="2" customFormat="1" ht="16.5" customHeight="1">
      <c r="A224" s="39"/>
      <c r="B224" s="40"/>
      <c r="C224" s="227" t="s">
        <v>643</v>
      </c>
      <c r="D224" s="227" t="s">
        <v>183</v>
      </c>
      <c r="E224" s="228" t="s">
        <v>662</v>
      </c>
      <c r="F224" s="229" t="s">
        <v>2303</v>
      </c>
      <c r="G224" s="230" t="s">
        <v>2302</v>
      </c>
      <c r="H224" s="231">
        <v>3</v>
      </c>
      <c r="I224" s="232"/>
      <c r="J224" s="233">
        <f>ROUND(I224*H224,2)</f>
        <v>0</v>
      </c>
      <c r="K224" s="229" t="s">
        <v>1</v>
      </c>
      <c r="L224" s="45"/>
      <c r="M224" s="234" t="s">
        <v>1</v>
      </c>
      <c r="N224" s="235" t="s">
        <v>39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188</v>
      </c>
      <c r="AT224" s="238" t="s">
        <v>183</v>
      </c>
      <c r="AU224" s="238" t="s">
        <v>84</v>
      </c>
      <c r="AY224" s="18" t="s">
        <v>180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82</v>
      </c>
      <c r="BK224" s="239">
        <f>ROUND(I224*H224,2)</f>
        <v>0</v>
      </c>
      <c r="BL224" s="18" t="s">
        <v>188</v>
      </c>
      <c r="BM224" s="238" t="s">
        <v>2011</v>
      </c>
    </row>
    <row r="225" s="2" customFormat="1" ht="16.5" customHeight="1">
      <c r="A225" s="39"/>
      <c r="B225" s="40"/>
      <c r="C225" s="227" t="s">
        <v>649</v>
      </c>
      <c r="D225" s="227" t="s">
        <v>183</v>
      </c>
      <c r="E225" s="228" t="s">
        <v>666</v>
      </c>
      <c r="F225" s="229" t="s">
        <v>2304</v>
      </c>
      <c r="G225" s="230" t="s">
        <v>2302</v>
      </c>
      <c r="H225" s="231">
        <v>2</v>
      </c>
      <c r="I225" s="232"/>
      <c r="J225" s="233">
        <f>ROUND(I225*H225,2)</f>
        <v>0</v>
      </c>
      <c r="K225" s="229" t="s">
        <v>1</v>
      </c>
      <c r="L225" s="45"/>
      <c r="M225" s="234" t="s">
        <v>1</v>
      </c>
      <c r="N225" s="235" t="s">
        <v>39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188</v>
      </c>
      <c r="AT225" s="238" t="s">
        <v>183</v>
      </c>
      <c r="AU225" s="238" t="s">
        <v>84</v>
      </c>
      <c r="AY225" s="18" t="s">
        <v>180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82</v>
      </c>
      <c r="BK225" s="239">
        <f>ROUND(I225*H225,2)</f>
        <v>0</v>
      </c>
      <c r="BL225" s="18" t="s">
        <v>188</v>
      </c>
      <c r="BM225" s="238" t="s">
        <v>2015</v>
      </c>
    </row>
    <row r="226" s="2" customFormat="1" ht="16.5" customHeight="1">
      <c r="A226" s="39"/>
      <c r="B226" s="40"/>
      <c r="C226" s="227" t="s">
        <v>656</v>
      </c>
      <c r="D226" s="227" t="s">
        <v>183</v>
      </c>
      <c r="E226" s="228" t="s">
        <v>362</v>
      </c>
      <c r="F226" s="229" t="s">
        <v>2305</v>
      </c>
      <c r="G226" s="230" t="s">
        <v>2302</v>
      </c>
      <c r="H226" s="231">
        <v>11</v>
      </c>
      <c r="I226" s="232"/>
      <c r="J226" s="233">
        <f>ROUND(I226*H226,2)</f>
        <v>0</v>
      </c>
      <c r="K226" s="229" t="s">
        <v>1</v>
      </c>
      <c r="L226" s="45"/>
      <c r="M226" s="234" t="s">
        <v>1</v>
      </c>
      <c r="N226" s="235" t="s">
        <v>39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188</v>
      </c>
      <c r="AT226" s="238" t="s">
        <v>183</v>
      </c>
      <c r="AU226" s="238" t="s">
        <v>84</v>
      </c>
      <c r="AY226" s="18" t="s">
        <v>180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82</v>
      </c>
      <c r="BK226" s="239">
        <f>ROUND(I226*H226,2)</f>
        <v>0</v>
      </c>
      <c r="BL226" s="18" t="s">
        <v>188</v>
      </c>
      <c r="BM226" s="238" t="s">
        <v>2018</v>
      </c>
    </row>
    <row r="227" s="2" customFormat="1" ht="16.5" customHeight="1">
      <c r="A227" s="39"/>
      <c r="B227" s="40"/>
      <c r="C227" s="227" t="s">
        <v>662</v>
      </c>
      <c r="D227" s="227" t="s">
        <v>183</v>
      </c>
      <c r="E227" s="228" t="s">
        <v>676</v>
      </c>
      <c r="F227" s="229" t="s">
        <v>2306</v>
      </c>
      <c r="G227" s="230" t="s">
        <v>2302</v>
      </c>
      <c r="H227" s="231">
        <v>3</v>
      </c>
      <c r="I227" s="232"/>
      <c r="J227" s="233">
        <f>ROUND(I227*H227,2)</f>
        <v>0</v>
      </c>
      <c r="K227" s="229" t="s">
        <v>1</v>
      </c>
      <c r="L227" s="45"/>
      <c r="M227" s="234" t="s">
        <v>1</v>
      </c>
      <c r="N227" s="235" t="s">
        <v>39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188</v>
      </c>
      <c r="AT227" s="238" t="s">
        <v>183</v>
      </c>
      <c r="AU227" s="238" t="s">
        <v>84</v>
      </c>
      <c r="AY227" s="18" t="s">
        <v>180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82</v>
      </c>
      <c r="BK227" s="239">
        <f>ROUND(I227*H227,2)</f>
        <v>0</v>
      </c>
      <c r="BL227" s="18" t="s">
        <v>188</v>
      </c>
      <c r="BM227" s="238" t="s">
        <v>2021</v>
      </c>
    </row>
    <row r="228" s="2" customFormat="1" ht="16.5" customHeight="1">
      <c r="A228" s="39"/>
      <c r="B228" s="40"/>
      <c r="C228" s="227" t="s">
        <v>666</v>
      </c>
      <c r="D228" s="227" t="s">
        <v>183</v>
      </c>
      <c r="E228" s="228" t="s">
        <v>682</v>
      </c>
      <c r="F228" s="229" t="s">
        <v>2307</v>
      </c>
      <c r="G228" s="230" t="s">
        <v>2302</v>
      </c>
      <c r="H228" s="231">
        <v>2</v>
      </c>
      <c r="I228" s="232"/>
      <c r="J228" s="233">
        <f>ROUND(I228*H228,2)</f>
        <v>0</v>
      </c>
      <c r="K228" s="229" t="s">
        <v>1</v>
      </c>
      <c r="L228" s="45"/>
      <c r="M228" s="234" t="s">
        <v>1</v>
      </c>
      <c r="N228" s="235" t="s">
        <v>39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188</v>
      </c>
      <c r="AT228" s="238" t="s">
        <v>183</v>
      </c>
      <c r="AU228" s="238" t="s">
        <v>84</v>
      </c>
      <c r="AY228" s="18" t="s">
        <v>180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82</v>
      </c>
      <c r="BK228" s="239">
        <f>ROUND(I228*H228,2)</f>
        <v>0</v>
      </c>
      <c r="BL228" s="18" t="s">
        <v>188</v>
      </c>
      <c r="BM228" s="238" t="s">
        <v>2024</v>
      </c>
    </row>
    <row r="229" s="12" customFormat="1" ht="22.8" customHeight="1">
      <c r="A229" s="12"/>
      <c r="B229" s="211"/>
      <c r="C229" s="212"/>
      <c r="D229" s="213" t="s">
        <v>73</v>
      </c>
      <c r="E229" s="225" t="s">
        <v>704</v>
      </c>
      <c r="F229" s="225" t="s">
        <v>2308</v>
      </c>
      <c r="G229" s="212"/>
      <c r="H229" s="212"/>
      <c r="I229" s="215"/>
      <c r="J229" s="226">
        <f>BK229</f>
        <v>0</v>
      </c>
      <c r="K229" s="212"/>
      <c r="L229" s="217"/>
      <c r="M229" s="218"/>
      <c r="N229" s="219"/>
      <c r="O229" s="219"/>
      <c r="P229" s="220">
        <f>SUM(P230:P233)</f>
        <v>0</v>
      </c>
      <c r="Q229" s="219"/>
      <c r="R229" s="220">
        <f>SUM(R230:R233)</f>
        <v>0</v>
      </c>
      <c r="S229" s="219"/>
      <c r="T229" s="221">
        <f>SUM(T230:T233)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2" t="s">
        <v>82</v>
      </c>
      <c r="AT229" s="223" t="s">
        <v>73</v>
      </c>
      <c r="AU229" s="223" t="s">
        <v>82</v>
      </c>
      <c r="AY229" s="222" t="s">
        <v>180</v>
      </c>
      <c r="BK229" s="224">
        <f>SUM(BK230:BK233)</f>
        <v>0</v>
      </c>
    </row>
    <row r="230" s="2" customFormat="1" ht="24.15" customHeight="1">
      <c r="A230" s="39"/>
      <c r="B230" s="40"/>
      <c r="C230" s="227" t="s">
        <v>362</v>
      </c>
      <c r="D230" s="227" t="s">
        <v>183</v>
      </c>
      <c r="E230" s="228" t="s">
        <v>715</v>
      </c>
      <c r="F230" s="229" t="s">
        <v>2309</v>
      </c>
      <c r="G230" s="230" t="s">
        <v>2302</v>
      </c>
      <c r="H230" s="231">
        <v>11</v>
      </c>
      <c r="I230" s="232"/>
      <c r="J230" s="233">
        <f>ROUND(I230*H230,2)</f>
        <v>0</v>
      </c>
      <c r="K230" s="229" t="s">
        <v>1</v>
      </c>
      <c r="L230" s="45"/>
      <c r="M230" s="234" t="s">
        <v>1</v>
      </c>
      <c r="N230" s="235" t="s">
        <v>39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188</v>
      </c>
      <c r="AT230" s="238" t="s">
        <v>183</v>
      </c>
      <c r="AU230" s="238" t="s">
        <v>84</v>
      </c>
      <c r="AY230" s="18" t="s">
        <v>180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82</v>
      </c>
      <c r="BK230" s="239">
        <f>ROUND(I230*H230,2)</f>
        <v>0</v>
      </c>
      <c r="BL230" s="18" t="s">
        <v>188</v>
      </c>
      <c r="BM230" s="238" t="s">
        <v>2027</v>
      </c>
    </row>
    <row r="231" s="2" customFormat="1" ht="24.15" customHeight="1">
      <c r="A231" s="39"/>
      <c r="B231" s="40"/>
      <c r="C231" s="227" t="s">
        <v>676</v>
      </c>
      <c r="D231" s="227" t="s">
        <v>183</v>
      </c>
      <c r="E231" s="228" t="s">
        <v>720</v>
      </c>
      <c r="F231" s="229" t="s">
        <v>2310</v>
      </c>
      <c r="G231" s="230" t="s">
        <v>2302</v>
      </c>
      <c r="H231" s="231">
        <v>12</v>
      </c>
      <c r="I231" s="232"/>
      <c r="J231" s="233">
        <f>ROUND(I231*H231,2)</f>
        <v>0</v>
      </c>
      <c r="K231" s="229" t="s">
        <v>1</v>
      </c>
      <c r="L231" s="45"/>
      <c r="M231" s="234" t="s">
        <v>1</v>
      </c>
      <c r="N231" s="235" t="s">
        <v>39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188</v>
      </c>
      <c r="AT231" s="238" t="s">
        <v>183</v>
      </c>
      <c r="AU231" s="238" t="s">
        <v>84</v>
      </c>
      <c r="AY231" s="18" t="s">
        <v>180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82</v>
      </c>
      <c r="BK231" s="239">
        <f>ROUND(I231*H231,2)</f>
        <v>0</v>
      </c>
      <c r="BL231" s="18" t="s">
        <v>188</v>
      </c>
      <c r="BM231" s="238" t="s">
        <v>2030</v>
      </c>
    </row>
    <row r="232" s="2" customFormat="1" ht="24.15" customHeight="1">
      <c r="A232" s="39"/>
      <c r="B232" s="40"/>
      <c r="C232" s="227" t="s">
        <v>682</v>
      </c>
      <c r="D232" s="227" t="s">
        <v>183</v>
      </c>
      <c r="E232" s="228" t="s">
        <v>1656</v>
      </c>
      <c r="F232" s="229" t="s">
        <v>2311</v>
      </c>
      <c r="G232" s="230" t="s">
        <v>2302</v>
      </c>
      <c r="H232" s="231">
        <v>118</v>
      </c>
      <c r="I232" s="232"/>
      <c r="J232" s="233">
        <f>ROUND(I232*H232,2)</f>
        <v>0</v>
      </c>
      <c r="K232" s="229" t="s">
        <v>1</v>
      </c>
      <c r="L232" s="45"/>
      <c r="M232" s="234" t="s">
        <v>1</v>
      </c>
      <c r="N232" s="235" t="s">
        <v>39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188</v>
      </c>
      <c r="AT232" s="238" t="s">
        <v>183</v>
      </c>
      <c r="AU232" s="238" t="s">
        <v>84</v>
      </c>
      <c r="AY232" s="18" t="s">
        <v>180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82</v>
      </c>
      <c r="BK232" s="239">
        <f>ROUND(I232*H232,2)</f>
        <v>0</v>
      </c>
      <c r="BL232" s="18" t="s">
        <v>188</v>
      </c>
      <c r="BM232" s="238" t="s">
        <v>2032</v>
      </c>
    </row>
    <row r="233" s="2" customFormat="1" ht="24.15" customHeight="1">
      <c r="A233" s="39"/>
      <c r="B233" s="40"/>
      <c r="C233" s="227" t="s">
        <v>690</v>
      </c>
      <c r="D233" s="227" t="s">
        <v>183</v>
      </c>
      <c r="E233" s="228" t="s">
        <v>1666</v>
      </c>
      <c r="F233" s="229" t="s">
        <v>2312</v>
      </c>
      <c r="G233" s="230" t="s">
        <v>2302</v>
      </c>
      <c r="H233" s="231">
        <v>51</v>
      </c>
      <c r="I233" s="232"/>
      <c r="J233" s="233">
        <f>ROUND(I233*H233,2)</f>
        <v>0</v>
      </c>
      <c r="K233" s="229" t="s">
        <v>1</v>
      </c>
      <c r="L233" s="45"/>
      <c r="M233" s="234" t="s">
        <v>1</v>
      </c>
      <c r="N233" s="235" t="s">
        <v>39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188</v>
      </c>
      <c r="AT233" s="238" t="s">
        <v>183</v>
      </c>
      <c r="AU233" s="238" t="s">
        <v>84</v>
      </c>
      <c r="AY233" s="18" t="s">
        <v>180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82</v>
      </c>
      <c r="BK233" s="239">
        <f>ROUND(I233*H233,2)</f>
        <v>0</v>
      </c>
      <c r="BL233" s="18" t="s">
        <v>188</v>
      </c>
      <c r="BM233" s="238" t="s">
        <v>2034</v>
      </c>
    </row>
    <row r="234" s="12" customFormat="1" ht="22.8" customHeight="1">
      <c r="A234" s="12"/>
      <c r="B234" s="211"/>
      <c r="C234" s="212"/>
      <c r="D234" s="213" t="s">
        <v>73</v>
      </c>
      <c r="E234" s="225" t="s">
        <v>731</v>
      </c>
      <c r="F234" s="225" t="s">
        <v>2313</v>
      </c>
      <c r="G234" s="212"/>
      <c r="H234" s="212"/>
      <c r="I234" s="215"/>
      <c r="J234" s="226">
        <f>BK234</f>
        <v>0</v>
      </c>
      <c r="K234" s="212"/>
      <c r="L234" s="217"/>
      <c r="M234" s="218"/>
      <c r="N234" s="219"/>
      <c r="O234" s="219"/>
      <c r="P234" s="220">
        <f>SUM(P235:P259)</f>
        <v>0</v>
      </c>
      <c r="Q234" s="219"/>
      <c r="R234" s="220">
        <f>SUM(R235:R259)</f>
        <v>0</v>
      </c>
      <c r="S234" s="219"/>
      <c r="T234" s="221">
        <f>SUM(T235:T259)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22" t="s">
        <v>82</v>
      </c>
      <c r="AT234" s="223" t="s">
        <v>73</v>
      </c>
      <c r="AU234" s="223" t="s">
        <v>82</v>
      </c>
      <c r="AY234" s="222" t="s">
        <v>180</v>
      </c>
      <c r="BK234" s="224">
        <f>SUM(BK235:BK259)</f>
        <v>0</v>
      </c>
    </row>
    <row r="235" s="2" customFormat="1" ht="21.75" customHeight="1">
      <c r="A235" s="39"/>
      <c r="B235" s="40"/>
      <c r="C235" s="227" t="s">
        <v>695</v>
      </c>
      <c r="D235" s="227" t="s">
        <v>183</v>
      </c>
      <c r="E235" s="228" t="s">
        <v>735</v>
      </c>
      <c r="F235" s="229" t="s">
        <v>2314</v>
      </c>
      <c r="G235" s="230" t="s">
        <v>279</v>
      </c>
      <c r="H235" s="231">
        <v>71</v>
      </c>
      <c r="I235" s="232"/>
      <c r="J235" s="233">
        <f>ROUND(I235*H235,2)</f>
        <v>0</v>
      </c>
      <c r="K235" s="229" t="s">
        <v>1</v>
      </c>
      <c r="L235" s="45"/>
      <c r="M235" s="234" t="s">
        <v>1</v>
      </c>
      <c r="N235" s="235" t="s">
        <v>39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188</v>
      </c>
      <c r="AT235" s="238" t="s">
        <v>183</v>
      </c>
      <c r="AU235" s="238" t="s">
        <v>84</v>
      </c>
      <c r="AY235" s="18" t="s">
        <v>180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82</v>
      </c>
      <c r="BK235" s="239">
        <f>ROUND(I235*H235,2)</f>
        <v>0</v>
      </c>
      <c r="BL235" s="18" t="s">
        <v>188</v>
      </c>
      <c r="BM235" s="238" t="s">
        <v>2209</v>
      </c>
    </row>
    <row r="236" s="2" customFormat="1" ht="21.75" customHeight="1">
      <c r="A236" s="39"/>
      <c r="B236" s="40"/>
      <c r="C236" s="227" t="s">
        <v>704</v>
      </c>
      <c r="D236" s="227" t="s">
        <v>183</v>
      </c>
      <c r="E236" s="228" t="s">
        <v>739</v>
      </c>
      <c r="F236" s="229" t="s">
        <v>2315</v>
      </c>
      <c r="G236" s="230" t="s">
        <v>279</v>
      </c>
      <c r="H236" s="231">
        <v>26</v>
      </c>
      <c r="I236" s="232"/>
      <c r="J236" s="233">
        <f>ROUND(I236*H236,2)</f>
        <v>0</v>
      </c>
      <c r="K236" s="229" t="s">
        <v>1</v>
      </c>
      <c r="L236" s="45"/>
      <c r="M236" s="234" t="s">
        <v>1</v>
      </c>
      <c r="N236" s="235" t="s">
        <v>39</v>
      </c>
      <c r="O236" s="92"/>
      <c r="P236" s="236">
        <f>O236*H236</f>
        <v>0</v>
      </c>
      <c r="Q236" s="236">
        <v>0</v>
      </c>
      <c r="R236" s="236">
        <f>Q236*H236</f>
        <v>0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188</v>
      </c>
      <c r="AT236" s="238" t="s">
        <v>183</v>
      </c>
      <c r="AU236" s="238" t="s">
        <v>84</v>
      </c>
      <c r="AY236" s="18" t="s">
        <v>180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82</v>
      </c>
      <c r="BK236" s="239">
        <f>ROUND(I236*H236,2)</f>
        <v>0</v>
      </c>
      <c r="BL236" s="18" t="s">
        <v>188</v>
      </c>
      <c r="BM236" s="238" t="s">
        <v>1100</v>
      </c>
    </row>
    <row r="237" s="2" customFormat="1" ht="21.75" customHeight="1">
      <c r="A237" s="39"/>
      <c r="B237" s="40"/>
      <c r="C237" s="227" t="s">
        <v>710</v>
      </c>
      <c r="D237" s="227" t="s">
        <v>183</v>
      </c>
      <c r="E237" s="228" t="s">
        <v>743</v>
      </c>
      <c r="F237" s="229" t="s">
        <v>2316</v>
      </c>
      <c r="G237" s="230" t="s">
        <v>279</v>
      </c>
      <c r="H237" s="231">
        <v>10</v>
      </c>
      <c r="I237" s="232"/>
      <c r="J237" s="233">
        <f>ROUND(I237*H237,2)</f>
        <v>0</v>
      </c>
      <c r="K237" s="229" t="s">
        <v>1</v>
      </c>
      <c r="L237" s="45"/>
      <c r="M237" s="234" t="s">
        <v>1</v>
      </c>
      <c r="N237" s="235" t="s">
        <v>39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188</v>
      </c>
      <c r="AT237" s="238" t="s">
        <v>183</v>
      </c>
      <c r="AU237" s="238" t="s">
        <v>84</v>
      </c>
      <c r="AY237" s="18" t="s">
        <v>180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82</v>
      </c>
      <c r="BK237" s="239">
        <f>ROUND(I237*H237,2)</f>
        <v>0</v>
      </c>
      <c r="BL237" s="18" t="s">
        <v>188</v>
      </c>
      <c r="BM237" s="238" t="s">
        <v>2039</v>
      </c>
    </row>
    <row r="238" s="2" customFormat="1" ht="21.75" customHeight="1">
      <c r="A238" s="39"/>
      <c r="B238" s="40"/>
      <c r="C238" s="227" t="s">
        <v>715</v>
      </c>
      <c r="D238" s="227" t="s">
        <v>183</v>
      </c>
      <c r="E238" s="228" t="s">
        <v>751</v>
      </c>
      <c r="F238" s="229" t="s">
        <v>2317</v>
      </c>
      <c r="G238" s="230" t="s">
        <v>279</v>
      </c>
      <c r="H238" s="231">
        <v>3</v>
      </c>
      <c r="I238" s="232"/>
      <c r="J238" s="233">
        <f>ROUND(I238*H238,2)</f>
        <v>0</v>
      </c>
      <c r="K238" s="229" t="s">
        <v>1</v>
      </c>
      <c r="L238" s="45"/>
      <c r="M238" s="234" t="s">
        <v>1</v>
      </c>
      <c r="N238" s="235" t="s">
        <v>39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188</v>
      </c>
      <c r="AT238" s="238" t="s">
        <v>183</v>
      </c>
      <c r="AU238" s="238" t="s">
        <v>84</v>
      </c>
      <c r="AY238" s="18" t="s">
        <v>180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82</v>
      </c>
      <c r="BK238" s="239">
        <f>ROUND(I238*H238,2)</f>
        <v>0</v>
      </c>
      <c r="BL238" s="18" t="s">
        <v>188</v>
      </c>
      <c r="BM238" s="238" t="s">
        <v>2041</v>
      </c>
    </row>
    <row r="239" s="2" customFormat="1" ht="21.75" customHeight="1">
      <c r="A239" s="39"/>
      <c r="B239" s="40"/>
      <c r="C239" s="227" t="s">
        <v>720</v>
      </c>
      <c r="D239" s="227" t="s">
        <v>183</v>
      </c>
      <c r="E239" s="228" t="s">
        <v>795</v>
      </c>
      <c r="F239" s="229" t="s">
        <v>2318</v>
      </c>
      <c r="G239" s="230" t="s">
        <v>279</v>
      </c>
      <c r="H239" s="231">
        <v>24</v>
      </c>
      <c r="I239" s="232"/>
      <c r="J239" s="233">
        <f>ROUND(I239*H239,2)</f>
        <v>0</v>
      </c>
      <c r="K239" s="229" t="s">
        <v>1</v>
      </c>
      <c r="L239" s="45"/>
      <c r="M239" s="234" t="s">
        <v>1</v>
      </c>
      <c r="N239" s="235" t="s">
        <v>39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188</v>
      </c>
      <c r="AT239" s="238" t="s">
        <v>183</v>
      </c>
      <c r="AU239" s="238" t="s">
        <v>84</v>
      </c>
      <c r="AY239" s="18" t="s">
        <v>180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82</v>
      </c>
      <c r="BK239" s="239">
        <f>ROUND(I239*H239,2)</f>
        <v>0</v>
      </c>
      <c r="BL239" s="18" t="s">
        <v>188</v>
      </c>
      <c r="BM239" s="238" t="s">
        <v>2044</v>
      </c>
    </row>
    <row r="240" s="2" customFormat="1" ht="21.75" customHeight="1">
      <c r="A240" s="39"/>
      <c r="B240" s="40"/>
      <c r="C240" s="227" t="s">
        <v>1656</v>
      </c>
      <c r="D240" s="227" t="s">
        <v>183</v>
      </c>
      <c r="E240" s="228" t="s">
        <v>800</v>
      </c>
      <c r="F240" s="229" t="s">
        <v>2319</v>
      </c>
      <c r="G240" s="230" t="s">
        <v>279</v>
      </c>
      <c r="H240" s="231">
        <v>52</v>
      </c>
      <c r="I240" s="232"/>
      <c r="J240" s="233">
        <f>ROUND(I240*H240,2)</f>
        <v>0</v>
      </c>
      <c r="K240" s="229" t="s">
        <v>1</v>
      </c>
      <c r="L240" s="45"/>
      <c r="M240" s="234" t="s">
        <v>1</v>
      </c>
      <c r="N240" s="235" t="s">
        <v>39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188</v>
      </c>
      <c r="AT240" s="238" t="s">
        <v>183</v>
      </c>
      <c r="AU240" s="238" t="s">
        <v>84</v>
      </c>
      <c r="AY240" s="18" t="s">
        <v>180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82</v>
      </c>
      <c r="BK240" s="239">
        <f>ROUND(I240*H240,2)</f>
        <v>0</v>
      </c>
      <c r="BL240" s="18" t="s">
        <v>188</v>
      </c>
      <c r="BM240" s="238" t="s">
        <v>2047</v>
      </c>
    </row>
    <row r="241" s="2" customFormat="1" ht="21.75" customHeight="1">
      <c r="A241" s="39"/>
      <c r="B241" s="40"/>
      <c r="C241" s="227" t="s">
        <v>1666</v>
      </c>
      <c r="D241" s="227" t="s">
        <v>183</v>
      </c>
      <c r="E241" s="228" t="s">
        <v>806</v>
      </c>
      <c r="F241" s="229" t="s">
        <v>2320</v>
      </c>
      <c r="G241" s="230" t="s">
        <v>279</v>
      </c>
      <c r="H241" s="231">
        <v>8</v>
      </c>
      <c r="I241" s="232"/>
      <c r="J241" s="233">
        <f>ROUND(I241*H241,2)</f>
        <v>0</v>
      </c>
      <c r="K241" s="229" t="s">
        <v>1</v>
      </c>
      <c r="L241" s="45"/>
      <c r="M241" s="234" t="s">
        <v>1</v>
      </c>
      <c r="N241" s="235" t="s">
        <v>39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188</v>
      </c>
      <c r="AT241" s="238" t="s">
        <v>183</v>
      </c>
      <c r="AU241" s="238" t="s">
        <v>84</v>
      </c>
      <c r="AY241" s="18" t="s">
        <v>180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82</v>
      </c>
      <c r="BK241" s="239">
        <f>ROUND(I241*H241,2)</f>
        <v>0</v>
      </c>
      <c r="BL241" s="18" t="s">
        <v>188</v>
      </c>
      <c r="BM241" s="238" t="s">
        <v>2049</v>
      </c>
    </row>
    <row r="242" s="2" customFormat="1" ht="21.75" customHeight="1">
      <c r="A242" s="39"/>
      <c r="B242" s="40"/>
      <c r="C242" s="227" t="s">
        <v>725</v>
      </c>
      <c r="D242" s="227" t="s">
        <v>183</v>
      </c>
      <c r="E242" s="228" t="s">
        <v>810</v>
      </c>
      <c r="F242" s="229" t="s">
        <v>2321</v>
      </c>
      <c r="G242" s="230" t="s">
        <v>279</v>
      </c>
      <c r="H242" s="231">
        <v>1</v>
      </c>
      <c r="I242" s="232"/>
      <c r="J242" s="233">
        <f>ROUND(I242*H242,2)</f>
        <v>0</v>
      </c>
      <c r="K242" s="229" t="s">
        <v>1</v>
      </c>
      <c r="L242" s="45"/>
      <c r="M242" s="234" t="s">
        <v>1</v>
      </c>
      <c r="N242" s="235" t="s">
        <v>39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188</v>
      </c>
      <c r="AT242" s="238" t="s">
        <v>183</v>
      </c>
      <c r="AU242" s="238" t="s">
        <v>84</v>
      </c>
      <c r="AY242" s="18" t="s">
        <v>180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82</v>
      </c>
      <c r="BK242" s="239">
        <f>ROUND(I242*H242,2)</f>
        <v>0</v>
      </c>
      <c r="BL242" s="18" t="s">
        <v>188</v>
      </c>
      <c r="BM242" s="238" t="s">
        <v>2054</v>
      </c>
    </row>
    <row r="243" s="2" customFormat="1" ht="16.5" customHeight="1">
      <c r="A243" s="39"/>
      <c r="B243" s="40"/>
      <c r="C243" s="227" t="s">
        <v>731</v>
      </c>
      <c r="D243" s="227" t="s">
        <v>183</v>
      </c>
      <c r="E243" s="228" t="s">
        <v>819</v>
      </c>
      <c r="F243" s="229" t="s">
        <v>2322</v>
      </c>
      <c r="G243" s="230" t="s">
        <v>2302</v>
      </c>
      <c r="H243" s="231">
        <v>52</v>
      </c>
      <c r="I243" s="232"/>
      <c r="J243" s="233">
        <f>ROUND(I243*H243,2)</f>
        <v>0</v>
      </c>
      <c r="K243" s="229" t="s">
        <v>1</v>
      </c>
      <c r="L243" s="45"/>
      <c r="M243" s="234" t="s">
        <v>1</v>
      </c>
      <c r="N243" s="235" t="s">
        <v>39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188</v>
      </c>
      <c r="AT243" s="238" t="s">
        <v>183</v>
      </c>
      <c r="AU243" s="238" t="s">
        <v>84</v>
      </c>
      <c r="AY243" s="18" t="s">
        <v>180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82</v>
      </c>
      <c r="BK243" s="239">
        <f>ROUND(I243*H243,2)</f>
        <v>0</v>
      </c>
      <c r="BL243" s="18" t="s">
        <v>188</v>
      </c>
      <c r="BM243" s="238" t="s">
        <v>2057</v>
      </c>
    </row>
    <row r="244" s="2" customFormat="1" ht="16.5" customHeight="1">
      <c r="A244" s="39"/>
      <c r="B244" s="40"/>
      <c r="C244" s="227" t="s">
        <v>735</v>
      </c>
      <c r="D244" s="227" t="s">
        <v>183</v>
      </c>
      <c r="E244" s="228" t="s">
        <v>825</v>
      </c>
      <c r="F244" s="229" t="s">
        <v>2323</v>
      </c>
      <c r="G244" s="230" t="s">
        <v>2302</v>
      </c>
      <c r="H244" s="231">
        <v>3</v>
      </c>
      <c r="I244" s="232"/>
      <c r="J244" s="233">
        <f>ROUND(I244*H244,2)</f>
        <v>0</v>
      </c>
      <c r="K244" s="229" t="s">
        <v>1</v>
      </c>
      <c r="L244" s="45"/>
      <c r="M244" s="234" t="s">
        <v>1</v>
      </c>
      <c r="N244" s="235" t="s">
        <v>39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188</v>
      </c>
      <c r="AT244" s="238" t="s">
        <v>183</v>
      </c>
      <c r="AU244" s="238" t="s">
        <v>84</v>
      </c>
      <c r="AY244" s="18" t="s">
        <v>180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82</v>
      </c>
      <c r="BK244" s="239">
        <f>ROUND(I244*H244,2)</f>
        <v>0</v>
      </c>
      <c r="BL244" s="18" t="s">
        <v>188</v>
      </c>
      <c r="BM244" s="238" t="s">
        <v>2062</v>
      </c>
    </row>
    <row r="245" s="2" customFormat="1" ht="16.5" customHeight="1">
      <c r="A245" s="39"/>
      <c r="B245" s="40"/>
      <c r="C245" s="227" t="s">
        <v>739</v>
      </c>
      <c r="D245" s="227" t="s">
        <v>183</v>
      </c>
      <c r="E245" s="228" t="s">
        <v>830</v>
      </c>
      <c r="F245" s="229" t="s">
        <v>2324</v>
      </c>
      <c r="G245" s="230" t="s">
        <v>2302</v>
      </c>
      <c r="H245" s="231">
        <v>14</v>
      </c>
      <c r="I245" s="232"/>
      <c r="J245" s="233">
        <f>ROUND(I245*H245,2)</f>
        <v>0</v>
      </c>
      <c r="K245" s="229" t="s">
        <v>1</v>
      </c>
      <c r="L245" s="45"/>
      <c r="M245" s="234" t="s">
        <v>1</v>
      </c>
      <c r="N245" s="235" t="s">
        <v>39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188</v>
      </c>
      <c r="AT245" s="238" t="s">
        <v>183</v>
      </c>
      <c r="AU245" s="238" t="s">
        <v>84</v>
      </c>
      <c r="AY245" s="18" t="s">
        <v>180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82</v>
      </c>
      <c r="BK245" s="239">
        <f>ROUND(I245*H245,2)</f>
        <v>0</v>
      </c>
      <c r="BL245" s="18" t="s">
        <v>188</v>
      </c>
      <c r="BM245" s="238" t="s">
        <v>2064</v>
      </c>
    </row>
    <row r="246" s="2" customFormat="1" ht="16.5" customHeight="1">
      <c r="A246" s="39"/>
      <c r="B246" s="40"/>
      <c r="C246" s="227" t="s">
        <v>743</v>
      </c>
      <c r="D246" s="227" t="s">
        <v>183</v>
      </c>
      <c r="E246" s="228" t="s">
        <v>851</v>
      </c>
      <c r="F246" s="229" t="s">
        <v>2325</v>
      </c>
      <c r="G246" s="230" t="s">
        <v>2302</v>
      </c>
      <c r="H246" s="231">
        <v>14</v>
      </c>
      <c r="I246" s="232"/>
      <c r="J246" s="233">
        <f>ROUND(I246*H246,2)</f>
        <v>0</v>
      </c>
      <c r="K246" s="229" t="s">
        <v>1</v>
      </c>
      <c r="L246" s="45"/>
      <c r="M246" s="234" t="s">
        <v>1</v>
      </c>
      <c r="N246" s="235" t="s">
        <v>39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188</v>
      </c>
      <c r="AT246" s="238" t="s">
        <v>183</v>
      </c>
      <c r="AU246" s="238" t="s">
        <v>84</v>
      </c>
      <c r="AY246" s="18" t="s">
        <v>180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82</v>
      </c>
      <c r="BK246" s="239">
        <f>ROUND(I246*H246,2)</f>
        <v>0</v>
      </c>
      <c r="BL246" s="18" t="s">
        <v>188</v>
      </c>
      <c r="BM246" s="238" t="s">
        <v>2066</v>
      </c>
    </row>
    <row r="247" s="2" customFormat="1" ht="16.5" customHeight="1">
      <c r="A247" s="39"/>
      <c r="B247" s="40"/>
      <c r="C247" s="227" t="s">
        <v>751</v>
      </c>
      <c r="D247" s="227" t="s">
        <v>183</v>
      </c>
      <c r="E247" s="228" t="s">
        <v>856</v>
      </c>
      <c r="F247" s="229" t="s">
        <v>2326</v>
      </c>
      <c r="G247" s="230" t="s">
        <v>2302</v>
      </c>
      <c r="H247" s="231">
        <v>7</v>
      </c>
      <c r="I247" s="232"/>
      <c r="J247" s="233">
        <f>ROUND(I247*H247,2)</f>
        <v>0</v>
      </c>
      <c r="K247" s="229" t="s">
        <v>1</v>
      </c>
      <c r="L247" s="45"/>
      <c r="M247" s="234" t="s">
        <v>1</v>
      </c>
      <c r="N247" s="235" t="s">
        <v>39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188</v>
      </c>
      <c r="AT247" s="238" t="s">
        <v>183</v>
      </c>
      <c r="AU247" s="238" t="s">
        <v>84</v>
      </c>
      <c r="AY247" s="18" t="s">
        <v>180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82</v>
      </c>
      <c r="BK247" s="239">
        <f>ROUND(I247*H247,2)</f>
        <v>0</v>
      </c>
      <c r="BL247" s="18" t="s">
        <v>188</v>
      </c>
      <c r="BM247" s="238" t="s">
        <v>2072</v>
      </c>
    </row>
    <row r="248" s="2" customFormat="1" ht="16.5" customHeight="1">
      <c r="A248" s="39"/>
      <c r="B248" s="40"/>
      <c r="C248" s="227" t="s">
        <v>795</v>
      </c>
      <c r="D248" s="227" t="s">
        <v>183</v>
      </c>
      <c r="E248" s="228" t="s">
        <v>863</v>
      </c>
      <c r="F248" s="229" t="s">
        <v>2327</v>
      </c>
      <c r="G248" s="230" t="s">
        <v>2302</v>
      </c>
      <c r="H248" s="231">
        <v>11</v>
      </c>
      <c r="I248" s="232"/>
      <c r="J248" s="233">
        <f>ROUND(I248*H248,2)</f>
        <v>0</v>
      </c>
      <c r="K248" s="229" t="s">
        <v>1</v>
      </c>
      <c r="L248" s="45"/>
      <c r="M248" s="234" t="s">
        <v>1</v>
      </c>
      <c r="N248" s="235" t="s">
        <v>39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188</v>
      </c>
      <c r="AT248" s="238" t="s">
        <v>183</v>
      </c>
      <c r="AU248" s="238" t="s">
        <v>84</v>
      </c>
      <c r="AY248" s="18" t="s">
        <v>180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82</v>
      </c>
      <c r="BK248" s="239">
        <f>ROUND(I248*H248,2)</f>
        <v>0</v>
      </c>
      <c r="BL248" s="18" t="s">
        <v>188</v>
      </c>
      <c r="BM248" s="238" t="s">
        <v>2075</v>
      </c>
    </row>
    <row r="249" s="2" customFormat="1" ht="16.5" customHeight="1">
      <c r="A249" s="39"/>
      <c r="B249" s="40"/>
      <c r="C249" s="227" t="s">
        <v>800</v>
      </c>
      <c r="D249" s="227" t="s">
        <v>183</v>
      </c>
      <c r="E249" s="228" t="s">
        <v>878</v>
      </c>
      <c r="F249" s="229" t="s">
        <v>2328</v>
      </c>
      <c r="G249" s="230" t="s">
        <v>2302</v>
      </c>
      <c r="H249" s="231">
        <v>13</v>
      </c>
      <c r="I249" s="232"/>
      <c r="J249" s="233">
        <f>ROUND(I249*H249,2)</f>
        <v>0</v>
      </c>
      <c r="K249" s="229" t="s">
        <v>1</v>
      </c>
      <c r="L249" s="45"/>
      <c r="M249" s="234" t="s">
        <v>1</v>
      </c>
      <c r="N249" s="235" t="s">
        <v>39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188</v>
      </c>
      <c r="AT249" s="238" t="s">
        <v>183</v>
      </c>
      <c r="AU249" s="238" t="s">
        <v>84</v>
      </c>
      <c r="AY249" s="18" t="s">
        <v>180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82</v>
      </c>
      <c r="BK249" s="239">
        <f>ROUND(I249*H249,2)</f>
        <v>0</v>
      </c>
      <c r="BL249" s="18" t="s">
        <v>188</v>
      </c>
      <c r="BM249" s="238" t="s">
        <v>2077</v>
      </c>
    </row>
    <row r="250" s="2" customFormat="1" ht="16.5" customHeight="1">
      <c r="A250" s="39"/>
      <c r="B250" s="40"/>
      <c r="C250" s="227" t="s">
        <v>806</v>
      </c>
      <c r="D250" s="227" t="s">
        <v>183</v>
      </c>
      <c r="E250" s="228" t="s">
        <v>892</v>
      </c>
      <c r="F250" s="229" t="s">
        <v>2329</v>
      </c>
      <c r="G250" s="230" t="s">
        <v>2302</v>
      </c>
      <c r="H250" s="231">
        <v>4</v>
      </c>
      <c r="I250" s="232"/>
      <c r="J250" s="233">
        <f>ROUND(I250*H250,2)</f>
        <v>0</v>
      </c>
      <c r="K250" s="229" t="s">
        <v>1</v>
      </c>
      <c r="L250" s="45"/>
      <c r="M250" s="234" t="s">
        <v>1</v>
      </c>
      <c r="N250" s="235" t="s">
        <v>39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188</v>
      </c>
      <c r="AT250" s="238" t="s">
        <v>183</v>
      </c>
      <c r="AU250" s="238" t="s">
        <v>84</v>
      </c>
      <c r="AY250" s="18" t="s">
        <v>180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82</v>
      </c>
      <c r="BK250" s="239">
        <f>ROUND(I250*H250,2)</f>
        <v>0</v>
      </c>
      <c r="BL250" s="18" t="s">
        <v>188</v>
      </c>
      <c r="BM250" s="238" t="s">
        <v>2081</v>
      </c>
    </row>
    <row r="251" s="2" customFormat="1" ht="21.75" customHeight="1">
      <c r="A251" s="39"/>
      <c r="B251" s="40"/>
      <c r="C251" s="227" t="s">
        <v>810</v>
      </c>
      <c r="D251" s="227" t="s">
        <v>183</v>
      </c>
      <c r="E251" s="228" t="s">
        <v>902</v>
      </c>
      <c r="F251" s="229" t="s">
        <v>2330</v>
      </c>
      <c r="G251" s="230" t="s">
        <v>198</v>
      </c>
      <c r="H251" s="231">
        <v>196</v>
      </c>
      <c r="I251" s="232"/>
      <c r="J251" s="233">
        <f>ROUND(I251*H251,2)</f>
        <v>0</v>
      </c>
      <c r="K251" s="229" t="s">
        <v>1</v>
      </c>
      <c r="L251" s="45"/>
      <c r="M251" s="234" t="s">
        <v>1</v>
      </c>
      <c r="N251" s="235" t="s">
        <v>39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188</v>
      </c>
      <c r="AT251" s="238" t="s">
        <v>183</v>
      </c>
      <c r="AU251" s="238" t="s">
        <v>84</v>
      </c>
      <c r="AY251" s="18" t="s">
        <v>180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82</v>
      </c>
      <c r="BK251" s="239">
        <f>ROUND(I251*H251,2)</f>
        <v>0</v>
      </c>
      <c r="BL251" s="18" t="s">
        <v>188</v>
      </c>
      <c r="BM251" s="238" t="s">
        <v>2084</v>
      </c>
    </row>
    <row r="252" s="2" customFormat="1" ht="16.5" customHeight="1">
      <c r="A252" s="39"/>
      <c r="B252" s="40"/>
      <c r="C252" s="227" t="s">
        <v>819</v>
      </c>
      <c r="D252" s="227" t="s">
        <v>183</v>
      </c>
      <c r="E252" s="228" t="s">
        <v>911</v>
      </c>
      <c r="F252" s="229" t="s">
        <v>2331</v>
      </c>
      <c r="G252" s="230" t="s">
        <v>198</v>
      </c>
      <c r="H252" s="231">
        <v>63</v>
      </c>
      <c r="I252" s="232"/>
      <c r="J252" s="233">
        <f>ROUND(I252*H252,2)</f>
        <v>0</v>
      </c>
      <c r="K252" s="229" t="s">
        <v>1</v>
      </c>
      <c r="L252" s="45"/>
      <c r="M252" s="234" t="s">
        <v>1</v>
      </c>
      <c r="N252" s="235" t="s">
        <v>39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188</v>
      </c>
      <c r="AT252" s="238" t="s">
        <v>183</v>
      </c>
      <c r="AU252" s="238" t="s">
        <v>84</v>
      </c>
      <c r="AY252" s="18" t="s">
        <v>180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82</v>
      </c>
      <c r="BK252" s="239">
        <f>ROUND(I252*H252,2)</f>
        <v>0</v>
      </c>
      <c r="BL252" s="18" t="s">
        <v>188</v>
      </c>
      <c r="BM252" s="238" t="s">
        <v>2087</v>
      </c>
    </row>
    <row r="253" s="2" customFormat="1" ht="16.5" customHeight="1">
      <c r="A253" s="39"/>
      <c r="B253" s="40"/>
      <c r="C253" s="227" t="s">
        <v>825</v>
      </c>
      <c r="D253" s="227" t="s">
        <v>183</v>
      </c>
      <c r="E253" s="228" t="s">
        <v>925</v>
      </c>
      <c r="F253" s="229" t="s">
        <v>2332</v>
      </c>
      <c r="G253" s="230" t="s">
        <v>198</v>
      </c>
      <c r="H253" s="231">
        <v>147</v>
      </c>
      <c r="I253" s="232"/>
      <c r="J253" s="233">
        <f>ROUND(I253*H253,2)</f>
        <v>0</v>
      </c>
      <c r="K253" s="229" t="s">
        <v>1</v>
      </c>
      <c r="L253" s="45"/>
      <c r="M253" s="234" t="s">
        <v>1</v>
      </c>
      <c r="N253" s="235" t="s">
        <v>39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188</v>
      </c>
      <c r="AT253" s="238" t="s">
        <v>183</v>
      </c>
      <c r="AU253" s="238" t="s">
        <v>84</v>
      </c>
      <c r="AY253" s="18" t="s">
        <v>180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82</v>
      </c>
      <c r="BK253" s="239">
        <f>ROUND(I253*H253,2)</f>
        <v>0</v>
      </c>
      <c r="BL253" s="18" t="s">
        <v>188</v>
      </c>
      <c r="BM253" s="238" t="s">
        <v>2090</v>
      </c>
    </row>
    <row r="254" s="2" customFormat="1" ht="21.75" customHeight="1">
      <c r="A254" s="39"/>
      <c r="B254" s="40"/>
      <c r="C254" s="227" t="s">
        <v>830</v>
      </c>
      <c r="D254" s="227" t="s">
        <v>183</v>
      </c>
      <c r="E254" s="228" t="s">
        <v>935</v>
      </c>
      <c r="F254" s="229" t="s">
        <v>2333</v>
      </c>
      <c r="G254" s="230" t="s">
        <v>198</v>
      </c>
      <c r="H254" s="231">
        <v>8</v>
      </c>
      <c r="I254" s="232"/>
      <c r="J254" s="233">
        <f>ROUND(I254*H254,2)</f>
        <v>0</v>
      </c>
      <c r="K254" s="229" t="s">
        <v>1</v>
      </c>
      <c r="L254" s="45"/>
      <c r="M254" s="234" t="s">
        <v>1</v>
      </c>
      <c r="N254" s="235" t="s">
        <v>39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188</v>
      </c>
      <c r="AT254" s="238" t="s">
        <v>183</v>
      </c>
      <c r="AU254" s="238" t="s">
        <v>84</v>
      </c>
      <c r="AY254" s="18" t="s">
        <v>180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82</v>
      </c>
      <c r="BK254" s="239">
        <f>ROUND(I254*H254,2)</f>
        <v>0</v>
      </c>
      <c r="BL254" s="18" t="s">
        <v>188</v>
      </c>
      <c r="BM254" s="238" t="s">
        <v>2093</v>
      </c>
    </row>
    <row r="255" s="2" customFormat="1" ht="16.5" customHeight="1">
      <c r="A255" s="39"/>
      <c r="B255" s="40"/>
      <c r="C255" s="227" t="s">
        <v>851</v>
      </c>
      <c r="D255" s="227" t="s">
        <v>183</v>
      </c>
      <c r="E255" s="228" t="s">
        <v>947</v>
      </c>
      <c r="F255" s="229" t="s">
        <v>2334</v>
      </c>
      <c r="G255" s="230" t="s">
        <v>646</v>
      </c>
      <c r="H255" s="231">
        <v>1</v>
      </c>
      <c r="I255" s="232"/>
      <c r="J255" s="233">
        <f>ROUND(I255*H255,2)</f>
        <v>0</v>
      </c>
      <c r="K255" s="229" t="s">
        <v>1</v>
      </c>
      <c r="L255" s="45"/>
      <c r="M255" s="234" t="s">
        <v>1</v>
      </c>
      <c r="N255" s="235" t="s">
        <v>39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188</v>
      </c>
      <c r="AT255" s="238" t="s">
        <v>183</v>
      </c>
      <c r="AU255" s="238" t="s">
        <v>84</v>
      </c>
      <c r="AY255" s="18" t="s">
        <v>180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82</v>
      </c>
      <c r="BK255" s="239">
        <f>ROUND(I255*H255,2)</f>
        <v>0</v>
      </c>
      <c r="BL255" s="18" t="s">
        <v>188</v>
      </c>
      <c r="BM255" s="238" t="s">
        <v>2094</v>
      </c>
    </row>
    <row r="256" s="2" customFormat="1" ht="16.5" customHeight="1">
      <c r="A256" s="39"/>
      <c r="B256" s="40"/>
      <c r="C256" s="227" t="s">
        <v>856</v>
      </c>
      <c r="D256" s="227" t="s">
        <v>183</v>
      </c>
      <c r="E256" s="228" t="s">
        <v>954</v>
      </c>
      <c r="F256" s="229" t="s">
        <v>2335</v>
      </c>
      <c r="G256" s="230" t="s">
        <v>646</v>
      </c>
      <c r="H256" s="231">
        <v>1</v>
      </c>
      <c r="I256" s="232"/>
      <c r="J256" s="233">
        <f>ROUND(I256*H256,2)</f>
        <v>0</v>
      </c>
      <c r="K256" s="229" t="s">
        <v>1</v>
      </c>
      <c r="L256" s="45"/>
      <c r="M256" s="234" t="s">
        <v>1</v>
      </c>
      <c r="N256" s="235" t="s">
        <v>39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188</v>
      </c>
      <c r="AT256" s="238" t="s">
        <v>183</v>
      </c>
      <c r="AU256" s="238" t="s">
        <v>84</v>
      </c>
      <c r="AY256" s="18" t="s">
        <v>180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82</v>
      </c>
      <c r="BK256" s="239">
        <f>ROUND(I256*H256,2)</f>
        <v>0</v>
      </c>
      <c r="BL256" s="18" t="s">
        <v>188</v>
      </c>
      <c r="BM256" s="238" t="s">
        <v>2096</v>
      </c>
    </row>
    <row r="257" s="2" customFormat="1" ht="16.5" customHeight="1">
      <c r="A257" s="39"/>
      <c r="B257" s="40"/>
      <c r="C257" s="227" t="s">
        <v>863</v>
      </c>
      <c r="D257" s="227" t="s">
        <v>183</v>
      </c>
      <c r="E257" s="228" t="s">
        <v>982</v>
      </c>
      <c r="F257" s="229" t="s">
        <v>2336</v>
      </c>
      <c r="G257" s="230" t="s">
        <v>646</v>
      </c>
      <c r="H257" s="231">
        <v>1</v>
      </c>
      <c r="I257" s="232"/>
      <c r="J257" s="233">
        <f>ROUND(I257*H257,2)</f>
        <v>0</v>
      </c>
      <c r="K257" s="229" t="s">
        <v>1</v>
      </c>
      <c r="L257" s="45"/>
      <c r="M257" s="234" t="s">
        <v>1</v>
      </c>
      <c r="N257" s="235" t="s">
        <v>39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188</v>
      </c>
      <c r="AT257" s="238" t="s">
        <v>183</v>
      </c>
      <c r="AU257" s="238" t="s">
        <v>84</v>
      </c>
      <c r="AY257" s="18" t="s">
        <v>180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82</v>
      </c>
      <c r="BK257" s="239">
        <f>ROUND(I257*H257,2)</f>
        <v>0</v>
      </c>
      <c r="BL257" s="18" t="s">
        <v>188</v>
      </c>
      <c r="BM257" s="238" t="s">
        <v>2337</v>
      </c>
    </row>
    <row r="258" s="2" customFormat="1" ht="16.5" customHeight="1">
      <c r="A258" s="39"/>
      <c r="B258" s="40"/>
      <c r="C258" s="227" t="s">
        <v>878</v>
      </c>
      <c r="D258" s="227" t="s">
        <v>183</v>
      </c>
      <c r="E258" s="228" t="s">
        <v>986</v>
      </c>
      <c r="F258" s="229" t="s">
        <v>311</v>
      </c>
      <c r="G258" s="230" t="s">
        <v>646</v>
      </c>
      <c r="H258" s="231">
        <v>1</v>
      </c>
      <c r="I258" s="232"/>
      <c r="J258" s="233">
        <f>ROUND(I258*H258,2)</f>
        <v>0</v>
      </c>
      <c r="K258" s="229" t="s">
        <v>1</v>
      </c>
      <c r="L258" s="45"/>
      <c r="M258" s="234" t="s">
        <v>1</v>
      </c>
      <c r="N258" s="235" t="s">
        <v>39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188</v>
      </c>
      <c r="AT258" s="238" t="s">
        <v>183</v>
      </c>
      <c r="AU258" s="238" t="s">
        <v>84</v>
      </c>
      <c r="AY258" s="18" t="s">
        <v>180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82</v>
      </c>
      <c r="BK258" s="239">
        <f>ROUND(I258*H258,2)</f>
        <v>0</v>
      </c>
      <c r="BL258" s="18" t="s">
        <v>188</v>
      </c>
      <c r="BM258" s="238" t="s">
        <v>2338</v>
      </c>
    </row>
    <row r="259" s="2" customFormat="1" ht="16.5" customHeight="1">
      <c r="A259" s="39"/>
      <c r="B259" s="40"/>
      <c r="C259" s="227" t="s">
        <v>892</v>
      </c>
      <c r="D259" s="227" t="s">
        <v>183</v>
      </c>
      <c r="E259" s="228" t="s">
        <v>2339</v>
      </c>
      <c r="F259" s="229" t="s">
        <v>2340</v>
      </c>
      <c r="G259" s="230" t="s">
        <v>646</v>
      </c>
      <c r="H259" s="231">
        <v>1</v>
      </c>
      <c r="I259" s="232"/>
      <c r="J259" s="233">
        <f>ROUND(I259*H259,2)</f>
        <v>0</v>
      </c>
      <c r="K259" s="229" t="s">
        <v>1</v>
      </c>
      <c r="L259" s="45"/>
      <c r="M259" s="299" t="s">
        <v>1</v>
      </c>
      <c r="N259" s="300" t="s">
        <v>39</v>
      </c>
      <c r="O259" s="301"/>
      <c r="P259" s="302">
        <f>O259*H259</f>
        <v>0</v>
      </c>
      <c r="Q259" s="302">
        <v>0</v>
      </c>
      <c r="R259" s="302">
        <f>Q259*H259</f>
        <v>0</v>
      </c>
      <c r="S259" s="302">
        <v>0</v>
      </c>
      <c r="T259" s="303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188</v>
      </c>
      <c r="AT259" s="238" t="s">
        <v>183</v>
      </c>
      <c r="AU259" s="238" t="s">
        <v>84</v>
      </c>
      <c r="AY259" s="18" t="s">
        <v>180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82</v>
      </c>
      <c r="BK259" s="239">
        <f>ROUND(I259*H259,2)</f>
        <v>0</v>
      </c>
      <c r="BL259" s="18" t="s">
        <v>188</v>
      </c>
      <c r="BM259" s="238" t="s">
        <v>2341</v>
      </c>
    </row>
    <row r="260" s="2" customFormat="1" ht="6.96" customHeight="1">
      <c r="A260" s="39"/>
      <c r="B260" s="67"/>
      <c r="C260" s="68"/>
      <c r="D260" s="68"/>
      <c r="E260" s="68"/>
      <c r="F260" s="68"/>
      <c r="G260" s="68"/>
      <c r="H260" s="68"/>
      <c r="I260" s="68"/>
      <c r="J260" s="68"/>
      <c r="K260" s="68"/>
      <c r="L260" s="45"/>
      <c r="M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</row>
  </sheetData>
  <sheetProtection sheet="1" autoFilter="0" formatColumns="0" formatRows="0" objects="1" scenarios="1" spinCount="100000" saltValue="yhPVzmbAq7rtdGF3ljAgn15lLkNpiK+XBkuIcWGDKbmofKWVrvxULU6dL+qWBZr6zK7OGmpnoHU3f5QP0v7Njg==" hashValue="ERFpn1dKnTR1L7GN6tc8FCX+q+5nScOygeY/NioKpEQKC1mmjCDLjsodFLP82Lhqd9G6GxdXHAuoLBc5JCUsjg==" algorithmName="SHA-512" password="FF79"/>
  <autoFilter ref="C123:K25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8"/>
      <c r="J3" s="148"/>
      <c r="K3" s="148"/>
      <c r="L3" s="21"/>
      <c r="AT3" s="18" t="s">
        <v>84</v>
      </c>
    </row>
    <row r="4" s="1" customFormat="1" ht="24.96" customHeight="1">
      <c r="B4" s="21"/>
      <c r="D4" s="149" t="s">
        <v>140</v>
      </c>
      <c r="L4" s="21"/>
      <c r="M4" s="150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1" t="s">
        <v>16</v>
      </c>
      <c r="L6" s="21"/>
    </row>
    <row r="7" s="1" customFormat="1" ht="16.5" customHeight="1">
      <c r="B7" s="21"/>
      <c r="E7" s="152" t="str">
        <f>'Rekapitulace stavby'!K6</f>
        <v>ZŠ NA SMETÁNCE - oprava střešního pláště a rekonstrukce podkroví</v>
      </c>
      <c r="F7" s="151"/>
      <c r="G7" s="151"/>
      <c r="H7" s="151"/>
      <c r="L7" s="21"/>
    </row>
    <row r="8" s="1" customFormat="1" ht="12" customHeight="1">
      <c r="B8" s="21"/>
      <c r="D8" s="151" t="s">
        <v>141</v>
      </c>
      <c r="L8" s="21"/>
    </row>
    <row r="9" s="2" customFormat="1" ht="16.5" customHeight="1">
      <c r="A9" s="39"/>
      <c r="B9" s="45"/>
      <c r="C9" s="39"/>
      <c r="D9" s="39"/>
      <c r="E9" s="152" t="s">
        <v>2225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1" t="s">
        <v>991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3" t="s">
        <v>2342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1" t="s">
        <v>18</v>
      </c>
      <c r="E13" s="39"/>
      <c r="F13" s="142" t="s">
        <v>1</v>
      </c>
      <c r="G13" s="39"/>
      <c r="H13" s="39"/>
      <c r="I13" s="151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1" t="s">
        <v>20</v>
      </c>
      <c r="E14" s="39"/>
      <c r="F14" s="142" t="s">
        <v>21</v>
      </c>
      <c r="G14" s="39"/>
      <c r="H14" s="39"/>
      <c r="I14" s="151" t="s">
        <v>22</v>
      </c>
      <c r="J14" s="154" t="str">
        <f>'Rekapitulace stavby'!AN8</f>
        <v>24. 5. 2023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1" t="s">
        <v>24</v>
      </c>
      <c r="E16" s="39"/>
      <c r="F16" s="39"/>
      <c r="G16" s="39"/>
      <c r="H16" s="39"/>
      <c r="I16" s="151" t="s">
        <v>25</v>
      </c>
      <c r="J16" s="142" t="str">
        <f>IF('Rekapitulace stavby'!AN10="","",'Rekapitulace stavby'!AN10)</f>
        <v/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tr">
        <f>IF('Rekapitulace stavby'!E11="","",'Rekapitulace stavby'!E11)</f>
        <v xml:space="preserve"> </v>
      </c>
      <c r="F17" s="39"/>
      <c r="G17" s="39"/>
      <c r="H17" s="39"/>
      <c r="I17" s="151" t="s">
        <v>26</v>
      </c>
      <c r="J17" s="142" t="str">
        <f>IF('Rekapitulace stavby'!AN11="","",'Rekapitulace stavby'!AN11)</f>
        <v/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1" t="s">
        <v>27</v>
      </c>
      <c r="E19" s="39"/>
      <c r="F19" s="39"/>
      <c r="G19" s="39"/>
      <c r="H19" s="39"/>
      <c r="I19" s="151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1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1" t="s">
        <v>29</v>
      </c>
      <c r="E22" s="39"/>
      <c r="F22" s="39"/>
      <c r="G22" s="39"/>
      <c r="H22" s="39"/>
      <c r="I22" s="151" t="s">
        <v>25</v>
      </c>
      <c r="J22" s="142" t="str">
        <f>IF('Rekapitulace stavby'!AN16="","",'Rekapitulace stavby'!AN16)</f>
        <v/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tr">
        <f>IF('Rekapitulace stavby'!E17="","",'Rekapitulace stavby'!E17)</f>
        <v xml:space="preserve"> </v>
      </c>
      <c r="F23" s="39"/>
      <c r="G23" s="39"/>
      <c r="H23" s="39"/>
      <c r="I23" s="151" t="s">
        <v>26</v>
      </c>
      <c r="J23" s="142" t="str">
        <f>IF('Rekapitulace stavby'!AN17="","",'Rekapitulace stavby'!AN17)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1" t="s">
        <v>31</v>
      </c>
      <c r="E25" s="39"/>
      <c r="F25" s="39"/>
      <c r="G25" s="39"/>
      <c r="H25" s="39"/>
      <c r="I25" s="151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32</v>
      </c>
      <c r="F26" s="39"/>
      <c r="G26" s="39"/>
      <c r="H26" s="39"/>
      <c r="I26" s="151" t="s">
        <v>26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1" t="s">
        <v>33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5"/>
      <c r="B29" s="156"/>
      <c r="C29" s="155"/>
      <c r="D29" s="155"/>
      <c r="E29" s="157" t="s">
        <v>1</v>
      </c>
      <c r="F29" s="157"/>
      <c r="G29" s="157"/>
      <c r="H29" s="157"/>
      <c r="I29" s="155"/>
      <c r="J29" s="155"/>
      <c r="K29" s="155"/>
      <c r="L29" s="158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59"/>
      <c r="E31" s="159"/>
      <c r="F31" s="159"/>
      <c r="G31" s="159"/>
      <c r="H31" s="159"/>
      <c r="I31" s="159"/>
      <c r="J31" s="159"/>
      <c r="K31" s="159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0" t="s">
        <v>34</v>
      </c>
      <c r="E32" s="39"/>
      <c r="F32" s="39"/>
      <c r="G32" s="39"/>
      <c r="H32" s="39"/>
      <c r="I32" s="39"/>
      <c r="J32" s="161">
        <f>ROUND(J121,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59"/>
      <c r="E33" s="159"/>
      <c r="F33" s="159"/>
      <c r="G33" s="159"/>
      <c r="H33" s="159"/>
      <c r="I33" s="159"/>
      <c r="J33" s="159"/>
      <c r="K33" s="15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2" t="s">
        <v>36</v>
      </c>
      <c r="G34" s="39"/>
      <c r="H34" s="39"/>
      <c r="I34" s="162" t="s">
        <v>35</v>
      </c>
      <c r="J34" s="162" t="s">
        <v>37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3" t="s">
        <v>38</v>
      </c>
      <c r="E35" s="151" t="s">
        <v>39</v>
      </c>
      <c r="F35" s="164">
        <f>ROUND((SUM(BE121:BE141)),  2)</f>
        <v>0</v>
      </c>
      <c r="G35" s="39"/>
      <c r="H35" s="39"/>
      <c r="I35" s="165">
        <v>0.20999999999999999</v>
      </c>
      <c r="J35" s="164">
        <f>ROUND(((SUM(BE121:BE141))*I35),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1" t="s">
        <v>40</v>
      </c>
      <c r="F36" s="164">
        <f>ROUND((SUM(BF121:BF141)),  2)</f>
        <v>0</v>
      </c>
      <c r="G36" s="39"/>
      <c r="H36" s="39"/>
      <c r="I36" s="165">
        <v>0.14999999999999999</v>
      </c>
      <c r="J36" s="164">
        <f>ROUND(((SUM(BF121:BF141))*I36),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1" t="s">
        <v>41</v>
      </c>
      <c r="F37" s="164">
        <f>ROUND((SUM(BG121:BG141)),  2)</f>
        <v>0</v>
      </c>
      <c r="G37" s="39"/>
      <c r="H37" s="39"/>
      <c r="I37" s="165">
        <v>0.20999999999999999</v>
      </c>
      <c r="J37" s="164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1" t="s">
        <v>42</v>
      </c>
      <c r="F38" s="164">
        <f>ROUND((SUM(BH121:BH141)),  2)</f>
        <v>0</v>
      </c>
      <c r="G38" s="39"/>
      <c r="H38" s="39"/>
      <c r="I38" s="165">
        <v>0.14999999999999999</v>
      </c>
      <c r="J38" s="164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1" t="s">
        <v>43</v>
      </c>
      <c r="F39" s="164">
        <f>ROUND((SUM(BI121:BI141)),  2)</f>
        <v>0</v>
      </c>
      <c r="G39" s="39"/>
      <c r="H39" s="39"/>
      <c r="I39" s="165">
        <v>0</v>
      </c>
      <c r="J39" s="164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6"/>
      <c r="D41" s="167" t="s">
        <v>44</v>
      </c>
      <c r="E41" s="168"/>
      <c r="F41" s="168"/>
      <c r="G41" s="169" t="s">
        <v>45</v>
      </c>
      <c r="H41" s="170" t="s">
        <v>46</v>
      </c>
      <c r="I41" s="168"/>
      <c r="J41" s="171">
        <f>SUM(J32:J39)</f>
        <v>0</v>
      </c>
      <c r="K41" s="172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3" t="s">
        <v>47</v>
      </c>
      <c r="E50" s="174"/>
      <c r="F50" s="174"/>
      <c r="G50" s="173" t="s">
        <v>48</v>
      </c>
      <c r="H50" s="174"/>
      <c r="I50" s="174"/>
      <c r="J50" s="174"/>
      <c r="K50" s="174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5" t="s">
        <v>49</v>
      </c>
      <c r="E61" s="176"/>
      <c r="F61" s="177" t="s">
        <v>50</v>
      </c>
      <c r="G61" s="175" t="s">
        <v>49</v>
      </c>
      <c r="H61" s="176"/>
      <c r="I61" s="176"/>
      <c r="J61" s="178" t="s">
        <v>50</v>
      </c>
      <c r="K61" s="176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3" t="s">
        <v>51</v>
      </c>
      <c r="E65" s="179"/>
      <c r="F65" s="179"/>
      <c r="G65" s="173" t="s">
        <v>52</v>
      </c>
      <c r="H65" s="179"/>
      <c r="I65" s="179"/>
      <c r="J65" s="179"/>
      <c r="K65" s="179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5" t="s">
        <v>49</v>
      </c>
      <c r="E76" s="176"/>
      <c r="F76" s="177" t="s">
        <v>50</v>
      </c>
      <c r="G76" s="175" t="s">
        <v>49</v>
      </c>
      <c r="H76" s="176"/>
      <c r="I76" s="176"/>
      <c r="J76" s="178" t="s">
        <v>50</v>
      </c>
      <c r="K76" s="176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0"/>
      <c r="C77" s="181"/>
      <c r="D77" s="181"/>
      <c r="E77" s="181"/>
      <c r="F77" s="181"/>
      <c r="G77" s="181"/>
      <c r="H77" s="181"/>
      <c r="I77" s="181"/>
      <c r="J77" s="181"/>
      <c r="K77" s="181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2"/>
      <c r="C81" s="183"/>
      <c r="D81" s="183"/>
      <c r="E81" s="183"/>
      <c r="F81" s="183"/>
      <c r="G81" s="183"/>
      <c r="H81" s="183"/>
      <c r="I81" s="183"/>
      <c r="J81" s="183"/>
      <c r="K81" s="183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143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4" t="str">
        <f>E7</f>
        <v>ZŠ NA SMETÁNCE - oprava střešního pláště a rekonstrukce podkroví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141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4" t="s">
        <v>2225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991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Objekt2 - ZAR.1 chlazení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 xml:space="preserve"> </v>
      </c>
      <c r="G91" s="41"/>
      <c r="H91" s="41"/>
      <c r="I91" s="33" t="s">
        <v>22</v>
      </c>
      <c r="J91" s="80" t="str">
        <f>IF(J14="","",J14)</f>
        <v>24. 5. 2023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 xml:space="preserve"> </v>
      </c>
      <c r="G93" s="41"/>
      <c r="H93" s="41"/>
      <c r="I93" s="33" t="s">
        <v>29</v>
      </c>
      <c r="J93" s="37" t="str">
        <f>E23</f>
        <v xml:space="preserve">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5.65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31</v>
      </c>
      <c r="J94" s="37" t="str">
        <f>E26</f>
        <v>KAVRO - Ing. Veronika Kloudová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5" t="s">
        <v>144</v>
      </c>
      <c r="D96" s="186"/>
      <c r="E96" s="186"/>
      <c r="F96" s="186"/>
      <c r="G96" s="186"/>
      <c r="H96" s="186"/>
      <c r="I96" s="186"/>
      <c r="J96" s="187" t="s">
        <v>145</v>
      </c>
      <c r="K96" s="186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8" t="s">
        <v>146</v>
      </c>
      <c r="D98" s="41"/>
      <c r="E98" s="41"/>
      <c r="F98" s="41"/>
      <c r="G98" s="41"/>
      <c r="H98" s="41"/>
      <c r="I98" s="41"/>
      <c r="J98" s="111">
        <f>J121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147</v>
      </c>
    </row>
    <row r="99" s="9" customFormat="1" ht="24.96" customHeight="1">
      <c r="A99" s="9"/>
      <c r="B99" s="189"/>
      <c r="C99" s="190"/>
      <c r="D99" s="191" t="s">
        <v>2343</v>
      </c>
      <c r="E99" s="192"/>
      <c r="F99" s="192"/>
      <c r="G99" s="192"/>
      <c r="H99" s="192"/>
      <c r="I99" s="192"/>
      <c r="J99" s="193">
        <f>J122</f>
        <v>0</v>
      </c>
      <c r="K99" s="190"/>
      <c r="L99" s="194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s="2" customFormat="1" ht="6.96" customHeight="1">
      <c r="A101" s="39"/>
      <c r="B101" s="67"/>
      <c r="C101" s="68"/>
      <c r="D101" s="68"/>
      <c r="E101" s="68"/>
      <c r="F101" s="68"/>
      <c r="G101" s="68"/>
      <c r="H101" s="68"/>
      <c r="I101" s="68"/>
      <c r="J101" s="68"/>
      <c r="K101" s="68"/>
      <c r="L101" s="64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5" s="2" customFormat="1" ht="6.96" customHeight="1">
      <c r="A105" s="39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165</v>
      </c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6.5" customHeight="1">
      <c r="A109" s="39"/>
      <c r="B109" s="40"/>
      <c r="C109" s="41"/>
      <c r="D109" s="41"/>
      <c r="E109" s="184" t="str">
        <f>E7</f>
        <v>ZŠ NA SMETÁNCE - oprava střešního pláště a rekonstrukce podkroví</v>
      </c>
      <c r="F109" s="33"/>
      <c r="G109" s="33"/>
      <c r="H109" s="33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1" customFormat="1" ht="12" customHeight="1">
      <c r="B110" s="22"/>
      <c r="C110" s="33" t="s">
        <v>141</v>
      </c>
      <c r="D110" s="23"/>
      <c r="E110" s="23"/>
      <c r="F110" s="23"/>
      <c r="G110" s="23"/>
      <c r="H110" s="23"/>
      <c r="I110" s="23"/>
      <c r="J110" s="23"/>
      <c r="K110" s="23"/>
      <c r="L110" s="21"/>
    </row>
    <row r="111" s="2" customFormat="1" ht="16.5" customHeight="1">
      <c r="A111" s="39"/>
      <c r="B111" s="40"/>
      <c r="C111" s="41"/>
      <c r="D111" s="41"/>
      <c r="E111" s="184" t="s">
        <v>2225</v>
      </c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991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77" t="str">
        <f>E11</f>
        <v>Objekt2 - ZAR.1 chlazení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20</v>
      </c>
      <c r="D115" s="41"/>
      <c r="E115" s="41"/>
      <c r="F115" s="28" t="str">
        <f>F14</f>
        <v xml:space="preserve"> </v>
      </c>
      <c r="G115" s="41"/>
      <c r="H115" s="41"/>
      <c r="I115" s="33" t="s">
        <v>22</v>
      </c>
      <c r="J115" s="80" t="str">
        <f>IF(J14="","",J14)</f>
        <v>24. 5. 2023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15" customHeight="1">
      <c r="A117" s="39"/>
      <c r="B117" s="40"/>
      <c r="C117" s="33" t="s">
        <v>24</v>
      </c>
      <c r="D117" s="41"/>
      <c r="E117" s="41"/>
      <c r="F117" s="28" t="str">
        <f>E17</f>
        <v xml:space="preserve"> </v>
      </c>
      <c r="G117" s="41"/>
      <c r="H117" s="41"/>
      <c r="I117" s="33" t="s">
        <v>29</v>
      </c>
      <c r="J117" s="37" t="str">
        <f>E23</f>
        <v xml:space="preserve">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5.65" customHeight="1">
      <c r="A118" s="39"/>
      <c r="B118" s="40"/>
      <c r="C118" s="33" t="s">
        <v>27</v>
      </c>
      <c r="D118" s="41"/>
      <c r="E118" s="41"/>
      <c r="F118" s="28" t="str">
        <f>IF(E20="","",E20)</f>
        <v>Vyplň údaj</v>
      </c>
      <c r="G118" s="41"/>
      <c r="H118" s="41"/>
      <c r="I118" s="33" t="s">
        <v>31</v>
      </c>
      <c r="J118" s="37" t="str">
        <f>E26</f>
        <v>KAVRO - Ing. Veronika Kloudová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0"/>
      <c r="B120" s="201"/>
      <c r="C120" s="202" t="s">
        <v>166</v>
      </c>
      <c r="D120" s="203" t="s">
        <v>59</v>
      </c>
      <c r="E120" s="203" t="s">
        <v>55</v>
      </c>
      <c r="F120" s="203" t="s">
        <v>56</v>
      </c>
      <c r="G120" s="203" t="s">
        <v>167</v>
      </c>
      <c r="H120" s="203" t="s">
        <v>168</v>
      </c>
      <c r="I120" s="203" t="s">
        <v>169</v>
      </c>
      <c r="J120" s="203" t="s">
        <v>145</v>
      </c>
      <c r="K120" s="204" t="s">
        <v>170</v>
      </c>
      <c r="L120" s="205"/>
      <c r="M120" s="101" t="s">
        <v>1</v>
      </c>
      <c r="N120" s="102" t="s">
        <v>38</v>
      </c>
      <c r="O120" s="102" t="s">
        <v>171</v>
      </c>
      <c r="P120" s="102" t="s">
        <v>172</v>
      </c>
      <c r="Q120" s="102" t="s">
        <v>173</v>
      </c>
      <c r="R120" s="102" t="s">
        <v>174</v>
      </c>
      <c r="S120" s="102" t="s">
        <v>175</v>
      </c>
      <c r="T120" s="103" t="s">
        <v>176</v>
      </c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</row>
    <row r="121" s="2" customFormat="1" ht="22.8" customHeight="1">
      <c r="A121" s="39"/>
      <c r="B121" s="40"/>
      <c r="C121" s="108" t="s">
        <v>177</v>
      </c>
      <c r="D121" s="41"/>
      <c r="E121" s="41"/>
      <c r="F121" s="41"/>
      <c r="G121" s="41"/>
      <c r="H121" s="41"/>
      <c r="I121" s="41"/>
      <c r="J121" s="206">
        <f>BK121</f>
        <v>0</v>
      </c>
      <c r="K121" s="41"/>
      <c r="L121" s="45"/>
      <c r="M121" s="104"/>
      <c r="N121" s="207"/>
      <c r="O121" s="105"/>
      <c r="P121" s="208">
        <f>P122</f>
        <v>0</v>
      </c>
      <c r="Q121" s="105"/>
      <c r="R121" s="208">
        <f>R122</f>
        <v>0</v>
      </c>
      <c r="S121" s="105"/>
      <c r="T121" s="209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73</v>
      </c>
      <c r="AU121" s="18" t="s">
        <v>147</v>
      </c>
      <c r="BK121" s="210">
        <f>BK122</f>
        <v>0</v>
      </c>
    </row>
    <row r="122" s="12" customFormat="1" ht="25.92" customHeight="1">
      <c r="A122" s="12"/>
      <c r="B122" s="211"/>
      <c r="C122" s="212"/>
      <c r="D122" s="213" t="s">
        <v>73</v>
      </c>
      <c r="E122" s="214" t="s">
        <v>1887</v>
      </c>
      <c r="F122" s="214" t="s">
        <v>2344</v>
      </c>
      <c r="G122" s="212"/>
      <c r="H122" s="212"/>
      <c r="I122" s="215"/>
      <c r="J122" s="216">
        <f>BK122</f>
        <v>0</v>
      </c>
      <c r="K122" s="212"/>
      <c r="L122" s="217"/>
      <c r="M122" s="218"/>
      <c r="N122" s="219"/>
      <c r="O122" s="219"/>
      <c r="P122" s="220">
        <f>SUM(P123:P141)</f>
        <v>0</v>
      </c>
      <c r="Q122" s="219"/>
      <c r="R122" s="220">
        <f>SUM(R123:R141)</f>
        <v>0</v>
      </c>
      <c r="S122" s="219"/>
      <c r="T122" s="221">
        <f>SUM(T123:T141)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2" t="s">
        <v>82</v>
      </c>
      <c r="AT122" s="223" t="s">
        <v>73</v>
      </c>
      <c r="AU122" s="223" t="s">
        <v>74</v>
      </c>
      <c r="AY122" s="222" t="s">
        <v>180</v>
      </c>
      <c r="BK122" s="224">
        <f>SUM(BK123:BK141)</f>
        <v>0</v>
      </c>
    </row>
    <row r="123" s="2" customFormat="1" ht="16.5" customHeight="1">
      <c r="A123" s="39"/>
      <c r="B123" s="40"/>
      <c r="C123" s="227" t="s">
        <v>82</v>
      </c>
      <c r="D123" s="227" t="s">
        <v>183</v>
      </c>
      <c r="E123" s="228" t="s">
        <v>1935</v>
      </c>
      <c r="F123" s="229" t="s">
        <v>2345</v>
      </c>
      <c r="G123" s="230" t="s">
        <v>1784</v>
      </c>
      <c r="H123" s="231">
        <v>1</v>
      </c>
      <c r="I123" s="232"/>
      <c r="J123" s="233">
        <f>ROUND(I123*H123,2)</f>
        <v>0</v>
      </c>
      <c r="K123" s="229" t="s">
        <v>1</v>
      </c>
      <c r="L123" s="45"/>
      <c r="M123" s="234" t="s">
        <v>1</v>
      </c>
      <c r="N123" s="235" t="s">
        <v>39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188</v>
      </c>
      <c r="AT123" s="238" t="s">
        <v>183</v>
      </c>
      <c r="AU123" s="238" t="s">
        <v>82</v>
      </c>
      <c r="AY123" s="18" t="s">
        <v>180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82</v>
      </c>
      <c r="BK123" s="239">
        <f>ROUND(I123*H123,2)</f>
        <v>0</v>
      </c>
      <c r="BL123" s="18" t="s">
        <v>188</v>
      </c>
      <c r="BM123" s="238" t="s">
        <v>84</v>
      </c>
    </row>
    <row r="124" s="2" customFormat="1" ht="16.5" customHeight="1">
      <c r="A124" s="39"/>
      <c r="B124" s="40"/>
      <c r="C124" s="227" t="s">
        <v>84</v>
      </c>
      <c r="D124" s="227" t="s">
        <v>183</v>
      </c>
      <c r="E124" s="228" t="s">
        <v>1931</v>
      </c>
      <c r="F124" s="229" t="s">
        <v>2346</v>
      </c>
      <c r="G124" s="230" t="s">
        <v>1784</v>
      </c>
      <c r="H124" s="231">
        <v>1</v>
      </c>
      <c r="I124" s="232"/>
      <c r="J124" s="233">
        <f>ROUND(I124*H124,2)</f>
        <v>0</v>
      </c>
      <c r="K124" s="229" t="s">
        <v>1</v>
      </c>
      <c r="L124" s="45"/>
      <c r="M124" s="234" t="s">
        <v>1</v>
      </c>
      <c r="N124" s="235" t="s">
        <v>39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188</v>
      </c>
      <c r="AT124" s="238" t="s">
        <v>183</v>
      </c>
      <c r="AU124" s="238" t="s">
        <v>82</v>
      </c>
      <c r="AY124" s="18" t="s">
        <v>180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82</v>
      </c>
      <c r="BK124" s="239">
        <f>ROUND(I124*H124,2)</f>
        <v>0</v>
      </c>
      <c r="BL124" s="18" t="s">
        <v>188</v>
      </c>
      <c r="BM124" s="238" t="s">
        <v>188</v>
      </c>
    </row>
    <row r="125" s="2" customFormat="1" ht="16.5" customHeight="1">
      <c r="A125" s="39"/>
      <c r="B125" s="40"/>
      <c r="C125" s="227" t="s">
        <v>181</v>
      </c>
      <c r="D125" s="227" t="s">
        <v>183</v>
      </c>
      <c r="E125" s="228" t="s">
        <v>1938</v>
      </c>
      <c r="F125" s="229" t="s">
        <v>2347</v>
      </c>
      <c r="G125" s="230" t="s">
        <v>1784</v>
      </c>
      <c r="H125" s="231">
        <v>1</v>
      </c>
      <c r="I125" s="232"/>
      <c r="J125" s="233">
        <f>ROUND(I125*H125,2)</f>
        <v>0</v>
      </c>
      <c r="K125" s="229" t="s">
        <v>1</v>
      </c>
      <c r="L125" s="45"/>
      <c r="M125" s="234" t="s">
        <v>1</v>
      </c>
      <c r="N125" s="235" t="s">
        <v>39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188</v>
      </c>
      <c r="AT125" s="238" t="s">
        <v>183</v>
      </c>
      <c r="AU125" s="238" t="s">
        <v>82</v>
      </c>
      <c r="AY125" s="18" t="s">
        <v>180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82</v>
      </c>
      <c r="BK125" s="239">
        <f>ROUND(I125*H125,2)</f>
        <v>0</v>
      </c>
      <c r="BL125" s="18" t="s">
        <v>188</v>
      </c>
      <c r="BM125" s="238" t="s">
        <v>216</v>
      </c>
    </row>
    <row r="126" s="2" customFormat="1" ht="16.5" customHeight="1">
      <c r="A126" s="39"/>
      <c r="B126" s="40"/>
      <c r="C126" s="227" t="s">
        <v>188</v>
      </c>
      <c r="D126" s="227" t="s">
        <v>183</v>
      </c>
      <c r="E126" s="228" t="s">
        <v>2063</v>
      </c>
      <c r="F126" s="229" t="s">
        <v>2348</v>
      </c>
      <c r="G126" s="230" t="s">
        <v>1784</v>
      </c>
      <c r="H126" s="231">
        <v>1</v>
      </c>
      <c r="I126" s="232"/>
      <c r="J126" s="233">
        <f>ROUND(I126*H126,2)</f>
        <v>0</v>
      </c>
      <c r="K126" s="229" t="s">
        <v>1</v>
      </c>
      <c r="L126" s="45"/>
      <c r="M126" s="234" t="s">
        <v>1</v>
      </c>
      <c r="N126" s="235" t="s">
        <v>39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188</v>
      </c>
      <c r="AT126" s="238" t="s">
        <v>183</v>
      </c>
      <c r="AU126" s="238" t="s">
        <v>82</v>
      </c>
      <c r="AY126" s="18" t="s">
        <v>180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82</v>
      </c>
      <c r="BK126" s="239">
        <f>ROUND(I126*H126,2)</f>
        <v>0</v>
      </c>
      <c r="BL126" s="18" t="s">
        <v>188</v>
      </c>
      <c r="BM126" s="238" t="s">
        <v>242</v>
      </c>
    </row>
    <row r="127" s="2" customFormat="1" ht="21.75" customHeight="1">
      <c r="A127" s="39"/>
      <c r="B127" s="40"/>
      <c r="C127" s="227" t="s">
        <v>221</v>
      </c>
      <c r="D127" s="227" t="s">
        <v>183</v>
      </c>
      <c r="E127" s="228" t="s">
        <v>1943</v>
      </c>
      <c r="F127" s="229" t="s">
        <v>2349</v>
      </c>
      <c r="G127" s="230" t="s">
        <v>279</v>
      </c>
      <c r="H127" s="231">
        <v>12</v>
      </c>
      <c r="I127" s="232"/>
      <c r="J127" s="233">
        <f>ROUND(I127*H127,2)</f>
        <v>0</v>
      </c>
      <c r="K127" s="229" t="s">
        <v>1</v>
      </c>
      <c r="L127" s="45"/>
      <c r="M127" s="234" t="s">
        <v>1</v>
      </c>
      <c r="N127" s="235" t="s">
        <v>39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188</v>
      </c>
      <c r="AT127" s="238" t="s">
        <v>183</v>
      </c>
      <c r="AU127" s="238" t="s">
        <v>82</v>
      </c>
      <c r="AY127" s="18" t="s">
        <v>180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82</v>
      </c>
      <c r="BK127" s="239">
        <f>ROUND(I127*H127,2)</f>
        <v>0</v>
      </c>
      <c r="BL127" s="18" t="s">
        <v>188</v>
      </c>
      <c r="BM127" s="238" t="s">
        <v>256</v>
      </c>
    </row>
    <row r="128" s="2" customFormat="1" ht="16.5" customHeight="1">
      <c r="A128" s="39"/>
      <c r="B128" s="40"/>
      <c r="C128" s="227" t="s">
        <v>216</v>
      </c>
      <c r="D128" s="227" t="s">
        <v>183</v>
      </c>
      <c r="E128" s="228" t="s">
        <v>1946</v>
      </c>
      <c r="F128" s="229" t="s">
        <v>2350</v>
      </c>
      <c r="G128" s="230" t="s">
        <v>1784</v>
      </c>
      <c r="H128" s="231">
        <v>1</v>
      </c>
      <c r="I128" s="232"/>
      <c r="J128" s="233">
        <f>ROUND(I128*H128,2)</f>
        <v>0</v>
      </c>
      <c r="K128" s="229" t="s">
        <v>1</v>
      </c>
      <c r="L128" s="45"/>
      <c r="M128" s="234" t="s">
        <v>1</v>
      </c>
      <c r="N128" s="235" t="s">
        <v>39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183</v>
      </c>
      <c r="AU128" s="238" t="s">
        <v>82</v>
      </c>
      <c r="AY128" s="18" t="s">
        <v>180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82</v>
      </c>
      <c r="BK128" s="239">
        <f>ROUND(I128*H128,2)</f>
        <v>0</v>
      </c>
      <c r="BL128" s="18" t="s">
        <v>188</v>
      </c>
      <c r="BM128" s="238" t="s">
        <v>270</v>
      </c>
    </row>
    <row r="129" s="2" customFormat="1" ht="16.5" customHeight="1">
      <c r="A129" s="39"/>
      <c r="B129" s="40"/>
      <c r="C129" s="227" t="s">
        <v>232</v>
      </c>
      <c r="D129" s="227" t="s">
        <v>183</v>
      </c>
      <c r="E129" s="228" t="s">
        <v>1948</v>
      </c>
      <c r="F129" s="229" t="s">
        <v>2351</v>
      </c>
      <c r="G129" s="230" t="s">
        <v>646</v>
      </c>
      <c r="H129" s="231">
        <v>1</v>
      </c>
      <c r="I129" s="232"/>
      <c r="J129" s="233">
        <f>ROUND(I129*H129,2)</f>
        <v>0</v>
      </c>
      <c r="K129" s="229" t="s">
        <v>1</v>
      </c>
      <c r="L129" s="45"/>
      <c r="M129" s="234" t="s">
        <v>1</v>
      </c>
      <c r="N129" s="235" t="s">
        <v>39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183</v>
      </c>
      <c r="AU129" s="238" t="s">
        <v>82</v>
      </c>
      <c r="AY129" s="18" t="s">
        <v>180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82</v>
      </c>
      <c r="BK129" s="239">
        <f>ROUND(I129*H129,2)</f>
        <v>0</v>
      </c>
      <c r="BL129" s="18" t="s">
        <v>188</v>
      </c>
      <c r="BM129" s="238" t="s">
        <v>283</v>
      </c>
    </row>
    <row r="130" s="2" customFormat="1" ht="16.5" customHeight="1">
      <c r="A130" s="39"/>
      <c r="B130" s="40"/>
      <c r="C130" s="227" t="s">
        <v>242</v>
      </c>
      <c r="D130" s="227" t="s">
        <v>183</v>
      </c>
      <c r="E130" s="228" t="s">
        <v>1951</v>
      </c>
      <c r="F130" s="229" t="s">
        <v>2352</v>
      </c>
      <c r="G130" s="230" t="s">
        <v>646</v>
      </c>
      <c r="H130" s="231">
        <v>1</v>
      </c>
      <c r="I130" s="232"/>
      <c r="J130" s="233">
        <f>ROUND(I130*H130,2)</f>
        <v>0</v>
      </c>
      <c r="K130" s="229" t="s">
        <v>1</v>
      </c>
      <c r="L130" s="45"/>
      <c r="M130" s="234" t="s">
        <v>1</v>
      </c>
      <c r="N130" s="235" t="s">
        <v>39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188</v>
      </c>
      <c r="AT130" s="238" t="s">
        <v>183</v>
      </c>
      <c r="AU130" s="238" t="s">
        <v>82</v>
      </c>
      <c r="AY130" s="18" t="s">
        <v>180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82</v>
      </c>
      <c r="BK130" s="239">
        <f>ROUND(I130*H130,2)</f>
        <v>0</v>
      </c>
      <c r="BL130" s="18" t="s">
        <v>188</v>
      </c>
      <c r="BM130" s="238" t="s">
        <v>294</v>
      </c>
    </row>
    <row r="131" s="2" customFormat="1" ht="16.5" customHeight="1">
      <c r="A131" s="39"/>
      <c r="B131" s="40"/>
      <c r="C131" s="227" t="s">
        <v>256</v>
      </c>
      <c r="D131" s="227" t="s">
        <v>183</v>
      </c>
      <c r="E131" s="228" t="s">
        <v>256</v>
      </c>
      <c r="F131" s="229" t="s">
        <v>2353</v>
      </c>
      <c r="G131" s="230" t="s">
        <v>1784</v>
      </c>
      <c r="H131" s="231">
        <v>1</v>
      </c>
      <c r="I131" s="232"/>
      <c r="J131" s="233">
        <f>ROUND(I131*H131,2)</f>
        <v>0</v>
      </c>
      <c r="K131" s="229" t="s">
        <v>1</v>
      </c>
      <c r="L131" s="45"/>
      <c r="M131" s="234" t="s">
        <v>1</v>
      </c>
      <c r="N131" s="235" t="s">
        <v>39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183</v>
      </c>
      <c r="AU131" s="238" t="s">
        <v>82</v>
      </c>
      <c r="AY131" s="18" t="s">
        <v>180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82</v>
      </c>
      <c r="BK131" s="239">
        <f>ROUND(I131*H131,2)</f>
        <v>0</v>
      </c>
      <c r="BL131" s="18" t="s">
        <v>188</v>
      </c>
      <c r="BM131" s="238" t="s">
        <v>320</v>
      </c>
    </row>
    <row r="132" s="2" customFormat="1">
      <c r="A132" s="39"/>
      <c r="B132" s="40"/>
      <c r="C132" s="41"/>
      <c r="D132" s="242" t="s">
        <v>556</v>
      </c>
      <c r="E132" s="41"/>
      <c r="F132" s="295" t="s">
        <v>2354</v>
      </c>
      <c r="G132" s="41"/>
      <c r="H132" s="41"/>
      <c r="I132" s="296"/>
      <c r="J132" s="41"/>
      <c r="K132" s="41"/>
      <c r="L132" s="45"/>
      <c r="M132" s="297"/>
      <c r="N132" s="298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556</v>
      </c>
      <c r="AU132" s="18" t="s">
        <v>82</v>
      </c>
    </row>
    <row r="133" s="2" customFormat="1" ht="16.5" customHeight="1">
      <c r="A133" s="39"/>
      <c r="B133" s="40"/>
      <c r="C133" s="227" t="s">
        <v>264</v>
      </c>
      <c r="D133" s="227" t="s">
        <v>183</v>
      </c>
      <c r="E133" s="228" t="s">
        <v>264</v>
      </c>
      <c r="F133" s="229" t="s">
        <v>2355</v>
      </c>
      <c r="G133" s="230" t="s">
        <v>1784</v>
      </c>
      <c r="H133" s="231">
        <v>1</v>
      </c>
      <c r="I133" s="232"/>
      <c r="J133" s="233">
        <f>ROUND(I133*H133,2)</f>
        <v>0</v>
      </c>
      <c r="K133" s="229" t="s">
        <v>1</v>
      </c>
      <c r="L133" s="45"/>
      <c r="M133" s="234" t="s">
        <v>1</v>
      </c>
      <c r="N133" s="235" t="s">
        <v>39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183</v>
      </c>
      <c r="AU133" s="238" t="s">
        <v>82</v>
      </c>
      <c r="AY133" s="18" t="s">
        <v>180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82</v>
      </c>
      <c r="BK133" s="239">
        <f>ROUND(I133*H133,2)</f>
        <v>0</v>
      </c>
      <c r="BL133" s="18" t="s">
        <v>188</v>
      </c>
      <c r="BM133" s="238" t="s">
        <v>335</v>
      </c>
    </row>
    <row r="134" s="2" customFormat="1">
      <c r="A134" s="39"/>
      <c r="B134" s="40"/>
      <c r="C134" s="41"/>
      <c r="D134" s="242" t="s">
        <v>556</v>
      </c>
      <c r="E134" s="41"/>
      <c r="F134" s="295" t="s">
        <v>2354</v>
      </c>
      <c r="G134" s="41"/>
      <c r="H134" s="41"/>
      <c r="I134" s="296"/>
      <c r="J134" s="41"/>
      <c r="K134" s="41"/>
      <c r="L134" s="45"/>
      <c r="M134" s="297"/>
      <c r="N134" s="298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556</v>
      </c>
      <c r="AU134" s="18" t="s">
        <v>82</v>
      </c>
    </row>
    <row r="135" s="2" customFormat="1" ht="16.5" customHeight="1">
      <c r="A135" s="39"/>
      <c r="B135" s="40"/>
      <c r="C135" s="227" t="s">
        <v>270</v>
      </c>
      <c r="D135" s="227" t="s">
        <v>183</v>
      </c>
      <c r="E135" s="228" t="s">
        <v>270</v>
      </c>
      <c r="F135" s="229" t="s">
        <v>2356</v>
      </c>
      <c r="G135" s="230" t="s">
        <v>1784</v>
      </c>
      <c r="H135" s="231">
        <v>1</v>
      </c>
      <c r="I135" s="232"/>
      <c r="J135" s="233">
        <f>ROUND(I135*H135,2)</f>
        <v>0</v>
      </c>
      <c r="K135" s="229" t="s">
        <v>1</v>
      </c>
      <c r="L135" s="45"/>
      <c r="M135" s="234" t="s">
        <v>1</v>
      </c>
      <c r="N135" s="235" t="s">
        <v>39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183</v>
      </c>
      <c r="AU135" s="238" t="s">
        <v>82</v>
      </c>
      <c r="AY135" s="18" t="s">
        <v>180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82</v>
      </c>
      <c r="BK135" s="239">
        <f>ROUND(I135*H135,2)</f>
        <v>0</v>
      </c>
      <c r="BL135" s="18" t="s">
        <v>188</v>
      </c>
      <c r="BM135" s="238" t="s">
        <v>347</v>
      </c>
    </row>
    <row r="136" s="2" customFormat="1" ht="16.5" customHeight="1">
      <c r="A136" s="39"/>
      <c r="B136" s="40"/>
      <c r="C136" s="227" t="s">
        <v>276</v>
      </c>
      <c r="D136" s="227" t="s">
        <v>183</v>
      </c>
      <c r="E136" s="228" t="s">
        <v>8</v>
      </c>
      <c r="F136" s="229" t="s">
        <v>2357</v>
      </c>
      <c r="G136" s="230" t="s">
        <v>646</v>
      </c>
      <c r="H136" s="231">
        <v>1</v>
      </c>
      <c r="I136" s="232"/>
      <c r="J136" s="233">
        <f>ROUND(I136*H136,2)</f>
        <v>0</v>
      </c>
      <c r="K136" s="229" t="s">
        <v>1</v>
      </c>
      <c r="L136" s="45"/>
      <c r="M136" s="234" t="s">
        <v>1</v>
      </c>
      <c r="N136" s="235" t="s">
        <v>39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183</v>
      </c>
      <c r="AU136" s="238" t="s">
        <v>82</v>
      </c>
      <c r="AY136" s="18" t="s">
        <v>180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82</v>
      </c>
      <c r="BK136" s="239">
        <f>ROUND(I136*H136,2)</f>
        <v>0</v>
      </c>
      <c r="BL136" s="18" t="s">
        <v>188</v>
      </c>
      <c r="BM136" s="238" t="s">
        <v>363</v>
      </c>
    </row>
    <row r="137" s="2" customFormat="1" ht="16.5" customHeight="1">
      <c r="A137" s="39"/>
      <c r="B137" s="40"/>
      <c r="C137" s="227" t="s">
        <v>283</v>
      </c>
      <c r="D137" s="227" t="s">
        <v>183</v>
      </c>
      <c r="E137" s="228" t="s">
        <v>294</v>
      </c>
      <c r="F137" s="229" t="s">
        <v>2358</v>
      </c>
      <c r="G137" s="230" t="s">
        <v>646</v>
      </c>
      <c r="H137" s="231">
        <v>1</v>
      </c>
      <c r="I137" s="232"/>
      <c r="J137" s="233">
        <f>ROUND(I137*H137,2)</f>
        <v>0</v>
      </c>
      <c r="K137" s="229" t="s">
        <v>1</v>
      </c>
      <c r="L137" s="45"/>
      <c r="M137" s="234" t="s">
        <v>1</v>
      </c>
      <c r="N137" s="235" t="s">
        <v>39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183</v>
      </c>
      <c r="AU137" s="238" t="s">
        <v>82</v>
      </c>
      <c r="AY137" s="18" t="s">
        <v>180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82</v>
      </c>
      <c r="BK137" s="239">
        <f>ROUND(I137*H137,2)</f>
        <v>0</v>
      </c>
      <c r="BL137" s="18" t="s">
        <v>188</v>
      </c>
      <c r="BM137" s="238" t="s">
        <v>376</v>
      </c>
    </row>
    <row r="138" s="2" customFormat="1" ht="16.5" customHeight="1">
      <c r="A138" s="39"/>
      <c r="B138" s="40"/>
      <c r="C138" s="227" t="s">
        <v>8</v>
      </c>
      <c r="D138" s="227" t="s">
        <v>183</v>
      </c>
      <c r="E138" s="228" t="s">
        <v>301</v>
      </c>
      <c r="F138" s="229" t="s">
        <v>2359</v>
      </c>
      <c r="G138" s="230" t="s">
        <v>646</v>
      </c>
      <c r="H138" s="231">
        <v>1</v>
      </c>
      <c r="I138" s="232"/>
      <c r="J138" s="233">
        <f>ROUND(I138*H138,2)</f>
        <v>0</v>
      </c>
      <c r="K138" s="229" t="s">
        <v>1</v>
      </c>
      <c r="L138" s="45"/>
      <c r="M138" s="234" t="s">
        <v>1</v>
      </c>
      <c r="N138" s="235" t="s">
        <v>39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183</v>
      </c>
      <c r="AU138" s="238" t="s">
        <v>82</v>
      </c>
      <c r="AY138" s="18" t="s">
        <v>180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82</v>
      </c>
      <c r="BK138" s="239">
        <f>ROUND(I138*H138,2)</f>
        <v>0</v>
      </c>
      <c r="BL138" s="18" t="s">
        <v>188</v>
      </c>
      <c r="BM138" s="238" t="s">
        <v>389</v>
      </c>
    </row>
    <row r="139" s="2" customFormat="1" ht="16.5" customHeight="1">
      <c r="A139" s="39"/>
      <c r="B139" s="40"/>
      <c r="C139" s="227" t="s">
        <v>294</v>
      </c>
      <c r="D139" s="227" t="s">
        <v>183</v>
      </c>
      <c r="E139" s="228" t="s">
        <v>305</v>
      </c>
      <c r="F139" s="229" t="s">
        <v>2360</v>
      </c>
      <c r="G139" s="230" t="s">
        <v>646</v>
      </c>
      <c r="H139" s="231">
        <v>1</v>
      </c>
      <c r="I139" s="232"/>
      <c r="J139" s="233">
        <f>ROUND(I139*H139,2)</f>
        <v>0</v>
      </c>
      <c r="K139" s="229" t="s">
        <v>1</v>
      </c>
      <c r="L139" s="45"/>
      <c r="M139" s="234" t="s">
        <v>1</v>
      </c>
      <c r="N139" s="235" t="s">
        <v>39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183</v>
      </c>
      <c r="AU139" s="238" t="s">
        <v>82</v>
      </c>
      <c r="AY139" s="18" t="s">
        <v>180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82</v>
      </c>
      <c r="BK139" s="239">
        <f>ROUND(I139*H139,2)</f>
        <v>0</v>
      </c>
      <c r="BL139" s="18" t="s">
        <v>188</v>
      </c>
      <c r="BM139" s="238" t="s">
        <v>331</v>
      </c>
    </row>
    <row r="140" s="2" customFormat="1" ht="16.5" customHeight="1">
      <c r="A140" s="39"/>
      <c r="B140" s="40"/>
      <c r="C140" s="227" t="s">
        <v>301</v>
      </c>
      <c r="D140" s="227" t="s">
        <v>183</v>
      </c>
      <c r="E140" s="228" t="s">
        <v>312</v>
      </c>
      <c r="F140" s="229" t="s">
        <v>311</v>
      </c>
      <c r="G140" s="230" t="s">
        <v>646</v>
      </c>
      <c r="H140" s="231">
        <v>1</v>
      </c>
      <c r="I140" s="232"/>
      <c r="J140" s="233">
        <f>ROUND(I140*H140,2)</f>
        <v>0</v>
      </c>
      <c r="K140" s="229" t="s">
        <v>1</v>
      </c>
      <c r="L140" s="45"/>
      <c r="M140" s="234" t="s">
        <v>1</v>
      </c>
      <c r="N140" s="235" t="s">
        <v>39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188</v>
      </c>
      <c r="AT140" s="238" t="s">
        <v>183</v>
      </c>
      <c r="AU140" s="238" t="s">
        <v>82</v>
      </c>
      <c r="AY140" s="18" t="s">
        <v>180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82</v>
      </c>
      <c r="BK140" s="239">
        <f>ROUND(I140*H140,2)</f>
        <v>0</v>
      </c>
      <c r="BL140" s="18" t="s">
        <v>188</v>
      </c>
      <c r="BM140" s="238" t="s">
        <v>442</v>
      </c>
    </row>
    <row r="141" s="2" customFormat="1" ht="16.5" customHeight="1">
      <c r="A141" s="39"/>
      <c r="B141" s="40"/>
      <c r="C141" s="227" t="s">
        <v>305</v>
      </c>
      <c r="D141" s="227" t="s">
        <v>183</v>
      </c>
      <c r="E141" s="228" t="s">
        <v>320</v>
      </c>
      <c r="F141" s="229" t="s">
        <v>2361</v>
      </c>
      <c r="G141" s="230" t="s">
        <v>646</v>
      </c>
      <c r="H141" s="231">
        <v>1</v>
      </c>
      <c r="I141" s="232"/>
      <c r="J141" s="233">
        <f>ROUND(I141*H141,2)</f>
        <v>0</v>
      </c>
      <c r="K141" s="229" t="s">
        <v>1</v>
      </c>
      <c r="L141" s="45"/>
      <c r="M141" s="299" t="s">
        <v>1</v>
      </c>
      <c r="N141" s="300" t="s">
        <v>39</v>
      </c>
      <c r="O141" s="301"/>
      <c r="P141" s="302">
        <f>O141*H141</f>
        <v>0</v>
      </c>
      <c r="Q141" s="302">
        <v>0</v>
      </c>
      <c r="R141" s="302">
        <f>Q141*H141</f>
        <v>0</v>
      </c>
      <c r="S141" s="302">
        <v>0</v>
      </c>
      <c r="T141" s="303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188</v>
      </c>
      <c r="AT141" s="238" t="s">
        <v>183</v>
      </c>
      <c r="AU141" s="238" t="s">
        <v>82</v>
      </c>
      <c r="AY141" s="18" t="s">
        <v>180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82</v>
      </c>
      <c r="BK141" s="239">
        <f>ROUND(I141*H141,2)</f>
        <v>0</v>
      </c>
      <c r="BL141" s="18" t="s">
        <v>188</v>
      </c>
      <c r="BM141" s="238" t="s">
        <v>456</v>
      </c>
    </row>
    <row r="142" s="2" customFormat="1" ht="6.96" customHeight="1">
      <c r="A142" s="39"/>
      <c r="B142" s="67"/>
      <c r="C142" s="68"/>
      <c r="D142" s="68"/>
      <c r="E142" s="68"/>
      <c r="F142" s="68"/>
      <c r="G142" s="68"/>
      <c r="H142" s="68"/>
      <c r="I142" s="68"/>
      <c r="J142" s="68"/>
      <c r="K142" s="68"/>
      <c r="L142" s="45"/>
      <c r="M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</sheetData>
  <sheetProtection sheet="1" autoFilter="0" formatColumns="0" formatRows="0" objects="1" scenarios="1" spinCount="100000" saltValue="NSMGOiLKE1F3s+80Ln3pszM0dWTPmEHZlY3WrHYcX4Q9LKSbrWfm0o4n3gWq3tVp/stL8k/Y7n8R4r6IhmOxKA==" hashValue="QeGD6FWW7I715ZwAuY7V2bS01JQ4ih5UsB1884oulvyiAq8dlJcrh50eXqHkUrampvKN558ZAbDobnBbYBeDQQ==" algorithmName="SHA-512" password="FF79"/>
  <autoFilter ref="C120:K14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9:H109"/>
    <mergeCell ref="E111:H111"/>
    <mergeCell ref="E113:H11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Lukáš Klouda</dc:creator>
  <cp:lastModifiedBy>Lukáš Klouda</cp:lastModifiedBy>
  <dcterms:created xsi:type="dcterms:W3CDTF">2023-10-09T20:11:30Z</dcterms:created>
  <dcterms:modified xsi:type="dcterms:W3CDTF">2023-10-09T20:11:54Z</dcterms:modified>
</cp:coreProperties>
</file>