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nderacz-my.sharepoint.com/personal/bielak_tendera_cz/Documents/01_Moje zakázky/Syrovice/26027_Obec Syrovice_Sobotovická/01_Zadávací dokumentace/ZD-přílohy/"/>
    </mc:Choice>
  </mc:AlternateContent>
  <xr:revisionPtr revIDLastSave="21" documentId="11_C5A6878BAB022674704F7D986E50A05B3D357D14" xr6:coauthVersionLast="47" xr6:coauthVersionMax="47" xr10:uidLastSave="{0B069322-B4A3-4D8C-8F8E-94B2F0D006D6}"/>
  <bookViews>
    <workbookView xWindow="28680" yWindow="-120" windowWidth="29040" windowHeight="15720" activeTab="9" xr2:uid="{00000000-000D-0000-FFFF-FFFF00000000}"/>
  </bookViews>
  <sheets>
    <sheet name="Rekapitulace" sheetId="11" r:id="rId1"/>
    <sheet name="00" sheetId="2" r:id="rId2"/>
    <sheet name="000" sheetId="3" r:id="rId3"/>
    <sheet name="SO 101.2" sheetId="4" r:id="rId4"/>
    <sheet name="SO 101.4" sheetId="5" r:id="rId5"/>
    <sheet name="SO 101.5" sheetId="6" r:id="rId6"/>
    <sheet name="SO 301.1" sheetId="7" r:id="rId7"/>
    <sheet name="SO 301.2" sheetId="8" r:id="rId8"/>
    <sheet name="SO 401" sheetId="9" r:id="rId9"/>
    <sheet name="SO 901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0" l="1"/>
  <c r="O49" i="10"/>
  <c r="I49" i="10"/>
  <c r="I43" i="10"/>
  <c r="O44" i="10"/>
  <c r="I44" i="10"/>
  <c r="O39" i="10"/>
  <c r="I39" i="10"/>
  <c r="I35" i="10"/>
  <c r="I30" i="10" s="1"/>
  <c r="O31" i="10"/>
  <c r="I31" i="10"/>
  <c r="I26" i="10"/>
  <c r="I13" i="10" s="1"/>
  <c r="O22" i="10"/>
  <c r="I22" i="10"/>
  <c r="O18" i="10"/>
  <c r="I18" i="10"/>
  <c r="I14" i="10"/>
  <c r="O14" i="10" s="1"/>
  <c r="I8" i="10"/>
  <c r="O9" i="10"/>
  <c r="I9" i="10"/>
  <c r="I180" i="9"/>
  <c r="I179" i="9" s="1"/>
  <c r="I137" i="9"/>
  <c r="O175" i="9"/>
  <c r="I175" i="9"/>
  <c r="I172" i="9"/>
  <c r="O172" i="9" s="1"/>
  <c r="O169" i="9"/>
  <c r="I169" i="9"/>
  <c r="I166" i="9"/>
  <c r="O166" i="9" s="1"/>
  <c r="I163" i="9"/>
  <c r="O163" i="9" s="1"/>
  <c r="I160" i="9"/>
  <c r="O160" i="9" s="1"/>
  <c r="O156" i="9"/>
  <c r="I156" i="9"/>
  <c r="I152" i="9"/>
  <c r="O152" i="9" s="1"/>
  <c r="O149" i="9"/>
  <c r="I149" i="9"/>
  <c r="I146" i="9"/>
  <c r="O146" i="9" s="1"/>
  <c r="I142" i="9"/>
  <c r="O142" i="9" s="1"/>
  <c r="I138" i="9"/>
  <c r="O138" i="9" s="1"/>
  <c r="O134" i="9"/>
  <c r="I134" i="9"/>
  <c r="I130" i="9"/>
  <c r="O130" i="9" s="1"/>
  <c r="O126" i="9"/>
  <c r="I126" i="9"/>
  <c r="O122" i="9"/>
  <c r="I122" i="9"/>
  <c r="I119" i="9"/>
  <c r="O119" i="9" s="1"/>
  <c r="O115" i="9"/>
  <c r="I115" i="9"/>
  <c r="O112" i="9"/>
  <c r="I112" i="9"/>
  <c r="I109" i="9"/>
  <c r="O109" i="9" s="1"/>
  <c r="O106" i="9"/>
  <c r="I106" i="9"/>
  <c r="O103" i="9"/>
  <c r="I103" i="9"/>
  <c r="I100" i="9"/>
  <c r="O100" i="9" s="1"/>
  <c r="O96" i="9"/>
  <c r="I96" i="9"/>
  <c r="O92" i="9"/>
  <c r="I92" i="9"/>
  <c r="I88" i="9"/>
  <c r="I80" i="9" s="1"/>
  <c r="O84" i="9"/>
  <c r="I84" i="9"/>
  <c r="O81" i="9"/>
  <c r="I81" i="9"/>
  <c r="I77" i="9"/>
  <c r="O77" i="9" s="1"/>
  <c r="O74" i="9"/>
  <c r="I74" i="9"/>
  <c r="I71" i="9"/>
  <c r="O71" i="9" s="1"/>
  <c r="O68" i="9"/>
  <c r="I68" i="9"/>
  <c r="I65" i="9"/>
  <c r="O65" i="9" s="1"/>
  <c r="I62" i="9"/>
  <c r="O62" i="9" s="1"/>
  <c r="I59" i="9"/>
  <c r="O59" i="9" s="1"/>
  <c r="O56" i="9"/>
  <c r="I56" i="9"/>
  <c r="I53" i="9"/>
  <c r="O53" i="9" s="1"/>
  <c r="O50" i="9"/>
  <c r="I50" i="9"/>
  <c r="I47" i="9"/>
  <c r="O47" i="9" s="1"/>
  <c r="I44" i="9"/>
  <c r="O44" i="9" s="1"/>
  <c r="I40" i="9"/>
  <c r="O40" i="9" s="1"/>
  <c r="O36" i="9"/>
  <c r="I36" i="9"/>
  <c r="I32" i="9"/>
  <c r="O32" i="9" s="1"/>
  <c r="O29" i="9"/>
  <c r="I29" i="9"/>
  <c r="I26" i="9"/>
  <c r="O26" i="9" s="1"/>
  <c r="I22" i="9"/>
  <c r="O22" i="9" s="1"/>
  <c r="O19" i="9"/>
  <c r="I19" i="9"/>
  <c r="O16" i="9"/>
  <c r="I16" i="9"/>
  <c r="I13" i="9"/>
  <c r="O13" i="9" s="1"/>
  <c r="I9" i="9"/>
  <c r="I8" i="9" s="1"/>
  <c r="I70" i="8"/>
  <c r="I69" i="8" s="1"/>
  <c r="O66" i="8"/>
  <c r="I66" i="8"/>
  <c r="I62" i="8"/>
  <c r="I57" i="8" s="1"/>
  <c r="O58" i="8"/>
  <c r="I58" i="8"/>
  <c r="I53" i="8"/>
  <c r="O53" i="8" s="1"/>
  <c r="I49" i="8"/>
  <c r="O49" i="8" s="1"/>
  <c r="O45" i="8"/>
  <c r="I45" i="8"/>
  <c r="I41" i="8"/>
  <c r="O41" i="8" s="1"/>
  <c r="O37" i="8"/>
  <c r="I37" i="8"/>
  <c r="O32" i="8"/>
  <c r="I32" i="8"/>
  <c r="I28" i="8"/>
  <c r="O28" i="8" s="1"/>
  <c r="I24" i="8"/>
  <c r="O24" i="8" s="1"/>
  <c r="O20" i="8"/>
  <c r="I20" i="8"/>
  <c r="I17" i="8"/>
  <c r="O17" i="8" s="1"/>
  <c r="O14" i="8"/>
  <c r="I14" i="8"/>
  <c r="I13" i="8" s="1"/>
  <c r="I9" i="8"/>
  <c r="I8" i="8" s="1"/>
  <c r="I61" i="7"/>
  <c r="O76" i="7"/>
  <c r="I76" i="7"/>
  <c r="I73" i="7"/>
  <c r="O73" i="7" s="1"/>
  <c r="O70" i="7"/>
  <c r="I70" i="7"/>
  <c r="I66" i="7"/>
  <c r="O66" i="7" s="1"/>
  <c r="I62" i="7"/>
  <c r="O62" i="7" s="1"/>
  <c r="I57" i="7"/>
  <c r="O57" i="7" s="1"/>
  <c r="O53" i="7"/>
  <c r="I53" i="7"/>
  <c r="I49" i="7"/>
  <c r="O49" i="7" s="1"/>
  <c r="O45" i="7"/>
  <c r="I45" i="7"/>
  <c r="O42" i="7"/>
  <c r="I42" i="7"/>
  <c r="I37" i="7"/>
  <c r="O37" i="7" s="1"/>
  <c r="O33" i="7"/>
  <c r="I33" i="7"/>
  <c r="I29" i="7"/>
  <c r="O29" i="7" s="1"/>
  <c r="O25" i="7"/>
  <c r="I25" i="7"/>
  <c r="I21" i="7"/>
  <c r="O21" i="7" s="1"/>
  <c r="I18" i="7"/>
  <c r="O18" i="7" s="1"/>
  <c r="I14" i="7"/>
  <c r="O14" i="7" s="1"/>
  <c r="D15" i="11" s="1"/>
  <c r="I8" i="7"/>
  <c r="O9" i="7"/>
  <c r="I9" i="7"/>
  <c r="I102" i="6"/>
  <c r="O110" i="6"/>
  <c r="I110" i="6"/>
  <c r="O107" i="6"/>
  <c r="I107" i="6"/>
  <c r="I103" i="6"/>
  <c r="O103" i="6" s="1"/>
  <c r="I98" i="6"/>
  <c r="O99" i="6"/>
  <c r="I99" i="6"/>
  <c r="I95" i="6"/>
  <c r="O95" i="6" s="1"/>
  <c r="O92" i="6"/>
  <c r="I92" i="6"/>
  <c r="O89" i="6"/>
  <c r="I89" i="6"/>
  <c r="I86" i="6"/>
  <c r="O86" i="6" s="1"/>
  <c r="I83" i="6"/>
  <c r="O83" i="6" s="1"/>
  <c r="I80" i="6"/>
  <c r="O80" i="6" s="1"/>
  <c r="I77" i="6"/>
  <c r="O77" i="6" s="1"/>
  <c r="I73" i="6"/>
  <c r="I72" i="6" s="1"/>
  <c r="I68" i="6"/>
  <c r="O68" i="6" s="1"/>
  <c r="I64" i="6"/>
  <c r="O64" i="6" s="1"/>
  <c r="I60" i="6"/>
  <c r="O60" i="6" s="1"/>
  <c r="O56" i="6"/>
  <c r="I56" i="6"/>
  <c r="I53" i="6"/>
  <c r="I52" i="6" s="1"/>
  <c r="I49" i="6"/>
  <c r="O49" i="6" s="1"/>
  <c r="I45" i="6"/>
  <c r="O45" i="6" s="1"/>
  <c r="I41" i="6"/>
  <c r="O41" i="6" s="1"/>
  <c r="I37" i="6"/>
  <c r="O37" i="6" s="1"/>
  <c r="I33" i="6"/>
  <c r="O33" i="6" s="1"/>
  <c r="I29" i="6"/>
  <c r="O29" i="6" s="1"/>
  <c r="I26" i="6"/>
  <c r="O26" i="6" s="1"/>
  <c r="O22" i="6"/>
  <c r="I22" i="6"/>
  <c r="I18" i="6"/>
  <c r="O18" i="6" s="1"/>
  <c r="O14" i="6"/>
  <c r="I14" i="6"/>
  <c r="I13" i="6" s="1"/>
  <c r="I8" i="6"/>
  <c r="O9" i="6"/>
  <c r="I9" i="6"/>
  <c r="O90" i="5"/>
  <c r="I90" i="5"/>
  <c r="I85" i="5" s="1"/>
  <c r="I86" i="5"/>
  <c r="O86" i="5" s="1"/>
  <c r="I81" i="5"/>
  <c r="O82" i="5"/>
  <c r="I82" i="5"/>
  <c r="O78" i="5"/>
  <c r="I78" i="5"/>
  <c r="I74" i="5"/>
  <c r="O74" i="5" s="1"/>
  <c r="I71" i="5"/>
  <c r="O71" i="5" s="1"/>
  <c r="I68" i="5"/>
  <c r="O68" i="5" s="1"/>
  <c r="I65" i="5"/>
  <c r="O65" i="5" s="1"/>
  <c r="O62" i="5"/>
  <c r="I62" i="5"/>
  <c r="I58" i="5" s="1"/>
  <c r="O59" i="5"/>
  <c r="I59" i="5"/>
  <c r="I54" i="5"/>
  <c r="O54" i="5" s="1"/>
  <c r="O51" i="5"/>
  <c r="I51" i="5"/>
  <c r="I46" i="5"/>
  <c r="I41" i="5" s="1"/>
  <c r="O42" i="5"/>
  <c r="I42" i="5"/>
  <c r="I38" i="5"/>
  <c r="O38" i="5" s="1"/>
  <c r="I34" i="5"/>
  <c r="I33" i="5" s="1"/>
  <c r="I28" i="5"/>
  <c r="I29" i="5"/>
  <c r="O29" i="5" s="1"/>
  <c r="O25" i="5"/>
  <c r="I25" i="5"/>
  <c r="I22" i="5"/>
  <c r="O22" i="5" s="1"/>
  <c r="I18" i="5"/>
  <c r="O18" i="5" s="1"/>
  <c r="I14" i="5"/>
  <c r="I13" i="5" s="1"/>
  <c r="I8" i="5"/>
  <c r="I9" i="5"/>
  <c r="O9" i="5" s="1"/>
  <c r="I118" i="4"/>
  <c r="I145" i="4"/>
  <c r="O145" i="4" s="1"/>
  <c r="O142" i="4"/>
  <c r="I142" i="4"/>
  <c r="I138" i="4"/>
  <c r="O138" i="4" s="1"/>
  <c r="I134" i="4"/>
  <c r="O134" i="4" s="1"/>
  <c r="I131" i="4"/>
  <c r="O131" i="4" s="1"/>
  <c r="I128" i="4"/>
  <c r="O128" i="4" s="1"/>
  <c r="I125" i="4"/>
  <c r="O125" i="4" s="1"/>
  <c r="O122" i="4"/>
  <c r="I122" i="4"/>
  <c r="I119" i="4"/>
  <c r="O119" i="4" s="1"/>
  <c r="I81" i="4"/>
  <c r="O114" i="4"/>
  <c r="I114" i="4"/>
  <c r="I110" i="4"/>
  <c r="O110" i="4" s="1"/>
  <c r="O106" i="4"/>
  <c r="I106" i="4"/>
  <c r="I102" i="4"/>
  <c r="O102" i="4" s="1"/>
  <c r="I98" i="4"/>
  <c r="O98" i="4" s="1"/>
  <c r="I94" i="4"/>
  <c r="O94" i="4" s="1"/>
  <c r="O90" i="4"/>
  <c r="I90" i="4"/>
  <c r="I86" i="4"/>
  <c r="O86" i="4" s="1"/>
  <c r="O82" i="4"/>
  <c r="I82" i="4"/>
  <c r="O78" i="4"/>
  <c r="I78" i="4"/>
  <c r="I74" i="4"/>
  <c r="O74" i="4" s="1"/>
  <c r="I70" i="4"/>
  <c r="O70" i="4" s="1"/>
  <c r="I67" i="4"/>
  <c r="O67" i="4" s="1"/>
  <c r="I63" i="4"/>
  <c r="O63" i="4" s="1"/>
  <c r="I58" i="4"/>
  <c r="O58" i="4" s="1"/>
  <c r="I54" i="4"/>
  <c r="O54" i="4" s="1"/>
  <c r="I51" i="4"/>
  <c r="O51" i="4" s="1"/>
  <c r="O48" i="4"/>
  <c r="I48" i="4"/>
  <c r="I44" i="4"/>
  <c r="O44" i="4" s="1"/>
  <c r="O40" i="4"/>
  <c r="I40" i="4"/>
  <c r="I36" i="4"/>
  <c r="O36" i="4" s="1"/>
  <c r="I32" i="4"/>
  <c r="O32" i="4" s="1"/>
  <c r="I28" i="4"/>
  <c r="O28" i="4" s="1"/>
  <c r="O24" i="4"/>
  <c r="I24" i="4"/>
  <c r="I20" i="4"/>
  <c r="O20" i="4" s="1"/>
  <c r="O17" i="4"/>
  <c r="I17" i="4"/>
  <c r="I14" i="4"/>
  <c r="I13" i="4" s="1"/>
  <c r="I9" i="4"/>
  <c r="I8" i="4" s="1"/>
  <c r="I8" i="3"/>
  <c r="I3" i="3" s="1"/>
  <c r="C11" i="11" s="1"/>
  <c r="I27" i="3"/>
  <c r="O27" i="3" s="1"/>
  <c r="I24" i="3"/>
  <c r="O24" i="3" s="1"/>
  <c r="O21" i="3"/>
  <c r="I21" i="3"/>
  <c r="O18" i="3"/>
  <c r="I18" i="3"/>
  <c r="I15" i="3"/>
  <c r="O15" i="3" s="1"/>
  <c r="I12" i="3"/>
  <c r="O12" i="3" s="1"/>
  <c r="I9" i="3"/>
  <c r="O9" i="3" s="1"/>
  <c r="I8" i="2"/>
  <c r="I3" i="2" s="1"/>
  <c r="C10" i="11" s="1"/>
  <c r="O18" i="2"/>
  <c r="I18" i="2"/>
  <c r="O15" i="2"/>
  <c r="I15" i="2"/>
  <c r="I12" i="2"/>
  <c r="O12" i="2" s="1"/>
  <c r="I9" i="2"/>
  <c r="O9" i="2" s="1"/>
  <c r="D10" i="11" s="1"/>
  <c r="I3" i="10" l="1"/>
  <c r="C18" i="11" s="1"/>
  <c r="D14" i="11"/>
  <c r="E10" i="11"/>
  <c r="D13" i="11"/>
  <c r="D11" i="11"/>
  <c r="E11" i="11" s="1"/>
  <c r="O34" i="5"/>
  <c r="I41" i="7"/>
  <c r="O70" i="8"/>
  <c r="I50" i="5"/>
  <c r="I3" i="5" s="1"/>
  <c r="C13" i="11" s="1"/>
  <c r="E13" i="11" s="1"/>
  <c r="I13" i="7"/>
  <c r="I3" i="7" s="1"/>
  <c r="C15" i="11" s="1"/>
  <c r="E15" i="11" s="1"/>
  <c r="O180" i="9"/>
  <c r="O14" i="5"/>
  <c r="O9" i="4"/>
  <c r="D12" i="11" s="1"/>
  <c r="I25" i="9"/>
  <c r="I3" i="9" s="1"/>
  <c r="C17" i="11" s="1"/>
  <c r="E17" i="11" s="1"/>
  <c r="I36" i="6"/>
  <c r="I3" i="6" s="1"/>
  <c r="C14" i="11" s="1"/>
  <c r="E14" i="11" s="1"/>
  <c r="I63" i="6"/>
  <c r="O9" i="8"/>
  <c r="I12" i="9"/>
  <c r="O26" i="10"/>
  <c r="D18" i="11" s="1"/>
  <c r="I36" i="8"/>
  <c r="I3" i="8" s="1"/>
  <c r="C16" i="11" s="1"/>
  <c r="O14" i="4"/>
  <c r="I62" i="4"/>
  <c r="I3" i="4" s="1"/>
  <c r="C12" i="11" s="1"/>
  <c r="O53" i="6"/>
  <c r="O73" i="6"/>
  <c r="O9" i="9"/>
  <c r="D17" i="11" s="1"/>
  <c r="O62" i="8"/>
  <c r="O88" i="9"/>
  <c r="O35" i="10"/>
  <c r="I76" i="6"/>
  <c r="O46" i="5"/>
  <c r="E12" i="11" l="1"/>
  <c r="C6" i="11"/>
  <c r="E18" i="11"/>
  <c r="D16" i="11"/>
  <c r="E16" i="11" s="1"/>
  <c r="C7" i="11" s="1"/>
</calcChain>
</file>

<file path=xl/sharedStrings.xml><?xml version="1.0" encoding="utf-8"?>
<sst xmlns="http://schemas.openxmlformats.org/spreadsheetml/2006/main" count="2167" uniqueCount="564">
  <si>
    <t>EstiCon</t>
  </si>
  <si>
    <t xml:space="preserve">Firma: </t>
  </si>
  <si>
    <t>Rekapitulace ceny</t>
  </si>
  <si>
    <t>Stavba: 02102024 - SYROVICE - SOBOTOVSKÁ - Obec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</si>
  <si>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</si>
  <si>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</si>
  <si>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</si>
  <si>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</si>
  <si>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</si>
  <si>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</si>
  <si>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</si>
  <si>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00</t>
  </si>
  <si>
    <t>Ostatní náklady</t>
  </si>
  <si>
    <t>000</t>
  </si>
  <si>
    <t>Vedlejší náklady</t>
  </si>
  <si>
    <t>SO 101.2</t>
  </si>
  <si>
    <t>CHODNÍKY</t>
  </si>
  <si>
    <t>SO 101.4</t>
  </si>
  <si>
    <t>PŘÍSTŘEŠEK AUTOBUSOVÉ ZASTÁVKY SOBOTOVICE-SYROVICE</t>
  </si>
  <si>
    <t>SO 101.5</t>
  </si>
  <si>
    <t>PŘÍSTŘEŠEK AUTOBUSOVÉ ZASTÁVKY SYROVICE-SOBOTOVICE</t>
  </si>
  <si>
    <t>SO 301.1</t>
  </si>
  <si>
    <t>DEŠŤOVÁ KANALIZACE (Podíl SUS JMK 66,2%, podíl Obec Syrovice 33,8%)</t>
  </si>
  <si>
    <t>SO 301.2</t>
  </si>
  <si>
    <t>DEŠŤOVÁ KANALIZACE UV9-UV14 (Podíl SUS JMK 66,2%, podíl Obec Syrovice 33,8%)</t>
  </si>
  <si>
    <t>SO 401</t>
  </si>
  <si>
    <t>VEŘEJNÉ OSVĚTLENÍ</t>
  </si>
  <si>
    <t>SO 901</t>
  </si>
  <si>
    <t>OPĚRNÉ ZDI</t>
  </si>
  <si>
    <t>Soupis prací objektu</t>
  </si>
  <si>
    <t>S</t>
  </si>
  <si>
    <t>Stavba:</t>
  </si>
  <si>
    <t>02102024</t>
  </si>
  <si>
    <t>SYROVICE - SOBOTOVSKÁ - Obec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</si>
  <si>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</si>
  <si>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</si>
  <si>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</si>
  <si>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</si>
  <si>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</si>
  <si>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</si>
  <si>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</si>
  <si>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</si>
  <si>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</si>
  <si>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</si>
  <si>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</si>
  <si>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</si>
  <si>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</si>
  <si>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</si>
  <si>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</si>
  <si>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</si>
  <si>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</si>
  <si>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029113</t>
  </si>
  <si>
    <t/>
  </si>
  <si>
    <t>OSTATNÍ POŽADAVKY - GEODETICKÉ ZAMĚŘENÍ - CELKY</t>
  </si>
  <si>
    <t>KPL</t>
  </si>
  <si>
    <t>PP</t>
  </si>
  <si>
    <t>TS</t>
  </si>
  <si>
    <t>Položka zahrnuje: 
- veškeré náklady spojené s objednatelem požadovanými pracemi
- položka se využije pro celky 3D charakteru (objekty s vysokou mírou nepravidelnosti vzájemně navazujících částí, technologické a průmyslové celky) 
Položka nezahrnuje: 
- x</t>
  </si>
  <si>
    <t>02943</t>
  </si>
  <si>
    <t>OSTATNÍ POŽADAVKY - VYPRACOVÁNÍ RDS</t>
  </si>
  <si>
    <t>Položka zahrnuje:
- veškeré náklady spojené s objednatelem požadovanými pracemi
Položka nezahrnuje:
- x</t>
  </si>
  <si>
    <t>02944</t>
  </si>
  <si>
    <t>OSTAT POŽADAVKY - DOKUMENTACE SKUTEČ PROVEDENÍ V DIGIT FORMĚ</t>
  </si>
  <si>
    <t>Položka zahrnuje: 
- kompletní zeměměřičské práce a činnosti spojené se zaměřením a vyhotovením všech dokončených dílčích částí stavby, včetně po celkovém dokončení stavby zakrytých částí. Vyhotovení geodetické dokumentace skutečného provedení, svojí podrobností, obsahem, přesností, náležitostmi, formou prezentace musí být v souladu s požadavky, vycházející s aktuálně platné legislativy. 
Položka nezahrnuje: 
- x</t>
  </si>
  <si>
    <t>02945</t>
  </si>
  <si>
    <t>OSTAT POŽADAVKY - GEOMETRICKÝ PLÁN</t>
  </si>
  <si>
    <t>HM</t>
  </si>
  <si>
    <t>Položka zahrnuje:       
- zajištění všech dostupných podkladů pro vyhotovení geometrického plánu investorem
- polní práce spojené s vyhotovením geometrického plánu
- výpočetní a grafické kancelářské práce spojené s vyhotovením geometrického plánu
- autorizace výsledného elaborátu geometrického plánu Autorizovaným Zeměměřičským Inženýrem (AZI) 
- zajištění formální a technické kontroly, včetně potvrzení geometrického plánu místně příslušným katastrálním pracovištěm</t>
  </si>
  <si>
    <t>00001</t>
  </si>
  <si>
    <t>R</t>
  </si>
  <si>
    <t>Vytyčení veškerých inženýrských sítí v prostoru staveniště - popsáno v obchodních podmínkách  a v projektové dokumentaci</t>
  </si>
  <si>
    <t>00002</t>
  </si>
  <si>
    <t>Zřízení a odstranění zařízení staveniště - popsáno v obchodních podmínkách</t>
  </si>
  <si>
    <t>00003</t>
  </si>
  <si>
    <t>Zajištění povolení k uzavírkám - popsáno v obchodních podmínkách, v zákoně č. 13/1997 Sb., a vyhlášce č. 104/1997</t>
  </si>
  <si>
    <t>00004</t>
  </si>
  <si>
    <t>Zajištění stanovení, umístění, údržbu, přemístění a odstranění dočasného dopravního značení - popsáno v projektové dokumentaci</t>
  </si>
  <si>
    <t>00005</t>
  </si>
  <si>
    <t>Zajištění přístupů a příjezdů k sousedním nemovitostem  - popsáno v obchodních podmínkách, v zákoně č. 13/1997 Sb., a vyhlášce č. 104/1997</t>
  </si>
  <si>
    <t>00006</t>
  </si>
  <si>
    <t>Zajištění provedení a výstupů veškerých zkoušek a revizí - popsáno v obchodních podmínkách, technických podmínkách a normách ČSN</t>
  </si>
  <si>
    <t>00007</t>
  </si>
  <si>
    <t>Bezpečnostní opatření - popsáno v projektové dokumentaci</t>
  </si>
  <si>
    <t>014102</t>
  </si>
  <si>
    <t>POPLATKY ZA SKLÁDKU</t>
  </si>
  <si>
    <t>T</t>
  </si>
  <si>
    <t>VV</t>
  </si>
  <si>
    <t>(467,715+766,6+11)*2,0 = 2490,630 [A]</t>
  </si>
  <si>
    <t>Položka zahrnuje:
- veškeré poplatky provozovateli skládky související s uložením odpadu na skládce.
Položka nezahrnuje:
- x</t>
  </si>
  <si>
    <t>1</t>
  </si>
  <si>
    <t>Zemní práce</t>
  </si>
  <si>
    <t>11120</t>
  </si>
  <si>
    <t>ODSTRANĚNÍ KŘOVIN</t>
  </si>
  <si>
    <t>M2</t>
  </si>
  <si>
    <t>Položka zahrnuje:
- odstranění křovin a stromů do průměru 100 mm
- dopravu dřevin bez ohledu na vzdálenost
- spálení na hromadách nebo štěpkování
Položka nezahrnuje:
- x</t>
  </si>
  <si>
    <t>11201</t>
  </si>
  <si>
    <t>KÁCENÍ STROMŮ D KMENE DO 0,5M S ODSTRANĚNÍM PAŘEZŮ</t>
  </si>
  <si>
    <t>KUS</t>
  </si>
  <si>
    <t>Položka  zahrnuje:
- poražení stromu a osekání větví
- spálení větví na hromadách nebo štěpkování
- dopravu a uložení kmenů, případné další práce s nimi dle pokynů zadávací dokumentace
- vytrhání nebo vykopání pařezů
- veškeré zemní práce spojené s odstraněním pařezů
- dopravu a uložení pařezů, případně další práce s nimi dle pokynů zadávací dokumentace
- zásyp jam po pařezech
Položka nezahrnuje:
- x
Způsob měření:
- kácení stromů se měří v [ks] poražených stromů (průměr stromů se měří ve výšce 1,3m nad terénem)</t>
  </si>
  <si>
    <t>11313</t>
  </si>
  <si>
    <t>ODSTRANĚNÍ KRYTU ZPEVNĚNÝCH PLOCH S ASFALTOVÝM POJIVEM</t>
  </si>
  <si>
    <t>M3</t>
  </si>
  <si>
    <t>Včetně odvozu a likvidace v režii zhotovitele, odvozná vzdálenost v režii zhotovitele.</t>
  </si>
  <si>
    <t>(35,0+0,5*(530,0+210,0))*0,08 = 32,400 [A]</t>
  </si>
  <si>
    <t>Položka zahrnuje:
- veškerou manipulaci s vybouranou sutí a s vybouranými hmotami vč. uložení na skládku.</t>
  </si>
  <si>
    <t>113174</t>
  </si>
  <si>
    <t>ODSTRAN KRYTU ZPEVNĚNÝCH PLOCH Z DLAŽEB KOSTEK, ODVOZ DO 5KM</t>
  </si>
  <si>
    <t>(18,5+3,5+16,0+13,0)*0,1 = 5,100 [A]</t>
  </si>
  <si>
    <t>113184</t>
  </si>
  <si>
    <t>ODSTRANĚNÍ KRYTU ZPEVNĚNÝCH PLOCH Z DLAŽDIC, ODVOZ DO 5KM</t>
  </si>
  <si>
    <t>(16,0+5,0+265,0+150,0+55,0+55)*0,06 = 32,760 [A]</t>
  </si>
  <si>
    <t>113524</t>
  </si>
  <si>
    <t>ODSTRANĚNÍ CHODNÍKOVÝCH A SILNIČNÍCH OBRUBNÍKŮ BETONOVÝCH, ODVOZ DO 5KM</t>
  </si>
  <si>
    <t>M</t>
  </si>
  <si>
    <t>8,0+1,7+9,0+8,0+5,0+210,0 = 241,700 [A]</t>
  </si>
  <si>
    <t>122734</t>
  </si>
  <si>
    <t>A</t>
  </si>
  <si>
    <t>ODKOPÁVKY A PROKOPÁVKY OBECNÉ TŘ. I, ODVOZ DO 5KM</t>
  </si>
  <si>
    <t>Včetně odvozu v režii zhotovitele, odvozná vzdálenost v režii zhotovitele.</t>
  </si>
  <si>
    <t>Chodník 0,2*2,0*530,0+0,2*2,5*55,0 = 239,500 [A]_x000D_
Sjezdy 0,25*2,0*142,0 = 71,000 [B]_x000D_
Parkovací stání 0,47*2,5*121,0+0,47*4,0*8,0 = 157,215 [C]_x000D_
Celkové množství = 467,715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</si>
  <si>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zhutnění podloží, případně i svahů vč. svahování
- zřízení stupňů v podloží a lavic na svazích, není-li pro tyto práce zřízena samostatná položka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</t>
  </si>
  <si>
    <t>B</t>
  </si>
  <si>
    <t>V případě sanace podloží.
Včetně odvozu v režii zhotovitele, odvozná vzdálenost v režii zhotovitele.</t>
  </si>
  <si>
    <t>Chodník 0,4*2,0*530,0+0,4*2,5*55,0 = 479,000 [A]_x000D_
Sjezdy 0,4*2,0*142,0 = 113,600 [B]_x000D_
Autobusové zastávky 0,4*100,50 = 40,200 [C]_x000D_
Parkovací stání 0,4*2,5*121,0+0,4*4,0*8,0 = 133,800 [D]_x000D_
Celkové množství = 766,600</t>
  </si>
  <si>
    <t>132734</t>
  </si>
  <si>
    <t>HLOUBENÍ RÝH ŠÍŘ DO 2M PAŽ I NEPAŽ TŘ. I, ODVOZ DO 5KM</t>
  </si>
  <si>
    <t>Drenáž 0,5*0,4*55,0 = 11,000 [A]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</si>
  <si>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</t>
  </si>
  <si>
    <t>17120</t>
  </si>
  <si>
    <t>ULOŽENÍ SYPANINY DO NÁSYPŮ A NA SKLÁDKY BEZ ZHUTNĚNÍ</t>
  </si>
  <si>
    <t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</si>
  <si>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18110</t>
  </si>
  <si>
    <t>ÚPRAVA PLÁNĚ SE ZHUTNĚNÍM V HORNINĚ TŘ. I</t>
  </si>
  <si>
    <t>Položka zahrnuje:
- úpravu pláně včetně vyrovnání výškových rozdílů. Míru zhutnění určuje projekt.
Položka nezahrnuje:
- x</t>
  </si>
  <si>
    <t>18231A</t>
  </si>
  <si>
    <t>ROZPROSTŘENÍ NAKUPOVANÉ ORNICE V ROVINĚ V TL. DO 0,10 M</t>
  </si>
  <si>
    <t>0,5*(250,0+200,0) = 225,000 [A]</t>
  </si>
  <si>
    <t>Položka zahrnuje:
- nákup a dopravu ornice
- rozprostření ornice v předepsané tloušťce ve svahu přes 1:5
Položka nezahrnuje:
- x</t>
  </si>
  <si>
    <t>18241</t>
  </si>
  <si>
    <t>ZALOŽENÍ TRÁVNÍKU RUČNÍM VÝSEVEM</t>
  </si>
  <si>
    <t>Položka zahrnuje:
- dodání předepsané travní směsi, její výsev na ornici, zalévání, první pokosení, to vše bez ohledu na sklon terénu
Položka nezahrnuje:
- x</t>
  </si>
  <si>
    <t>2</t>
  </si>
  <si>
    <t>Základy</t>
  </si>
  <si>
    <t>21197</t>
  </si>
  <si>
    <t>OPLÁŠTĚNÍ ODVODŇOVACÍCH ŽEBER Z GEOTEXTILIE</t>
  </si>
  <si>
    <t>55,0*0,6*4 = 132,000 [A]</t>
  </si>
  <si>
    <t>Položka zahrnuje:
- dodávku a uložení předepsané fólie včetně potřebných přesahů
- mimostaveništní a vnitrostaveništní dopravu 
Položka nezahrnuje:
- x
Způsob měření:
- přesahy se nezapočítávají do výměry</t>
  </si>
  <si>
    <t>21263</t>
  </si>
  <si>
    <t>TRATIVODY KOMPLET  Z TRUB Z PLAST HM DN DO 150MM</t>
  </si>
  <si>
    <t>Položka zahrnuje:
 - platí pro kompletní konstrukce trativodů:
- výkop rýhy předepsaného tvaru v dané třídě těžitelnosti, výplň, zásyp trativodu včetně dopravy, uložení přebytečného materiálu, dodávky předepsaného materiálu pro výplň a zásyp
- zřízení spojovací vrstvy
- zřízení podkladu a lože trativodu z předepsaného materiálu
- dodávka a uložení trativodu předepsaného materiálu a profilu
- obsyp trativodu předepsaným materiálem
- ukončení trativodu zaústěním do potrubí nebo vodoteče, případně vybudování ukončujícího objektu (kapličky) dle VL
- veškerý materiál, výrobky a polotovary, včetně mimostaveništní a vnitrostaveništní dopravy
Položka nezahrnuje:
- opláštění z geotextilie, fólie</t>
  </si>
  <si>
    <t>21452</t>
  </si>
  <si>
    <t>SANAČNÍ VRSTVY Z KAMENIVA DRCENÉHO</t>
  </si>
  <si>
    <t>Sanace podloží štěrkodrtí 0/63.</t>
  </si>
  <si>
    <t>Chodník 2,0*390,0+2,5*55,0 = 917,500 [A]_x000D_
Sjezdy 2,0*142,0 = 284,000 [B]_x000D_
Parkovací stání 2,5*121,0+4,0*8,0 = 334,500 [C]_x000D_
Mezisoučet = 1536,000 [D]_x000D_
Sanace tl. 40 cm 1536*0,4 = 614,400 [E]</t>
  </si>
  <si>
    <t>Položka zahrnuje:
- dodávku předepsaného kameniva
- mimostaveništní a vnitrostaveništní dopravu a jeho uložení
- není-li v zadávací dokumentaci uvedeno jinak, jedná se o nakupovaný materiál
Položka nezahrnuje:
- x</t>
  </si>
  <si>
    <t>21461E</t>
  </si>
  <si>
    <t>SEPARAČNÍ GEOTEXTILIE DO 500G/M2</t>
  </si>
  <si>
    <t>Chodník 2,0*390,0+2,5*55,0 = 917,500 [A]_x000D_
Sjezdy 2,0*142,0 = 284,000 [B]_x000D_
autobusové zastávky 100,5 = 100,500 [C]_x000D_
 2,5*121,0+4,0*8,0 = 334,500 [D]_x000D_
Celkové množství = 1636,500</t>
  </si>
  <si>
    <t>Položka zahrnuje:
- dodávku předepsané geotextilie
- úpravu, očištění a ochranu podkladu
- přichycení k podkladu, případně zatížení
- úpravy spojů a zajištění okrajů
- úpravy pro odvodnění
- nutné přesahy (nezapočítávají se do výměry)
- mimostaveništní a vnitrostaveništní dopravu
Položka nezahrnuje:
- x</t>
  </si>
  <si>
    <t>28999</t>
  </si>
  <si>
    <t>OPLÁŠTĚNÍ (ZPEVNĚNÍ) Z FÓLIE</t>
  </si>
  <si>
    <t>Fólie nopová, výška nopů 8 mm</t>
  </si>
  <si>
    <t>Položka zahrnuje:
- dodávku předepsané fólie
- úpravu, očištění a ochranu podkladu
- přichycení k podkladu, případně zatížení
- úpravy spojů a zajištění okrajů
- úpravy pro odvodnění
- nutné přesahy
- mimostaveništní a vnitrostaveništní dopravu
Položka nezahrnuje:
- x 
Způsob měření:
- přesahy se nezapočítávají do výměry</t>
  </si>
  <si>
    <t>5</t>
  </si>
  <si>
    <t>Komunikace</t>
  </si>
  <si>
    <t>56333</t>
  </si>
  <si>
    <t>VOZOVKOVÉ VRSTVY ZE ŠTĚRKODRTI TL. DO 150MM</t>
  </si>
  <si>
    <t>štěrkodrť frakce 0-32 mm</t>
  </si>
  <si>
    <t>Chodník 1,5*(528,0-145,0)+2,0*55,0+2,0*24,2 = 732,900 [A]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</si>
  <si>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</si>
  <si>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štěrkodrť frakce 0-63 mm</t>
  </si>
  <si>
    <t>Parkovací plochy 2,5*128,0 = 320,000 [A]_x000D_
Sjezdy 1,5*145,0 = 217,500 [B]_x000D_
Celkové množství = 537,500</t>
  </si>
  <si>
    <t>56334</t>
  </si>
  <si>
    <t>VOZOVKOVÉ VRSTVY ZE ŠTĚRKODRTI TL. DO 200MM</t>
  </si>
  <si>
    <t>56335</t>
  </si>
  <si>
    <t>VOZOVKOVÉ VRSTVY ZE ŠTĚRKODRTI TL. DO 250MM</t>
  </si>
  <si>
    <t>1,5*145,0 = 217,500 [A]</t>
  </si>
  <si>
    <t>582611</t>
  </si>
  <si>
    <t>KRYTY Z BETON DLAŽDIC SE ZÁMKEM ŠEDÝCH TL 60MM DO LOŽE Z KAM</t>
  </si>
  <si>
    <t>Dlažba zámková H-PROFIL 20x16,5x6 cm přírodní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</si>
  <si>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</si>
  <si>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582612</t>
  </si>
  <si>
    <t>KRYTY Z BETON DLAŽDIC SE ZÁMKEM ŠEDÝCH TL 80MM DO LOŽE Z KAM</t>
  </si>
  <si>
    <t>Dlažba zámková H-PROFIL 20x16,5x8 cm přírodní</t>
  </si>
  <si>
    <t>Sjezdy 1,1*145,0 = 159,500 [A]_x000D_
 3,5*7,75 = 27,125 [B]_x000D_
Celkové množství = 186,625</t>
  </si>
  <si>
    <t>58261A</t>
  </si>
  <si>
    <t>KRYTY Z BETON DLAŽDIC SE ZÁMKEM BAREV RELIÉF TL 60MM DO LOŽE Z KAM</t>
  </si>
  <si>
    <t>Dlažba červená pro nevidomé 20x10x6</t>
  </si>
  <si>
    <t>Varovné a signální pásy 7,1+0,4*2,4*8+7,0+3,5 = 25,280 [A]</t>
  </si>
  <si>
    <t>58261B</t>
  </si>
  <si>
    <t>KRYTY Z BETON DLAŽDIC SE ZÁMKEM BAREV RELIÉF TL 80MM DO LOŽE Z KAM</t>
  </si>
  <si>
    <t>Dlažba červená pro nevidomé 20x10x8</t>
  </si>
  <si>
    <t>Varovný pás 0,4*199,5 = 79,800 [A]</t>
  </si>
  <si>
    <t>58401</t>
  </si>
  <si>
    <t>VOZOVKOVÉ KRYTY Z VEGETAČNÍCH DÍLCŮ DO LOŽE Z KAM TL DO 100MM</t>
  </si>
  <si>
    <t>Dlažba zatravňovací přírodní 17/20 x 17/20 x 8 cm 30 mm distančníky</t>
  </si>
  <si>
    <t>Parkovací plochy 2,0*(76,25+21,3)+3,5*7,75 = 222,225 [A]</t>
  </si>
  <si>
    <t>Položka zahrnuje:
- dodání dílců v požadované kvalitě, dodání materiálu pro předepsané lože v tloušťce předepsané dokumentací a pro předepsanou výplň spar
- očištění podkladu
- uložení dílců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</si>
  <si>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9</t>
  </si>
  <si>
    <t>Ostatní konstrukce a práce</t>
  </si>
  <si>
    <t>9111A1</t>
  </si>
  <si>
    <t>ZÁBRADLÍ SILNIČNÍ S VODOR MADLY - DODÁVKA A MONTÁŽ</t>
  </si>
  <si>
    <t>Položka zahrnuje:
- dodání zábradlí včetně předepsané povrchové úpravy
- osazení sloupků zaberaněním nebo osazením do betonových bloků (včetně betonových bloků a nutných zemních prací)
- případné bednění ( trubku) betonové patky v gabionové zdi
Položka nezahrnuje:
- x</t>
  </si>
  <si>
    <t>9111A3</t>
  </si>
  <si>
    <t>ZÁBRADLÍ SILNIČNÍ S VODOR MADLY - DEMONTÁŽ S PŘESUNEM</t>
  </si>
  <si>
    <t>Položka zahrnuje:
- demontáž a odstranění zařízení
- jeho odvoz na předepsané místo
Položka nezahrnuje:
- x</t>
  </si>
  <si>
    <t>914131</t>
  </si>
  <si>
    <t>DOPRAVNÍ ZNAČKY ZÁKLADNÍ VELIKOSTI OCELOVÉ TŘ RA2 - DODÁVKA A MONTÁŽ</t>
  </si>
  <si>
    <t>Dopravní značka - IJ4A - Označník zastávky - 2 kusy_x000D_
Dopravní značka - IP12 - Vyhrazené parkoviště - 1 kus</t>
  </si>
  <si>
    <t>Položka zahrnuje:
- dodávku a montáž značek v požadovaném provedení
Položka nezahrnuje:
- x</t>
  </si>
  <si>
    <t>914133</t>
  </si>
  <si>
    <t>DOPRAVNÍ ZNAČKY ZÁKLADNÍ VELIKOSTI OCELOVÉ TŘ RA2 - DEMONTÁŽ</t>
  </si>
  <si>
    <t>Položka zahrnuje:
- odstranění, demontáž a odklizení materiálu s odvozem na předepsané místo
Položka nezahrnuje:
- x</t>
  </si>
  <si>
    <t>915111</t>
  </si>
  <si>
    <t>VODOROVNÉ DOPRAVNÍ ZNAČENÍ BARVOU HLADKÉ - DODÁVKA A POKLÁDKA</t>
  </si>
  <si>
    <t>Položka zahrnuje:
- dodání a pokládku nátěrového materiálu
- předznačení a reflexní úpravu
Položka nezahrnuje:
- x
Způsob měření:
- měří se pouze natíraná plocha</t>
  </si>
  <si>
    <t>917224</t>
  </si>
  <si>
    <t>SILNIČNÍ A CHODNÍKOVÉ OBRUBY Z BETONOVÝCH OBRUBNÍKŮ ŠÍŘ 150MM</t>
  </si>
  <si>
    <t>Obrubník silniční 1000/150/250 šedý - 750 kusů
Obrubník silniční nájezdový 1000/150/150 šedý - 310 kusů
Obrubník silniční přechodový L 1000/150/150-250 - 37 kusů
Obrubník silniční přechodový P 1000/150/150-250 - 38 kusů_x000D_
Obrubník chodníkový 1000/100/250 přírodní - 610 kusů_x000D_
Obrubník vnější oblouk R 1 300 x 195 x 524 mm - 7 kusů</t>
  </si>
  <si>
    <t>Nájezdový obrubník 145,0+21,5+132,5+29,0+35,0-53,0 = 310,000 [A]_x000D_
Silniční obrubník 383,0+115,0+66,0+26,0+26,0+134,0 = 750,000 [B]_x000D_
Chodníkový obrubník 528,0+15,0+42,0+25,0 = 610,000 [C]_x000D_
přechodový obrubník 75 = 75,000 [D]_x000D_
kruhový obrubník 7 = 7,000 [E]_x000D_
Celkové množství = 1752,000</t>
  </si>
  <si>
    <t>Položka zahrnuje:
- dodání a pokládku betonových obrubníků o rozměrech předepsaných zadávací dokumentací
- betonové lože i boční betonovou opěrku
Položka nezahrnuje:
- x</t>
  </si>
  <si>
    <t>91725</t>
  </si>
  <si>
    <t>NÁSTUPIŠTNÍ OBRUBNÍKY BETONOVÉ</t>
  </si>
  <si>
    <t>Obrubník zastávkový bezbariérový přímý 400/290/1000,  přírodní</t>
  </si>
  <si>
    <t>2*13 = 26,000 [A]</t>
  </si>
  <si>
    <t>919112</t>
  </si>
  <si>
    <t>ŘEZÁNÍ ASFALTOVÉHO KRYTU VOZOVEK TL DO 100MM</t>
  </si>
  <si>
    <t>Položka zahrnuje:
- řezání vozovkové vrstvy v předepsané tloušťce
- spotřeba vody
Položka nezahrnuje:
- x</t>
  </si>
  <si>
    <t>96001</t>
  </si>
  <si>
    <t>Odstranění plechového přístřešku u autobusové zastávky, vč. likvidace</t>
  </si>
  <si>
    <t>(1,75+3)*2,0 = 9,500 [A]</t>
  </si>
  <si>
    <t>3,5*2,0*0,25 = 1,750 [A]</t>
  </si>
  <si>
    <t>0,4*1,0*7,5 = 3,000 [A]</t>
  </si>
  <si>
    <t>272313</t>
  </si>
  <si>
    <t>ZÁKLADY Z PROSTÉHO BETONU DO C16/20</t>
  </si>
  <si>
    <t>0,4*0,5*7,5 = 1,500 [A]</t>
  </si>
  <si>
    <t>Položka zahrnuje:
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 nátěrů zabraňujících soudržnosti betonu a bednění,
- podpěrné  konstr. (skruže) a lešení všech druhů pro bednění,  vč. ochranných a bezpečnostních opatření a základů těchto konstrukcí a lešení,
- vytvoření kotevních čel, kapes, nálitků a sedel, zřízení  všech  požadovaných  otvorů, 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proudů,
Položka nezahrnuje:
- x</t>
  </si>
  <si>
    <t>3</t>
  </si>
  <si>
    <t>Svislé konstrukce</t>
  </si>
  <si>
    <t>32711</t>
  </si>
  <si>
    <t>ZDI OPĚR, ZÁRUB, NÁBŘEŽ Z DÍLCŮ BETON</t>
  </si>
  <si>
    <t>Zdivo základové z bednicích tvárnic, tl. 150 mm výplň tvárnic betonem C 20/25 včetně výztuže.</t>
  </si>
  <si>
    <t>7,5*0,8*0,15 = 0,900 [A]</t>
  </si>
  <si>
    <t>Položka zahrnuje:
- dodání  dílce  požadovaného  tvaru  a  vlastností,  jeho  skladování,  doprava  a  osazení  do  definitivní polohy, včetně komplexní technologie výroby a montáže dílců, ošetření a ochrana dílců,
- u dílců betonových  tuhé kovové prvky a závěsná oka,
- úpravy a zařízení pro uložení a transport dílce,
- veškeré požadované úpravy dílců, včetně doplňkových konstrukcí a vybavení,
- sestavení dílce na stavbě včetně montážních zařízení, plošin a prahů a pod.,
- výplň, těsnění a tmelení spár a spojů,
- očištění a ošetření úložných ploch,
- zednické výpomoce pro montáž dílců,
- označení dílce výrobním štítkem nebo jiným způsobem,
- úpravy dílce pro dodržení požadované přesnosti jeho osazení, včetně případných měření,
- veškerá zařízení pro zajištění stability v každém okamžiku,
- další práce dané případně specifikací k příslušnému prefabrik. dílci (úprava pohledových ploch, příp. rubových ploch, osazení měřících zařízení, zkoušení a měření dílců a pod.).
Položka  nezahrnuje:
- x</t>
  </si>
  <si>
    <t>34295</t>
  </si>
  <si>
    <t>STĚNY A PŘÍČKY VÝPLŇ A ODDĚL ZE DŘEVA</t>
  </si>
  <si>
    <t>Montáž konstrukce stěn z řeziva hraněn. do 224 cm2 včetně dodávky řeziva, hranoly 120 x 140 mm - 27,0 m_x000D_
Montáž konstrukce stěn z fošen, hranolů do 100 cm2 - 23,8 m_x000D_
Spojovací a ochranné prostředky pro montáž stěn - 0,5 m3_x000D_
Montáž záklopu, vrchní na pero, hoblovaná prkna včetně dodávky palubek tl. 24 mm - 7 m2_x000D_
Montáž stropnic hraněných pl. do 288 cm2 včetně dodávky řeziva, hranoly 14/16 - 10 m_x000D_
Hranol sibiřský modřín, 60 x 80 mm - 0,123 m3</t>
  </si>
  <si>
    <t>Položka zahrnuje:
- dílenskou dokumentaci, včetně technologického předpisu spojování
- dodání dřeva v požadované kvalitě a výroba konstrukce (vč. pomůcek,  přípravků a prostředků pro výrobu) bez ohledu na náročnost a její objem, dílenská montáž, montážní dokumentace,
- dodání spojovacího materiálu,
- zřízení montážních a dilatačních spojů, spar, včetně potřebných úprav, vložek, opracování, očištění a ošetření,
- podpěr. konstr. a lešení všech druhů pro montáž konstrukcí i doplňkových, včetně požadovaných otvorů, ochranných a bezpečnostních opatření a základů pro tyto konstrukce a lešení,
- jakákoliv doprava a manipulace dílců a montážních sestav, včetně dopravy konstrukce z výrobny na stavbu,
- montáž konstrukce na stavbě, včetně montážních prostředků a pomůcek a zednických výpomocí,
- výplň, těsnění a tmelení spar a spojů,
- veškeré druhy opracování povrchů, včetně úprav pod nátěry a pod izolaci,
- veškeré druhy dílenských základů a základních nátěrů a povlaků,
- všechny druhy ocelového kotvení,
- dílenskou přejímku a montážní prohlídku, včetně požadovaných dokladů,
- zřízení kotevních otvorů nebo jam, nejsou-li částí jiné konstrukce, jejich úpravy, očištění a ošetření,
- osazení kotvení nebo přímo částí konstrukce do podpůrné konstrukce nebo do zeminy,
- ošetření kotevní oblasti proti vzniku trhlin, vlivu povětrnosti a pod.,
- osazení značek, včetně jejich zaměření.
- veškeré úpravy dřeva pro zlepšení jeho užitných vlastností (impregnace, zpevňování a pod.),
- veškeré druhy povrchových úprav,
- zvláštní spojové prostředky, rozebíratelnost konstrukce,
- osazení měřících zařízení a úprav pro ně.
Položka nezahrnuje:
- x</t>
  </si>
  <si>
    <t>3,1*1,6 = 4,960 [A]</t>
  </si>
  <si>
    <t>6</t>
  </si>
  <si>
    <t>Úpravy povrchů, podlahy, výplně otvorů</t>
  </si>
  <si>
    <t>62001</t>
  </si>
  <si>
    <t>3D nápis autobusové zastávky, D+M</t>
  </si>
  <si>
    <t>kus</t>
  </si>
  <si>
    <t>641111</t>
  </si>
  <si>
    <t>OKNA KOMPLETNÍ S DŘEV RÁMEM JEDNODUCHÁ JEDNOKŘÍDLÁ</t>
  </si>
  <si>
    <t>Okno dřevěné pevné, 4vrstvý hranol, 88 mm</t>
  </si>
  <si>
    <t>1,6*1,5 = 2,400 [A]</t>
  </si>
  <si>
    <t>Položka zahrnuje:
- dodávka oken dle specifikace objednatele
- montáž nových oken do připravených otvorů (tj. zakotvení do ostění a zapěnění spáry PUR pěnou)
- seřízení výrobků k jejich plné funkčnosti
- případné zapravení venkovního i vnitřního ostění
- zajištění prováděných prací tak, aby nebyly znečištěny a poškozeny vnitřní prostory 
- případná výmalba vnitřních ostění oken 
- pokud se jedná o finální stavební práci, zahrnuje i zajištění úklidu vnitřních i vnějších prostor
Položka nezahrnuje:
- x</t>
  </si>
  <si>
    <t>7</t>
  </si>
  <si>
    <t>Přidružená stavební výroba</t>
  </si>
  <si>
    <t>72124</t>
  </si>
  <si>
    <t>LAPAČE STŘEŠNÍCH SPLAVENIN</t>
  </si>
  <si>
    <t>Lapač střešních splavenin PP HL600, kloub zápachová klapka, koš na listí, DN 100 mm</t>
  </si>
  <si>
    <t>Položka zahrnuje:
- výrobní dokumentaci (včetně technologického předpisu)
- dodání veškerého instalačního a pomocného materiálu (trouby, trubky, armatury, tvarové kusy, spojovací a těsnící materiál a pod.), podpěrných, závěsných, upevňovacích prvků, včetně potřebných úprav
- zednické výpomoci, jako je vysekávání kapes a rýh, jejich vyplnění a začištění
- úprava podkladu a osazení podpěr, osazení a očištění podkladu a podpěr
- zřízení plně funkční instalace, kompletní soustavy, podle příslušného technologického předpisu
- zřízení instalace i jednotlivých částí po etapách, včetně pracovních spar a spojů
- úprava a příprava prostupů, okolí podpěr, zaústění a napojení a upevnění odpadních výustek
- úprava, očištění a ošetření prostoru kolem instalace
Položka nezahrnuje:
- x</t>
  </si>
  <si>
    <t>76421</t>
  </si>
  <si>
    <t>OPLECHOVÁNÍ A LEMOVÁNÍ KONSTRUKCÍ Z POZINKOVANÉHO PLECHU</t>
  </si>
  <si>
    <t>Okapnice z lakovaného Pz plechu, rš 200 mm - 3,5 m_x000D_
Závětrná lišta z lakovaného Pz plechu, rš 333 mm - 7,5 m</t>
  </si>
  <si>
    <t>Položka zahrnuje:
- zejména kompletní konstrukci včetně úprav plechů (i povrchové úpravy a pod.)
- spojovací a ochranné prostředky, podkladovou lepenku, upevňovací prvky, lemování, spárování, úpravy u okapů, prostupů, výčnělků, rohů, spojů, dilatací a pod. 
- není-li zahrnut v samostatných položkách (SD 78), i nátěr konstrukcí, včetně úprav povrchu před nátěrem
- veškerý materiál, výrobky a polotovary
- mimostaveništní a vnitrostaveništní dopravy (rovněž přesuny), včetně naložení a složení,případně s uložením
Položka nezahrnuje:
- x</t>
  </si>
  <si>
    <t>764412</t>
  </si>
  <si>
    <t>ŽLABY Z POZINK PLECHU RŠ DO 330MM</t>
  </si>
  <si>
    <t>Položka zahrnuje:
- zejména kompletní konstrukci včetně úprav plechů (i povrchové úpravy a pod.)
- spojovací a ochranné prostředky, podkladovou lepenku, upevňovací prvky, lemování, spárování, úpravy u okapů, prostupů, výčnělků, rohů, spojů, dilatací a pod. 
- není-li zahrnut v samostatných položkách (SD 78), i nátěr konstrukcí, včetně úprav povrchu před nátěrem
- veškerý materiál, výrobky a polotovary
- mimostaveništní a vnitrostaveništní dopravy (rovněž přesuny), včetně naložení a složení,případně s uložením.
- háky, zděře, čela, manžety, odbočky, kolena, rohy, hrdla, odskoky, výpusti, přechodové kusy a pod
Položka nezahrnuje:
- x</t>
  </si>
  <si>
    <t>764512</t>
  </si>
  <si>
    <t>ODPAD TROUBY KRUH (ČTVERC) Z POZINK PLECHU DN DO 100MM</t>
  </si>
  <si>
    <t>766001</t>
  </si>
  <si>
    <t>Dřevěná lavice 1,75x1,60 m, fošny sibiřký modřín, vč. spoj. prostředků, D+M</t>
  </si>
  <si>
    <t>766411</t>
  </si>
  <si>
    <t>KONSTR TRUHLÁŘ - OBLOŽENÍ STĚN PALUBKAMI Z MĚK DŘEVA</t>
  </si>
  <si>
    <t>Palubka obkladová MD jakost A/B, tl. 19 mm, šířka 121 mm včetně nátěru olejového dvojnásobného_x000D_
Podkladový rošt - Hranolek Modřín sibiřský 45 x 70 mm</t>
  </si>
  <si>
    <t>(2,18*3,5*2+2*2,18*2,0-1,6*1,5-3,1*2,0)*2 = 30,760 [A]</t>
  </si>
  <si>
    <t>Položka zahrnuje:
- dodávku a montáž obložení dle projektové dokumentace (soklu, podkladového roštu, nosných prvků)
- mimostaveništní a vnitrostaveništní dopravu
- povrchové úpravy předepsané projektem
Položka nezahrnuje:
- x</t>
  </si>
  <si>
    <t>76799</t>
  </si>
  <si>
    <t>OSTATNÍ KOVOVÉ DOPLŇK KONSTRUKCE</t>
  </si>
  <si>
    <t>kovová podnož pod dřev. lamely - pásoviny, jekl sloupek : 85,0 kg_x000D_
Včetně pozinkování.</t>
  </si>
  <si>
    <t>Položka zahrnuje:
- vlastní zámečnické výrobky
- rámy, rošty, lišty, kování, podpěrné, závěsné, upevňovací prvky, spojovací a těsnící materiál, pomocný materiál
- kompletní povrchovou úpravu
- u doplňkových stavebních konstrukcí je zahrnuto drobné zasklení nebo jiná předepsaná výplň
Položka nezahrnuje:
- x</t>
  </si>
  <si>
    <t>8</t>
  </si>
  <si>
    <t>Potrubí</t>
  </si>
  <si>
    <t>87133</t>
  </si>
  <si>
    <t>POTRUBÍ Z TRUB PLASTOVÝCH TLAKOVÝCH HRDLOVÝCH DN DO 150MM</t>
  </si>
  <si>
    <t>Kanalizace z trub PVC hrdlových D 110 mm</t>
  </si>
  <si>
    <t>Položka zahrnuje:
- výrobní dokumentaci (včetně technologického předpisu)
- dodání veškerého trubního a pomocného materiálu (trouby, trubky, tvarovky, spojovací a těsnící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 (bez ohledu na sklon)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
Položka nezahrnuje:
- tlakové zkoušky ani proplach a dezinfekci</t>
  </si>
  <si>
    <t>91001</t>
  </si>
  <si>
    <t>Zelená střecha extenzivní, rozchodníkový koberec</t>
  </si>
  <si>
    <t>m2</t>
  </si>
  <si>
    <t>3,5*2,0 = 7,000 [A]</t>
  </si>
  <si>
    <t>91002</t>
  </si>
  <si>
    <t>Koš odpadkový nástěnný 30 l</t>
  </si>
  <si>
    <t>(3,25+9,6+4-8,1)*2,0 = 17,500 [A]</t>
  </si>
  <si>
    <t>0,25*2,6*5,0 = 3,250 [A]</t>
  </si>
  <si>
    <t>131734</t>
  </si>
  <si>
    <t>HLOUBENÍ JAM ZAPAŽ I NEPAŽ TŘ. I, ODVOZ DO 5KM</t>
  </si>
  <si>
    <t>1,6*6,0 = 9,600 [A]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</si>
  <si>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uložení zeminy (na skládku, do násypu) ani poplatky za skládku, vykazují se v položce č.0141**</t>
  </si>
  <si>
    <t>0,6*0,5*(2*2,55+4,6)+0,5*1,0*2,18 = 4,000 [A]</t>
  </si>
  <si>
    <t>17411</t>
  </si>
  <si>
    <t>ZÁSYP JAM A RÝH ZEMINOU SE ZHUTNĚNÍM</t>
  </si>
  <si>
    <t>1,35*6,0 = 8,100 [A]</t>
  </si>
  <si>
    <t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</si>
  <si>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1,3*(4,6+2*2,55) = 12,610 [A]</t>
  </si>
  <si>
    <t>21262</t>
  </si>
  <si>
    <t>TRATIVODY KOMPLET Z TRUB Z PLAST HMOT DN DO 100MM</t>
  </si>
  <si>
    <t>4,6+2*2,55 = 9,700 [A]</t>
  </si>
  <si>
    <t>0,6*0,5*(4,6+1,75*2)+0,5*1,0*2,18 = 3,520 [A]</t>
  </si>
  <si>
    <t>Montáž nopové fólie svisle včetně dodávky fólie DEKDREN T20</t>
  </si>
  <si>
    <t>320001</t>
  </si>
  <si>
    <t>Stříška plotu ze zákrytových desek, šířky 400 mm</t>
  </si>
  <si>
    <t>m</t>
  </si>
  <si>
    <t>Zdivo základové z bednicích tvárnic, tl. 300 mm výplň tvárnic betonem C 20/25 včetně výztuže.</t>
  </si>
  <si>
    <t>Zdivo základové z bednicích tvárnic, tl. 300 mm výplň tvárnic betonem C 20/25 0,5*(4,6+1,75*2)*0,3 = 1,215 [A]_x000D_
Zdivo plotové z tvárnic, betonová zálivka, tl. 300 mm 0,75*2,18*0,3 = 0,491 [C]_x000D_
Stěna z tvárnic ztraceného bednění Best, tl. 300 mm zalití tvárnic betonem C 20/25 2,25*(4,6+1,75*2)*0,3 = 5,468 [B]_x000D_
Celkové množství = 7,174</t>
  </si>
  <si>
    <t>Montáž konstrukce stěn z řeziva hraněn. do 224 cm2 včetně dodávky řeziva, hranoly 120 x 140 mm - 10,0 m
Montáž konstrukce stěn z fošen, hranolů do 100 cm2 - 32,3 m
Spojovací a ochranné prostředky pro montáž stěn - 0,5 m3
Montáž záklopu, vrchní na pero, hoblovaná prkna včetně dodávky palubek tl. 24 mm - 11,73 m2
Montáž stropnic hraněných pl. do 288 cm2 včetně dodávky řeziva, hranoly 14/16 - 23,3 m
Hranol sibiřský modřín, 60 x 80 mm - 0,163 m3</t>
  </si>
  <si>
    <t>4,0*1,75 = 7,000 [A]</t>
  </si>
  <si>
    <t>Okapnice z lakovaného Pz plechu, rš 200 mm - 4,6 m
Závětrná lišta z lakovaného Pz plechu, rš 333 mm - 9,7 m</t>
  </si>
  <si>
    <t>Palubka obkladová MD jakost A/B, tl. 19 mm, šířka 121 mm včetně nátěru olejového dvojnásobného
Podkladový rošt - Hranolek Modřín sibiřský 45 x 70 mm</t>
  </si>
  <si>
    <t>kovová podnož pod dřev. lamely - pásoviny, jekl sloupek : 90,0 kg
Včetně pozinkování.</t>
  </si>
  <si>
    <t>4,6*2,55 = 11,730 [A]</t>
  </si>
  <si>
    <t>935212</t>
  </si>
  <si>
    <t>PŘÍKOPOVÉ ŽLABY Z BETON TVÁRNIC ŠÍŘ DO 600MM DO BETONU TL 100MM</t>
  </si>
  <si>
    <t>Žlábek betonový 80x250x210 mm přírodní</t>
  </si>
  <si>
    <t>Položka zahrnuje:
- dodávku a uložení příkopových tvárnic předepsaného rozměru a kvality
- dodání a rozprostření lože z předepsaného materiálu v předepsané kvalitěa v předepsané tloušťce
- veškerou manipulaci s materiálem, vnitrostaveništní i mimostaveništní dopravu
- ukončení, patky, spárování
Položka nezahrnuje:
- x
Způsob měření:
- měří se v metrech běžných délky osy žlabu</t>
  </si>
  <si>
    <t>Položka č. 13173 75,125*2,0 = 150,250 [A]_x000D_
Položka č. 13273 388,152*2,0 = 776,304 [B]_x000D_
Celkové množství = 926,554</t>
  </si>
  <si>
    <t>12573</t>
  </si>
  <si>
    <t>VYKOPÁVKY ZE ZEMNÍKŮ A SKLÁDEK TŘ. I</t>
  </si>
  <si>
    <t>Naložení a dovoz z mezideponie pro zpětný zásyp.</t>
  </si>
  <si>
    <t>Dle množství položky 17411 305,464 = 305,464 [A]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</si>
  <si>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ruční vykopávky, odstranění kořenů a napadávek
- pažení, vzepření a rozepření vč. přepažování (vyjma pažení záporového a štětových stěn)
- úpravu, ochranu a očištění dna, základové spáry, stěn a svahů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práce spojené s otvírkou zemníku</t>
  </si>
  <si>
    <t>12931</t>
  </si>
  <si>
    <t>ČIŠTĚNÍ PŘÍKOPŮ OD NÁNOSU DO 0,25M3/M</t>
  </si>
  <si>
    <t>Položka zahrnuje:
- vodorovnou a svislou dopravu, přemístění, přeložení, manipulace s materiálem a uložení na skládku.</t>
  </si>
  <si>
    <t>13173</t>
  </si>
  <si>
    <t>HLOUBENÍ JAM ZAPAŽ I NEPAŽ TŘ. I</t>
  </si>
  <si>
    <t>Vyústní objekt dešťové kanalizace 5,5*1,5*0,5 = 4,125 [A]_x000D_
Jámy pro šachty 2,0*2,0*(2,05+2,25+2,25+2,25+2,25+2,25+2,35+2,1) = 71,000 [B]_x000D_
Celkové množství = 75,125</t>
  </si>
  <si>
    <t>13273</t>
  </si>
  <si>
    <t>HLOUBENÍ RÝH ŠÍŘ DO 2M PAŽ I NEPAŽ TŘ. I</t>
  </si>
  <si>
    <t>0,8*(2,25*198,0+2,1*18,9) = 388,152 [A]</t>
  </si>
  <si>
    <t>Uložení materiálu na skládku</t>
  </si>
  <si>
    <t>Na skládku 75,125+388,152 = 463,277 [B]_x000D_
Celkové množství = 463,277</t>
  </si>
  <si>
    <t>17481</t>
  </si>
  <si>
    <t>ZÁSYP JAM A RÝH Z NAKUPOVANÝCH MATERIÁLŮ</t>
  </si>
  <si>
    <t>Štěrkopísek frakce 0/32.</t>
  </si>
  <si>
    <t>Zásyp rýh 0,8*((2,25-0,75)*198,0+(2,1-0,75)*18,9) = 258,012 [A]_x000D_
Jámy pro šachty 2,0*2,0*(2,05+2,25+2,25+2,25+2,25+2,25+2,35+2,1)-3,14*0,65*0,65*(2,05+2,25+2,25+2,25+2,25+2,25+2,35+2,1) = 47,452 [B]_x000D_
Celkové množství = 305,464</t>
  </si>
  <si>
    <t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</si>
  <si>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17581</t>
  </si>
  <si>
    <t>OBSYP POTRUBÍ A OBJEKTŮ Z NAKUPOVANÝCH MATERIÁLŮ</t>
  </si>
  <si>
    <t>Pískový obsyp materiálem 0/16.</t>
  </si>
  <si>
    <t>0,8*0,6*216,88-0,3*0,3*3,14*216,88 = 42,812 [A]</t>
  </si>
  <si>
    <t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 
Způsob měření:
- zemina vytlačená potrubím o DN 180mm se od kubatury obsypů neodečítá</t>
  </si>
  <si>
    <t>4</t>
  </si>
  <si>
    <t>Vodorovné konstrukce</t>
  </si>
  <si>
    <t>451313</t>
  </si>
  <si>
    <t>PODKLADNÍ A VÝPLŇOVÉ VRSTVY Z PROSTÉHO BETONU C16/20</t>
  </si>
  <si>
    <t>45157</t>
  </si>
  <si>
    <t>PODKLADNÍ A VÝPLŇOVÉ VRSTVY Z KAMENIVA TĚŽENÉHO</t>
  </si>
  <si>
    <t>Pískové lože 0/4</t>
  </si>
  <si>
    <t>0,8*0,15*216,88 = 26,026 [A]</t>
  </si>
  <si>
    <t>46451</t>
  </si>
  <si>
    <t>POHOZ DNA A SVAHŮ Z LOMOVÉHO KAMENE</t>
  </si>
  <si>
    <t>Vyústní objekt 4*1,5*0,2 = 1,200 [A]</t>
  </si>
  <si>
    <t>Položka zahrnuje:
-  dodávku předepsaného kamene
- mimostaveništní a vnitrostaveništní dopravu a jeho uložení
- není-li v zadávací dokumentaci uvedeno jinak, jedná se o nakupovaný materiál
Položka nezahrnuje:
- x</t>
  </si>
  <si>
    <t>465512</t>
  </si>
  <si>
    <t>DLAŽBY Z LOMOVÉHO KAMENE NA MC</t>
  </si>
  <si>
    <t>Dlažba z lomového kamene,lože z MC do 5 cm tloušťky 200 mm, tř. 1, včetně dodávky kamene</t>
  </si>
  <si>
    <t>Vyústní objekt 1,5*0,2 = 0,300 [A]</t>
  </si>
  <si>
    <t>Položka zahrnuje:
- nutné zemní práce (svahování, úpravu pláně a pod.)
- zřízení spojovací vrstvy
- zřízení lože dlažby z cementové malty předepsané kvality a předepsané tloušťky
- dodávku a položení dlažby z lomového kamene do předepsaného tvaru
- spárování, těsnění, tmelení a vyplnění spar MC případně s vyklínováním
- úprava povrchu pro odvedení srážkové vody
Položka nezahrnuje:
- podklad pod dlažbu, vykazuje se samostatně položkami SD 45</t>
  </si>
  <si>
    <t>467313</t>
  </si>
  <si>
    <t>STUPNĚ A PRAHY VODNÍCH KORYT Z PROSTÉHO BETONU C16/20</t>
  </si>
  <si>
    <t>Vyústní objekt 0,2*0,3*(4,5*2+1,5*2) = 0,720 [A]</t>
  </si>
  <si>
    <t>Položka zahrnuje:
- nutné zemní práce (hloubení rýh apod.)
- dodání  čerstvého  betonu  (betonové  směsi)  požadované  kvality,  jeho  uložení  do požadovaného tvaru při jakékoliv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doplňkových konstrukcí a vybavení,
- úpravy povrchu pro položení požadované izolace, povlaků a nátěrů, případně vyspravení,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
Položka nezahrnuje:
- x</t>
  </si>
  <si>
    <t>87433</t>
  </si>
  <si>
    <t>POTRUBÍ Z TRUB PLASTOVÝCH ODPADNÍCH DN DO 150MM</t>
  </si>
  <si>
    <t>Trubka kanalizační PP SN 10 DN 150</t>
  </si>
  <si>
    <t>Přípojky 5,0*7+2,0 = 37,000 [A]</t>
  </si>
  <si>
    <t>87445</t>
  </si>
  <si>
    <t>POTRUBÍ Z TRUB PLASTOVÝCH ODPADNÍCH DN DO 300MM</t>
  </si>
  <si>
    <t>Trubka kanalizační PP SN 10 DN 300</t>
  </si>
  <si>
    <t>217 = 217,000 [A]</t>
  </si>
  <si>
    <t>894145</t>
  </si>
  <si>
    <t>ŠACHTY KANALIZAČNÍ Z BETON DÍLCŮ NA POTRUBÍ DN DO 300MM</t>
  </si>
  <si>
    <t>dno C25/30, potrubí DN 300 včetně dílců TBS-Q 100/50 PS a TBR-Q 100-63/58 KPS</t>
  </si>
  <si>
    <t>Položka zahrnuje:
- poklopy s rámem, mříže s rámem, stupadla, žebříky, stropy z bet. dílců a pod.
- předepsané betonové skruže, prefabrikované nebo monolitické betonové dno
- dodání dílce požadovaného tvaru a vlastností, jeho skladování, doprava a osazení do definitivní polohy, včetně komplexní technologie výroby a montáže dílců, ošetření a ochrana dílců,
- u dílců železobetonových a předpjatých veškerá výztuž, případně i tuhé kovové prvky a závěsná oka,
- úpravy a zařízení pro uložení a transport dílce,
- veškeré požadované úpravy dílců, včetně doplňkových konstrukcí a vybavení,
- sestavení dílce na stavbě včetně montážních zařízení, plošin a prahů a pod.,
- výplň, těsnění a tmelení spár a spojů,
- očištění a ošetření úložných ploch,
- zednické výpomoce pro montáž dílců,
- označení dílce výrobním štítkem nebo jiným způsobem,
- úpravy dílce pro dodržení požadované přesnosti jeho osazení, včetně případných měření,
- veškerá zařízení pro zajištění stability v každém okamžiku
- předepsané podkladní konstrukce
Položka nezahrnuje:
- x</t>
  </si>
  <si>
    <t>89712</t>
  </si>
  <si>
    <t>VPUSŤ KANALIZAČNÍ ULIČNÍ KOMPLETNÍ Z BETONOVÝCH DÍLCŮ</t>
  </si>
  <si>
    <t>Položka zahrnuje:
- dodávku a osazení předepsaných dílů včetně mříže
- výplň, těsnění a tmelení spar a spojů,
- opatření povrchů betonu izolací proti zemní vlhkosti v částech, kde přijdou do styku se zeminou nebo kamenivem,
- předepsané podkladní konstrukce
Položka nezahrnuje:
- x</t>
  </si>
  <si>
    <t>899652</t>
  </si>
  <si>
    <t>ZKOUŠKA VODOTĚSNOSTI POTRUBÍ DN DO 300MM</t>
  </si>
  <si>
    <t>Položka zahrnuje:
- přísun, montáž, demontáž, odsun zkoušecího čerpadla
- napuštění tlakovou vodou, dodání vody pro tlakovou zkoušku
- montáž a demontáž dílců pro zabezpečení konce zkoušeného úseku potrubí
- montáž a demontáž koncových tvarovek
- montáž zaslepovací příruby, zaslepení odboček pro armatury a pro odbočující řady
Položka nezahrnuje:
- x</t>
  </si>
  <si>
    <t>Položka č. 13273 72*2,0 = 144,000 [A]</t>
  </si>
  <si>
    <t>4*12,5*0,8*1,8 = 72,000 [A]</t>
  </si>
  <si>
    <t>Na skládku 72 = 72,000 [B]</t>
  </si>
  <si>
    <t>Štěrkopísek frakce 0/32</t>
  </si>
  <si>
    <t>Odkaz na mn. položky pořadí 13273 72 = 72,000 [A]_x000D_
Odkaz na mn. položky pořadí 17581 -19,2 = -19,200 [B]_x000D_
Odkaz na mn. položky pořadí 45157 -5,76 = -5,760 [C]_x000D_
Celkové množství = 47,040</t>
  </si>
  <si>
    <t>0,8*0,5*12,0*4 = 19,200 [A]</t>
  </si>
  <si>
    <t>451311</t>
  </si>
  <si>
    <t>PODKL A VÝPLŇ VRSTVY Z PROST BET DO C8/10</t>
  </si>
  <si>
    <t>16*0,5*0,5*0,05 = 0,200 [A]</t>
  </si>
  <si>
    <t>Kamenivo těžené 0/4</t>
  </si>
  <si>
    <t>UV9-UV10 4*12,0*0,8*0,15 = 5,760 [A]</t>
  </si>
  <si>
    <t>boky výústního objektu dešťové kanalizace 4*3,5*1,5*0,2 = 4,200 [A]</t>
  </si>
  <si>
    <t>dno výústního objektu dešťové kanalizace 4*1,5*1,5*0,2 = 1,800 [A]</t>
  </si>
  <si>
    <t>Včetně zřízení kapes pro osazení kotevních háků pro upevnění kolejnic.</t>
  </si>
  <si>
    <t>výustní objekt - betonový lem 0,2*0,35*(5,0*2+1,5*2)*4 = 3,640 [A]</t>
  </si>
  <si>
    <t>UV 10, 12, 13 a 14 2*8+2*12 = 40,000 [A]</t>
  </si>
  <si>
    <t>87434</t>
  </si>
  <si>
    <t>POTRUBÍ Z TRUB PLASTOVÝCH ODPADNÍCH DN DO 200MM</t>
  </si>
  <si>
    <t>Trubka kanalizační PP SN 10 DN 200</t>
  </si>
  <si>
    <t>UV 9 a 11 6,0*2 = 12,000 [A]</t>
  </si>
  <si>
    <t>Kolem stávajících obrub.</t>
  </si>
  <si>
    <t>2*6,0*4 = 48,000 [A]</t>
  </si>
  <si>
    <t>141721101R00</t>
  </si>
  <si>
    <t>Řízené protlačení a vtažení PE d 110 mm, hor.1 - 4</t>
  </si>
  <si>
    <t>HZS</t>
  </si>
  <si>
    <t>HODINOVÁ ZÚČTOVACÍ SAZBA</t>
  </si>
  <si>
    <t>Koordinace prací</t>
  </si>
  <si>
    <t>hod</t>
  </si>
  <si>
    <t>Montážní plošina</t>
  </si>
  <si>
    <t>Neměřitelné práce</t>
  </si>
  <si>
    <t>Zaregulování a nastavení svítidel - sklon, směřování, požadovaný světlený tok</t>
  </si>
  <si>
    <t>M11</t>
  </si>
  <si>
    <t>Materiály</t>
  </si>
  <si>
    <t>1000535</t>
  </si>
  <si>
    <t>Napojení na stávající svítidlo - materiál</t>
  </si>
  <si>
    <t>kpl</t>
  </si>
  <si>
    <t>1008379</t>
  </si>
  <si>
    <t>Led svítidlo pouličním led svítidlem 18W teplotu chromatičnosti 2700K</t>
  </si>
  <si>
    <t>ks</t>
  </si>
  <si>
    <t>14312722R</t>
  </si>
  <si>
    <t>Trubka podélně svařovaná hladká S235  43x2,0 mm</t>
  </si>
  <si>
    <t>3,0*2 = 6,000 [A]</t>
  </si>
  <si>
    <t>15615235R</t>
  </si>
  <si>
    <t>Drát tažený pozinkovaný 11343  D 10,00 mm</t>
  </si>
  <si>
    <t>kg</t>
  </si>
  <si>
    <t>200,0*0,62*1,05 = 130,200 [A]</t>
  </si>
  <si>
    <t>15615299R</t>
  </si>
  <si>
    <t>Drát tažený pozinkovaný 11343  D 10,00 mm PVC izolace</t>
  </si>
  <si>
    <t>14*1,0*0,695*1,05 = 10,217 [A]</t>
  </si>
  <si>
    <t>31672999.AR</t>
  </si>
  <si>
    <t>Stožár KL 5-133/60 ŽZ</t>
  </si>
  <si>
    <t>31677999R</t>
  </si>
  <si>
    <t>Výložník SK 3- 300 žárový zinek</t>
  </si>
  <si>
    <t>31678615.AR</t>
  </si>
  <si>
    <t>Svorkovnice stožárová</t>
  </si>
  <si>
    <t>34111030R</t>
  </si>
  <si>
    <t>Kabel silový s Cu jádrem 750 V CYKY 3 x 1,5 mm2</t>
  </si>
  <si>
    <t>34111080R</t>
  </si>
  <si>
    <t>Kabel silový s Cu jádrem 750 V CYKY 4 x16 mm2</t>
  </si>
  <si>
    <t>3457114702R</t>
  </si>
  <si>
    <t>Trubka kabelová chránička KOPOFLEX KF 09063</t>
  </si>
  <si>
    <t>3457114705R</t>
  </si>
  <si>
    <t>Trubka kabelová chránička KOPOFLEX KF 09110</t>
  </si>
  <si>
    <t>35441996R</t>
  </si>
  <si>
    <t>Svorka SR 3a</t>
  </si>
  <si>
    <t>35444105R</t>
  </si>
  <si>
    <t>Svorka připojovací N   SP N</t>
  </si>
  <si>
    <t>35711717R</t>
  </si>
  <si>
    <t>Skříň přípojková plastová SP 100 na sloup NSP1P</t>
  </si>
  <si>
    <t>R11001</t>
  </si>
  <si>
    <t>Recyklační poplatky svítidla</t>
  </si>
  <si>
    <t>R11002</t>
  </si>
  <si>
    <t>Podružný materiál</t>
  </si>
  <si>
    <t>soubor</t>
  </si>
  <si>
    <t>M21</t>
  </si>
  <si>
    <t>Elektromontáže</t>
  </si>
  <si>
    <t>210003</t>
  </si>
  <si>
    <t>Napojení na stávající svítidlo</t>
  </si>
  <si>
    <t>210010065R00</t>
  </si>
  <si>
    <t>Trubka ocelová závitová uložená pevně, 36 mm</t>
  </si>
  <si>
    <t>210010124R00</t>
  </si>
  <si>
    <t>Trubka ochranná z PE, uložená volně, DN do 80 mm</t>
  </si>
  <si>
    <t>200,0+13*2*1,0+1,0 = 227,000 [A]</t>
  </si>
  <si>
    <t>210010125R00</t>
  </si>
  <si>
    <t>Trubka ochranná z PE, uložená volně, DN do 100 mm</t>
  </si>
  <si>
    <t>14,0+24,0+7,0*2+9,5 = 61,500 [A]</t>
  </si>
  <si>
    <t>210100252R00</t>
  </si>
  <si>
    <t>Ukončení celoplast. kabelů zákl./pás.do 4x25 mm2</t>
  </si>
  <si>
    <t>13*2+1 = 27,000 [A]</t>
  </si>
  <si>
    <t>210100258R00</t>
  </si>
  <si>
    <t>Ukončení celoplast. kabelů zákl./pás.do 5x4 mm2</t>
  </si>
  <si>
    <t>210202111R00</t>
  </si>
  <si>
    <t>Svítidlo veřejného osvětlení na výložník</t>
  </si>
  <si>
    <t>210204011R00</t>
  </si>
  <si>
    <t>Stožár osvětlovací ocelový délky do 12 m</t>
  </si>
  <si>
    <t>210204103R00</t>
  </si>
  <si>
    <t>Výložník ocelový 1ramenný do 35 kg</t>
  </si>
  <si>
    <t>210204201R00</t>
  </si>
  <si>
    <t>Elektrovýzbroj stožáru pro 1 okruh</t>
  </si>
  <si>
    <t>210220022R00</t>
  </si>
  <si>
    <t>Vedení uzemňovací v zemi FeZn, D 8 - 10 mm</t>
  </si>
  <si>
    <t>200,0+14*1,0 = 214,000 [A]</t>
  </si>
  <si>
    <t>210220302R00</t>
  </si>
  <si>
    <t>Svorka hromosvodová nad 2 šrouby /ST, SJ, SR, atd/</t>
  </si>
  <si>
    <t>210810014R00</t>
  </si>
  <si>
    <t>Kabel CYKY-m 750 V 4 žíly,16-25 mm2, volně uložený</t>
  </si>
  <si>
    <t>200+13*2*1,0+1,0 = 227,000 [A]</t>
  </si>
  <si>
    <t>210810045R00</t>
  </si>
  <si>
    <t>Kabel CYKY-m 750 V 3 x 1,5 mm2 pevně uložený</t>
  </si>
  <si>
    <t>14*6,0 = 84,000 [A]</t>
  </si>
  <si>
    <t>210950201R00</t>
  </si>
  <si>
    <t>Příplatek na zatahování kabelů váhy do 0,75 kg</t>
  </si>
  <si>
    <t>R210120131R00</t>
  </si>
  <si>
    <t>Skříň pojistková 3x100A na stožár</t>
  </si>
  <si>
    <t>M46</t>
  </si>
  <si>
    <t>Zemní práce při montážích</t>
  </si>
  <si>
    <t>120001101R00</t>
  </si>
  <si>
    <t>Příplatek za ztížení vykopávky v blízkosti vedení</t>
  </si>
  <si>
    <t>m3</t>
  </si>
  <si>
    <t>0,35*0,8*10,0 = 2,800 [A]</t>
  </si>
  <si>
    <t>182001111R00</t>
  </si>
  <si>
    <t>Plošná úprava terénu, nerovnosti do 10 cm v rovině</t>
  </si>
  <si>
    <t>150,0*0,5 = 75,000 [A]</t>
  </si>
  <si>
    <t>199000002R00</t>
  </si>
  <si>
    <t>Poplatek za skládku horniny 1- 4</t>
  </si>
  <si>
    <t>460010011R00</t>
  </si>
  <si>
    <t>Vytýčení trasy nn vedení v přehled.terénu, v obci</t>
  </si>
  <si>
    <t>km</t>
  </si>
  <si>
    <t>460030011R00</t>
  </si>
  <si>
    <t>Sejmutí drnu</t>
  </si>
  <si>
    <t>0,35*150,0 = 52,500 [A]</t>
  </si>
  <si>
    <t>460050714R00</t>
  </si>
  <si>
    <t>Jáma do 2m3 pro stožár veř.osvětlení,hor.4,strojně</t>
  </si>
  <si>
    <t>0,6*0,6*1,2*14 = 6,048 [A]</t>
  </si>
  <si>
    <t>460100024R00</t>
  </si>
  <si>
    <t>Pouzdrový základ 350x1500 mm v ose trasy kab.</t>
  </si>
  <si>
    <t>460200164RT1</t>
  </si>
  <si>
    <t>Výkop kabelové rýhy 35/80 cm  hor.4 strojní výkop rýhy</t>
  </si>
  <si>
    <t>460420018RT3</t>
  </si>
  <si>
    <t>Zřízení kabelového lože v rýze š.do 35 cm z písku tloušťka vrstvy 20 cm</t>
  </si>
  <si>
    <t>460490012R00</t>
  </si>
  <si>
    <t>Fólie výstražná z PVC, šířka 33 cm</t>
  </si>
  <si>
    <t>460570144R00</t>
  </si>
  <si>
    <t>Zához rýhy 35/60 cm, hornina třídy 4, se zhutněním</t>
  </si>
  <si>
    <t>460600001RT3</t>
  </si>
  <si>
    <t>Naložení a odvoz zeminy odvoz na vzdálenost 5000 m</t>
  </si>
  <si>
    <t>200,0*0,35*0,2 = 14,000 [A]</t>
  </si>
  <si>
    <t>R9</t>
  </si>
  <si>
    <t>Výchozí revize elektro</t>
  </si>
  <si>
    <t>320410003</t>
  </si>
  <si>
    <t>Celk.prohl.el.zar.a vyhot.revizní zprávy</t>
  </si>
  <si>
    <t>(14,3+14,5-8,7)*2,0 = 40,200 [A]</t>
  </si>
  <si>
    <t>OP1 0,7*9,0 = 6,300 [A]_x000D_
OP2 0,4*20,0 = 8,000 [B]_x000D_
Celkové množství = 14,300</t>
  </si>
  <si>
    <t>OP1 1,0*0,5*9,0 = 4,500 [A]_x000D_
OP2 1,0*0,5*20,0 = 10,000 [B]_x000D_
Celkové množství = 14,500</t>
  </si>
  <si>
    <t>28,8 = 28,800 [A]</t>
  </si>
  <si>
    <t>OP1 9,0*0,3 = 2,700 [A]_x000D_
OP2 20,0*0,3 = 6,000 [B]_x000D_
Celkové množství = 8,700</t>
  </si>
  <si>
    <t>OP1 15 = 15,000 [A]_x000D_
OP2 25 = 25,000 [B]_x000D_
Celkové množství = 40,000</t>
  </si>
  <si>
    <t>21461C</t>
  </si>
  <si>
    <t>SEPARAČNÍ GEOTEXTILIE DO 300G/M2</t>
  </si>
  <si>
    <t>OP1 2,5*9,0 = 22,500 [A]_x000D_
OP2 2,1*20,0 = 42,000 [B]_x000D_
Celkové množství = 64,500</t>
  </si>
  <si>
    <t>27152</t>
  </si>
  <si>
    <t>POLŠTÁŘE POD ZÁKLADY Z KAMENIVA DRCENÉHO</t>
  </si>
  <si>
    <t>Polštář základu z kameniva hr. drceného 0-63 mm</t>
  </si>
  <si>
    <t>Položka zahrnuje:
- dodávku a uložení předepsaného kameniva
- mimostaveništní a vnitrostaveništní dopravu 
- není-li v zadávací dokumentaci uvedeno jinak, jedná se o nakupovaný materiál
Položka nezahrnuje:
- x</t>
  </si>
  <si>
    <t>Tvárnice svahová 600 x 400 x 250 mm přírodní  - 51,5625 m2</t>
  </si>
  <si>
    <t>OP1 1,25*9,25*0,4 = 4,625 [A]_x000D_
OP2 2,0*20,0*0,4 = 16,000 [B]_x000D_
Celkové množství = 20,625</t>
  </si>
  <si>
    <t>45852</t>
  </si>
  <si>
    <t>VÝPLŇ ZA OPĚRAMI A ZDMI Z KAMENIVA DRCENÉHO</t>
  </si>
  <si>
    <t>OP1 80*0,6*0,4*0,25 = 4,800 [A]_x000D_
OP2 280*0,6*0,4*0,25 = 16,800 [B]_x000D_
Celkové množství = 21,600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</si>
</sst>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"/>
  </numFmts>
  <fonts count="10" x14ac:knownFonts="1">
    <font>
      <sz val="11"/>
      <name val="Calibri"/>
      <family val="2"/>
      <scheme val="minor"/>
    </font>
    <font>
      <sz val="11"/>
      <color rgb="FFD9D9D9"/>
      <name val="Calibri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4">
    <xf numFmtId="0" fontId="0" fillId="0" borderId="0"/>
    <xf numFmtId="0" fontId="2" fillId="0" borderId="0">
      <alignment horizontal="left" vertical="center" wrapText="1"/>
    </xf>
    <xf numFmtId="0" fontId="3" fillId="0" borderId="0">
      <alignment horizontal="left" vertical="center" wrapText="1"/>
    </xf>
    <xf numFmtId="0" fontId="4" fillId="0" borderId="0">
      <alignment horizontal="right" vertical="center" wrapText="1"/>
    </xf>
    <xf numFmtId="0" fontId="5" fillId="0" borderId="0">
      <alignment horizontal="center" vertical="center" wrapText="1"/>
    </xf>
    <xf numFmtId="0" fontId="4" fillId="0" borderId="0">
      <alignment horizontal="left" vertical="center" wrapText="1"/>
    </xf>
    <xf numFmtId="0" fontId="4" fillId="0" borderId="0">
      <alignment horizontal="righ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2" fillId="0" borderId="0">
      <alignment horizontal="left" vertical="center" wrapText="1"/>
    </xf>
    <xf numFmtId="0" fontId="2" fillId="0" borderId="0">
      <alignment horizontal="right" vertical="center" wrapText="1"/>
    </xf>
    <xf numFmtId="0" fontId="9" fillId="0" borderId="0">
      <alignment horizontal="left" vertical="center" wrapText="1"/>
    </xf>
  </cellStyleXfs>
  <cellXfs count="54">
    <xf numFmtId="0" fontId="0" fillId="0" borderId="0" xfId="0"/>
    <xf numFmtId="0" fontId="1" fillId="2" borderId="0" xfId="0" applyFont="1" applyFill="1"/>
    <xf numFmtId="0" fontId="2" fillId="2" borderId="0" xfId="1" applyFill="1">
      <alignment horizontal="lef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4" fillId="2" borderId="0" xfId="3" applyFill="1">
      <alignment horizontal="right" vertical="center" wrapText="1"/>
    </xf>
    <xf numFmtId="164" fontId="4" fillId="2" borderId="0" xfId="3" applyNumberFormat="1" applyFill="1">
      <alignment horizontal="right" vertical="center" wrapText="1"/>
    </xf>
    <xf numFmtId="0" fontId="5" fillId="3" borderId="1" xfId="4" applyFill="1" applyBorder="1">
      <alignment horizontal="center" vertical="center" wrapText="1"/>
    </xf>
    <xf numFmtId="49" fontId="4" fillId="0" borderId="1" xfId="5" applyNumberFormat="1" applyBorder="1">
      <alignment horizontal="left" vertical="center" wrapText="1"/>
    </xf>
    <xf numFmtId="164" fontId="4" fillId="0" borderId="1" xfId="6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6" fillId="2" borderId="5" xfId="7" applyFill="1" applyBorder="1">
      <alignment horizontal="left" vertical="center" wrapText="1"/>
    </xf>
    <xf numFmtId="0" fontId="6" fillId="2" borderId="0" xfId="7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5" fillId="3" borderId="9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5" fillId="3" borderId="11" xfId="4" applyFill="1" applyBorder="1">
      <alignment horizontal="center" vertical="center" wrapText="1"/>
    </xf>
    <xf numFmtId="0" fontId="5" fillId="3" borderId="12" xfId="4" applyFill="1" applyBorder="1">
      <alignment horizontal="center" vertical="center" wrapText="1"/>
    </xf>
    <xf numFmtId="0" fontId="7" fillId="2" borderId="7" xfId="0" applyFont="1" applyFill="1" applyBorder="1"/>
    <xf numFmtId="0" fontId="7" fillId="2" borderId="13" xfId="0" applyFont="1" applyFill="1" applyBorder="1"/>
    <xf numFmtId="0" fontId="7" fillId="2" borderId="7" xfId="0" applyFont="1" applyFill="1" applyBorder="1" applyAlignment="1">
      <alignment horizontal="right"/>
    </xf>
    <xf numFmtId="0" fontId="7" fillId="2" borderId="14" xfId="0" applyFont="1" applyFill="1" applyBorder="1"/>
    <xf numFmtId="164" fontId="7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wrapText="1"/>
    </xf>
    <xf numFmtId="0" fontId="8" fillId="0" borderId="7" xfId="0" applyFont="1" applyBorder="1" applyAlignment="1">
      <alignment wrapText="1"/>
    </xf>
    <xf numFmtId="0" fontId="0" fillId="0" borderId="7" xfId="0" quotePrefix="1" applyBorder="1" applyAlignment="1">
      <alignment wrapText="1"/>
    </xf>
    <xf numFmtId="0" fontId="5" fillId="3" borderId="1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6" fillId="2" borderId="0" xfId="7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5" fillId="3" borderId="8" xfId="4" applyFill="1" applyBorder="1">
      <alignment horizontal="center" vertical="center" wrapText="1"/>
    </xf>
    <xf numFmtId="0" fontId="5" fillId="3" borderId="9" xfId="4" applyFill="1" applyBorder="1">
      <alignment horizontal="center" vertical="center" wrapText="1"/>
    </xf>
    <xf numFmtId="0" fontId="3" fillId="2" borderId="0" xfId="2" applyFill="1">
      <alignment horizontal="left" vertical="center" wrapText="1"/>
    </xf>
    <xf numFmtId="0" fontId="0" fillId="2" borderId="0" xfId="0" applyFill="1"/>
  </cellXfs>
  <cellStyles count="14">
    <cellStyle name="NadpisRekapitulaceSoupisPraciStyle" xfId="2" xr:uid="{00000000-0005-0000-0000-000002000000}"/>
    <cellStyle name="NadpisStrukturyStyle" xfId="8" xr:uid="{00000000-0005-0000-0000-000008000000}"/>
    <cellStyle name="NadpisySloupcuStyle" xfId="4" xr:uid="{00000000-0005-0000-0000-000004000000}"/>
    <cellStyle name="NormalBoldLeftStyle" xfId="5" xr:uid="{00000000-0005-0000-0000-000005000000}"/>
    <cellStyle name="NormalBoldRightStyle" xfId="6" xr:uid="{00000000-0005-0000-0000-000006000000}"/>
    <cellStyle name="NormalBoldStyle" xfId="10" xr:uid="{00000000-0005-0000-0000-00000A000000}"/>
    <cellStyle name="NormalLeftStyle" xfId="11" xr:uid="{00000000-0005-0000-0000-00000B000000}"/>
    <cellStyle name="Normální" xfId="0" builtinId="0"/>
    <cellStyle name="NormalRightStyle" xfId="12" xr:uid="{00000000-0005-0000-0000-00000C000000}"/>
    <cellStyle name="NormalStyle" xfId="1" xr:uid="{00000000-0005-0000-0000-000001000000}"/>
    <cellStyle name="PolDoplnInfoStyle" xfId="13" xr:uid="{00000000-0005-0000-0000-00000D000000}"/>
    <cellStyle name="RekapitulaceCenyStyle" xfId="3" xr:uid="{00000000-0005-0000-0000-000003000000}"/>
    <cellStyle name="StavbaRozpocetHeaderStyle" xfId="7" xr:uid="{00000000-0005-0000-0000-000007000000}"/>
    <cellStyle name="StavebniDilStyle" xfId="9" xr:uid="{00000000-0005-0000-0000-000009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9560" cy="2895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workbookViewId="0"/>
  </sheetViews>
  <sheetFormatPr defaultRowHeight="15" x14ac:dyDescent="0.25"/>
  <cols>
    <col min="1" max="1" width="8.85546875" bestFit="1" customWidth="1"/>
    <col min="2" max="2" width="126" customWidth="1"/>
    <col min="3" max="5" width="18.8554687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/>
      <c r="B2" s="52" t="s">
        <v>2</v>
      </c>
      <c r="C2" s="3"/>
      <c r="D2" s="3"/>
      <c r="E2" s="3"/>
    </row>
    <row r="3" spans="1:5" x14ac:dyDescent="0.25">
      <c r="A3" s="3"/>
      <c r="B3" s="53"/>
      <c r="C3" s="3"/>
      <c r="D3" s="3"/>
      <c r="E3" s="3"/>
    </row>
    <row r="4" spans="1:5" x14ac:dyDescent="0.25">
      <c r="A4" s="3"/>
      <c r="B4" s="52" t="s">
        <v>3</v>
      </c>
      <c r="C4" s="53"/>
      <c r="D4" s="53"/>
      <c r="E4" s="5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5" t="s">
        <v>4</v>
      </c>
      <c r="C6" s="6">
        <f>SUM(C10:C18)</f>
        <v>0</v>
      </c>
      <c r="D6" s="3"/>
      <c r="E6" s="3"/>
    </row>
    <row r="7" spans="1:5" x14ac:dyDescent="0.25">
      <c r="A7" s="3"/>
      <c r="B7" s="5" t="s">
        <v>5</v>
      </c>
      <c r="C7" s="6">
        <f>SUM(E10:E18)</f>
        <v>0</v>
      </c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5">
      <c r="A10" s="8" t="s">
        <v>11</v>
      </c>
      <c r="B10" s="8" t="s">
        <v>12</v>
      </c>
      <c r="C10" s="9">
        <f>'00'!I3</f>
        <v>0</v>
      </c>
      <c r="D10" s="9">
        <f>SUMIFS('00'!O:O,'00'!A:A,"P")</f>
        <v>0</v>
      </c>
      <c r="E10" s="9">
        <f t="shared" ref="E10:E18" si="0">C10+D10</f>
        <v>0</v>
      </c>
    </row>
    <row r="11" spans="1:5" x14ac:dyDescent="0.25">
      <c r="A11" s="8" t="s">
        <v>13</v>
      </c>
      <c r="B11" s="8" t="s">
        <v>14</v>
      </c>
      <c r="C11" s="9">
        <f>'000'!I3</f>
        <v>0</v>
      </c>
      <c r="D11" s="9">
        <f>SUMIFS('000'!O:O,'000'!A:A,"P")</f>
        <v>0</v>
      </c>
      <c r="E11" s="9">
        <f t="shared" si="0"/>
        <v>0</v>
      </c>
    </row>
    <row r="12" spans="1:5" x14ac:dyDescent="0.25">
      <c r="A12" s="8" t="s">
        <v>15</v>
      </c>
      <c r="B12" s="8" t="s">
        <v>16</v>
      </c>
      <c r="C12" s="9">
        <f>'SO 101.2'!I3</f>
        <v>0</v>
      </c>
      <c r="D12" s="9">
        <f>SUMIFS('SO 101.2'!O:O,'SO 101.2'!A:A,"P")</f>
        <v>0</v>
      </c>
      <c r="E12" s="9">
        <f t="shared" si="0"/>
        <v>0</v>
      </c>
    </row>
    <row r="13" spans="1:5" x14ac:dyDescent="0.25">
      <c r="A13" s="8" t="s">
        <v>17</v>
      </c>
      <c r="B13" s="8" t="s">
        <v>18</v>
      </c>
      <c r="C13" s="9">
        <f>'SO 101.4'!I3</f>
        <v>0</v>
      </c>
      <c r="D13" s="9">
        <f>SUMIFS('SO 101.4'!O:O,'SO 101.4'!A:A,"P")</f>
        <v>0</v>
      </c>
      <c r="E13" s="9">
        <f t="shared" si="0"/>
        <v>0</v>
      </c>
    </row>
    <row r="14" spans="1:5" x14ac:dyDescent="0.25">
      <c r="A14" s="8" t="s">
        <v>19</v>
      </c>
      <c r="B14" s="8" t="s">
        <v>20</v>
      </c>
      <c r="C14" s="9">
        <f>'SO 101.5'!I3</f>
        <v>0</v>
      </c>
      <c r="D14" s="9">
        <f>SUMIFS('SO 101.5'!O:O,'SO 101.5'!A:A,"P")</f>
        <v>0</v>
      </c>
      <c r="E14" s="9">
        <f t="shared" si="0"/>
        <v>0</v>
      </c>
    </row>
    <row r="15" spans="1:5" x14ac:dyDescent="0.25">
      <c r="A15" s="8" t="s">
        <v>21</v>
      </c>
      <c r="B15" s="8" t="s">
        <v>22</v>
      </c>
      <c r="C15" s="9">
        <f>'SO 301.1'!I3</f>
        <v>0</v>
      </c>
      <c r="D15" s="9">
        <f>SUMIFS('SO 301.1'!O:O,'SO 301.1'!A:A,"P")</f>
        <v>0</v>
      </c>
      <c r="E15" s="9">
        <f t="shared" si="0"/>
        <v>0</v>
      </c>
    </row>
    <row r="16" spans="1:5" x14ac:dyDescent="0.25">
      <c r="A16" s="8" t="s">
        <v>23</v>
      </c>
      <c r="B16" s="8" t="s">
        <v>24</v>
      </c>
      <c r="C16" s="9">
        <f>'SO 301.2'!I3</f>
        <v>0</v>
      </c>
      <c r="D16" s="9">
        <f>SUMIFS('SO 301.2'!O:O,'SO 301.2'!A:A,"P")</f>
        <v>0</v>
      </c>
      <c r="E16" s="9">
        <f t="shared" si="0"/>
        <v>0</v>
      </c>
    </row>
    <row r="17" spans="1:5" x14ac:dyDescent="0.25">
      <c r="A17" s="8" t="s">
        <v>25</v>
      </c>
      <c r="B17" s="8" t="s">
        <v>26</v>
      </c>
      <c r="C17" s="9">
        <f>'SO 401'!I3</f>
        <v>0</v>
      </c>
      <c r="D17" s="9">
        <f>SUMIFS('SO 401'!O:O,'SO 401'!A:A,"P")</f>
        <v>0</v>
      </c>
      <c r="E17" s="9">
        <f t="shared" si="0"/>
        <v>0</v>
      </c>
    </row>
    <row r="18" spans="1:5" x14ac:dyDescent="0.25">
      <c r="A18" s="8" t="s">
        <v>27</v>
      </c>
      <c r="B18" s="8" t="s">
        <v>28</v>
      </c>
      <c r="C18" s="9">
        <f>'SO 901'!I3</f>
        <v>0</v>
      </c>
      <c r="D18" s="9">
        <f>SUMIFS('SO 901'!O:O,'SO 901'!A:A,"P")</f>
        <v>0</v>
      </c>
      <c r="E18" s="9">
        <f t="shared" si="0"/>
        <v>0</v>
      </c>
    </row>
  </sheetData>
  <mergeCells count="2">
    <mergeCell ref="B2:B3"/>
    <mergeCell ref="B4:E4"/>
  </mergeCells>
  <pageMargins left="0.70866141732283472" right="0.70866141732283472" top="0.78740157480314965" bottom="0.78740157480314965" header="0.31496062992125984" footer="0.31496062992125984"/>
  <pageSetup scale="63" fitToHeight="1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0"/>
  <sheetViews>
    <sheetView topLeftCell="B1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11</v>
      </c>
      <c r="I3" s="19">
        <f>SUMIFS(I8:I20,A8:A20,"SD")</f>
        <v>0</v>
      </c>
      <c r="J3" s="15"/>
      <c r="O3">
        <v>0</v>
      </c>
      <c r="P3">
        <v>2</v>
      </c>
    </row>
    <row r="4" spans="1:16" x14ac:dyDescent="0.25">
      <c r="A4" s="3" t="s">
        <v>34</v>
      </c>
      <c r="B4" s="16" t="s">
        <v>35</v>
      </c>
      <c r="C4" s="48" t="s">
        <v>11</v>
      </c>
      <c r="D4" s="49"/>
      <c r="E4" s="17" t="s">
        <v>12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SUMIFS(I9:I20,A9:A20,"P")</f>
        <v>0</v>
      </c>
      <c r="J8" s="29"/>
    </row>
    <row r="9" spans="1:16" x14ac:dyDescent="0.25">
      <c r="A9" s="30" t="s">
        <v>50</v>
      </c>
      <c r="B9" s="30">
        <v>1</v>
      </c>
      <c r="C9" s="31" t="s">
        <v>51</v>
      </c>
      <c r="D9" s="30" t="s">
        <v>52</v>
      </c>
      <c r="E9" s="32" t="s">
        <v>53</v>
      </c>
      <c r="F9" s="33" t="s">
        <v>54</v>
      </c>
      <c r="G9" s="34">
        <v>1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ht="105" x14ac:dyDescent="0.25">
      <c r="A11" s="30" t="s">
        <v>56</v>
      </c>
      <c r="B11" s="37"/>
      <c r="E11" s="32" t="s">
        <v>57</v>
      </c>
      <c r="J11" s="39"/>
    </row>
    <row r="12" spans="1:16" x14ac:dyDescent="0.25">
      <c r="A12" s="30" t="s">
        <v>50</v>
      </c>
      <c r="B12" s="30">
        <v>2</v>
      </c>
      <c r="C12" s="31" t="s">
        <v>58</v>
      </c>
      <c r="D12" s="30" t="s">
        <v>52</v>
      </c>
      <c r="E12" s="32" t="s">
        <v>59</v>
      </c>
      <c r="F12" s="33" t="s">
        <v>54</v>
      </c>
      <c r="G12" s="34">
        <v>1</v>
      </c>
      <c r="H12" s="35">
        <v>0</v>
      </c>
      <c r="I12" s="35">
        <f>ROUND(G12*H12,P4)</f>
        <v>0</v>
      </c>
      <c r="J12" s="30"/>
      <c r="O12" s="36">
        <f>I12*0.21</f>
        <v>0</v>
      </c>
      <c r="P12">
        <v>3</v>
      </c>
    </row>
    <row r="13" spans="1:16" x14ac:dyDescent="0.25">
      <c r="A13" s="30" t="s">
        <v>55</v>
      </c>
      <c r="B13" s="37"/>
      <c r="E13" s="38" t="s">
        <v>52</v>
      </c>
      <c r="J13" s="39"/>
    </row>
    <row r="14" spans="1:16" ht="60" x14ac:dyDescent="0.25">
      <c r="A14" s="30" t="s">
        <v>56</v>
      </c>
      <c r="B14" s="37"/>
      <c r="E14" s="32" t="s">
        <v>60</v>
      </c>
      <c r="J14" s="39"/>
    </row>
    <row r="15" spans="1:16" ht="30" x14ac:dyDescent="0.25">
      <c r="A15" s="30" t="s">
        <v>50</v>
      </c>
      <c r="B15" s="30">
        <v>3</v>
      </c>
      <c r="C15" s="31" t="s">
        <v>61</v>
      </c>
      <c r="D15" s="30" t="s">
        <v>52</v>
      </c>
      <c r="E15" s="32" t="s">
        <v>62</v>
      </c>
      <c r="F15" s="33" t="s">
        <v>54</v>
      </c>
      <c r="G15" s="34">
        <v>1</v>
      </c>
      <c r="H15" s="35">
        <v>0</v>
      </c>
      <c r="I15" s="35">
        <f>ROUND(G15*H15,P4)</f>
        <v>0</v>
      </c>
      <c r="J15" s="30"/>
      <c r="O15" s="36">
        <f>I15*0.21</f>
        <v>0</v>
      </c>
      <c r="P15">
        <v>3</v>
      </c>
    </row>
    <row r="16" spans="1:16" x14ac:dyDescent="0.25">
      <c r="A16" s="30" t="s">
        <v>55</v>
      </c>
      <c r="B16" s="37"/>
      <c r="E16" s="38" t="s">
        <v>52</v>
      </c>
      <c r="J16" s="39"/>
    </row>
    <row r="17" spans="1:16" ht="135" x14ac:dyDescent="0.25">
      <c r="A17" s="30" t="s">
        <v>56</v>
      </c>
      <c r="B17" s="37"/>
      <c r="E17" s="32" t="s">
        <v>63</v>
      </c>
      <c r="J17" s="39"/>
    </row>
    <row r="18" spans="1:16" x14ac:dyDescent="0.25">
      <c r="A18" s="30" t="s">
        <v>50</v>
      </c>
      <c r="B18" s="30">
        <v>4</v>
      </c>
      <c r="C18" s="31" t="s">
        <v>64</v>
      </c>
      <c r="D18" s="30" t="s">
        <v>52</v>
      </c>
      <c r="E18" s="32" t="s">
        <v>65</v>
      </c>
      <c r="F18" s="33" t="s">
        <v>66</v>
      </c>
      <c r="G18" s="34">
        <v>1</v>
      </c>
      <c r="H18" s="35">
        <v>0</v>
      </c>
      <c r="I18" s="35">
        <f>ROUND(G18*H18,P4)</f>
        <v>0</v>
      </c>
      <c r="J18" s="30"/>
      <c r="O18" s="36">
        <f>I18*0.21</f>
        <v>0</v>
      </c>
      <c r="P18">
        <v>3</v>
      </c>
    </row>
    <row r="19" spans="1:16" x14ac:dyDescent="0.25">
      <c r="A19" s="30" t="s">
        <v>55</v>
      </c>
      <c r="B19" s="37"/>
      <c r="E19" s="38" t="s">
        <v>52</v>
      </c>
      <c r="J19" s="39"/>
    </row>
    <row r="20" spans="1:16" ht="150" x14ac:dyDescent="0.25">
      <c r="A20" s="30" t="s">
        <v>56</v>
      </c>
      <c r="B20" s="40"/>
      <c r="C20" s="41"/>
      <c r="D20" s="41"/>
      <c r="E20" s="32" t="s">
        <v>67</v>
      </c>
      <c r="F20" s="41"/>
      <c r="G20" s="41"/>
      <c r="H20" s="41"/>
      <c r="I20" s="41"/>
      <c r="J20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topLeftCell="B1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13</v>
      </c>
      <c r="I3" s="19">
        <f>SUMIFS(I8:I29,A8:A29,"SD")</f>
        <v>0</v>
      </c>
      <c r="J3" s="15"/>
      <c r="O3">
        <v>0</v>
      </c>
      <c r="P3">
        <v>2</v>
      </c>
    </row>
    <row r="4" spans="1:16" x14ac:dyDescent="0.25">
      <c r="A4" s="3" t="s">
        <v>34</v>
      </c>
      <c r="B4" s="16" t="s">
        <v>35</v>
      </c>
      <c r="C4" s="48" t="s">
        <v>13</v>
      </c>
      <c r="D4" s="49"/>
      <c r="E4" s="17" t="s">
        <v>14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SUMIFS(I9:I29,A9:A29,"P")</f>
        <v>0</v>
      </c>
      <c r="J8" s="29"/>
    </row>
    <row r="9" spans="1:16" ht="30" x14ac:dyDescent="0.25">
      <c r="A9" s="30" t="s">
        <v>50</v>
      </c>
      <c r="B9" s="30">
        <v>1</v>
      </c>
      <c r="C9" s="31" t="s">
        <v>68</v>
      </c>
      <c r="D9" s="30" t="s">
        <v>69</v>
      </c>
      <c r="E9" s="32" t="s">
        <v>70</v>
      </c>
      <c r="F9" s="33" t="s">
        <v>54</v>
      </c>
      <c r="G9" s="34">
        <v>1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/>
      <c r="J10" s="39"/>
    </row>
    <row r="11" spans="1:16" x14ac:dyDescent="0.25">
      <c r="A11" s="30" t="s">
        <v>56</v>
      </c>
      <c r="B11" s="37"/>
      <c r="E11" s="38"/>
      <c r="J11" s="39"/>
    </row>
    <row r="12" spans="1:16" ht="30" x14ac:dyDescent="0.25">
      <c r="A12" s="30" t="s">
        <v>50</v>
      </c>
      <c r="B12" s="30">
        <v>2</v>
      </c>
      <c r="C12" s="31" t="s">
        <v>71</v>
      </c>
      <c r="D12" s="30" t="s">
        <v>69</v>
      </c>
      <c r="E12" s="32" t="s">
        <v>72</v>
      </c>
      <c r="F12" s="33" t="s">
        <v>54</v>
      </c>
      <c r="G12" s="34">
        <v>1</v>
      </c>
      <c r="H12" s="35">
        <v>0</v>
      </c>
      <c r="I12" s="35">
        <f>ROUND(G12*H12,P4)</f>
        <v>0</v>
      </c>
      <c r="J12" s="30"/>
      <c r="O12" s="36">
        <f>I12*0.21</f>
        <v>0</v>
      </c>
      <c r="P12">
        <v>3</v>
      </c>
    </row>
    <row r="13" spans="1:16" x14ac:dyDescent="0.25">
      <c r="A13" s="30" t="s">
        <v>55</v>
      </c>
      <c r="B13" s="37"/>
      <c r="E13" s="38"/>
      <c r="J13" s="39"/>
    </row>
    <row r="14" spans="1:16" x14ac:dyDescent="0.25">
      <c r="A14" s="30" t="s">
        <v>56</v>
      </c>
      <c r="B14" s="37"/>
      <c r="E14" s="38"/>
      <c r="J14" s="39"/>
    </row>
    <row r="15" spans="1:16" ht="30" x14ac:dyDescent="0.25">
      <c r="A15" s="30" t="s">
        <v>50</v>
      </c>
      <c r="B15" s="30">
        <v>3</v>
      </c>
      <c r="C15" s="31" t="s">
        <v>73</v>
      </c>
      <c r="D15" s="30" t="s">
        <v>69</v>
      </c>
      <c r="E15" s="32" t="s">
        <v>74</v>
      </c>
      <c r="F15" s="33" t="s">
        <v>54</v>
      </c>
      <c r="G15" s="34">
        <v>1</v>
      </c>
      <c r="H15" s="35">
        <v>0</v>
      </c>
      <c r="I15" s="35">
        <f>ROUND(G15*H15,P4)</f>
        <v>0</v>
      </c>
      <c r="J15" s="30"/>
      <c r="O15" s="36">
        <f>I15*0.21</f>
        <v>0</v>
      </c>
      <c r="P15">
        <v>3</v>
      </c>
    </row>
    <row r="16" spans="1:16" x14ac:dyDescent="0.25">
      <c r="A16" s="30" t="s">
        <v>55</v>
      </c>
      <c r="B16" s="37"/>
      <c r="E16" s="38"/>
      <c r="J16" s="39"/>
    </row>
    <row r="17" spans="1:16" x14ac:dyDescent="0.25">
      <c r="A17" s="30" t="s">
        <v>56</v>
      </c>
      <c r="B17" s="37"/>
      <c r="E17" s="38"/>
      <c r="J17" s="39"/>
    </row>
    <row r="18" spans="1:16" ht="30" x14ac:dyDescent="0.25">
      <c r="A18" s="30" t="s">
        <v>50</v>
      </c>
      <c r="B18" s="30">
        <v>4</v>
      </c>
      <c r="C18" s="31" t="s">
        <v>75</v>
      </c>
      <c r="D18" s="30" t="s">
        <v>69</v>
      </c>
      <c r="E18" s="32" t="s">
        <v>76</v>
      </c>
      <c r="F18" s="33" t="s">
        <v>54</v>
      </c>
      <c r="G18" s="34">
        <v>1</v>
      </c>
      <c r="H18" s="35">
        <v>0</v>
      </c>
      <c r="I18" s="35">
        <f>ROUND(G18*H18,P4)</f>
        <v>0</v>
      </c>
      <c r="J18" s="30"/>
      <c r="O18" s="36">
        <f>I18*0.21</f>
        <v>0</v>
      </c>
      <c r="P18">
        <v>3</v>
      </c>
    </row>
    <row r="19" spans="1:16" x14ac:dyDescent="0.25">
      <c r="A19" s="30" t="s">
        <v>55</v>
      </c>
      <c r="B19" s="37"/>
      <c r="E19" s="38"/>
      <c r="J19" s="39"/>
    </row>
    <row r="20" spans="1:16" x14ac:dyDescent="0.25">
      <c r="A20" s="30" t="s">
        <v>56</v>
      </c>
      <c r="B20" s="37"/>
      <c r="E20" s="38"/>
      <c r="J20" s="39"/>
    </row>
    <row r="21" spans="1:16" ht="45" x14ac:dyDescent="0.25">
      <c r="A21" s="30" t="s">
        <v>50</v>
      </c>
      <c r="B21" s="30">
        <v>5</v>
      </c>
      <c r="C21" s="31" t="s">
        <v>77</v>
      </c>
      <c r="D21" s="30" t="s">
        <v>69</v>
      </c>
      <c r="E21" s="32" t="s">
        <v>78</v>
      </c>
      <c r="F21" s="33" t="s">
        <v>54</v>
      </c>
      <c r="G21" s="34">
        <v>1</v>
      </c>
      <c r="H21" s="35">
        <v>0</v>
      </c>
      <c r="I21" s="35">
        <f>ROUND(G21*H21,P4)</f>
        <v>0</v>
      </c>
      <c r="J21" s="30"/>
      <c r="O21" s="36">
        <f>I21*0.21</f>
        <v>0</v>
      </c>
      <c r="P21">
        <v>3</v>
      </c>
    </row>
    <row r="22" spans="1:16" x14ac:dyDescent="0.25">
      <c r="A22" s="30" t="s">
        <v>55</v>
      </c>
      <c r="B22" s="37"/>
      <c r="E22" s="38"/>
      <c r="J22" s="39"/>
    </row>
    <row r="23" spans="1:16" x14ac:dyDescent="0.25">
      <c r="A23" s="30" t="s">
        <v>56</v>
      </c>
      <c r="B23" s="37"/>
      <c r="E23" s="38"/>
      <c r="J23" s="39"/>
    </row>
    <row r="24" spans="1:16" ht="30" x14ac:dyDescent="0.25">
      <c r="A24" s="30" t="s">
        <v>50</v>
      </c>
      <c r="B24" s="30">
        <v>6</v>
      </c>
      <c r="C24" s="31" t="s">
        <v>79</v>
      </c>
      <c r="D24" s="30" t="s">
        <v>69</v>
      </c>
      <c r="E24" s="32" t="s">
        <v>80</v>
      </c>
      <c r="F24" s="33" t="s">
        <v>54</v>
      </c>
      <c r="G24" s="34">
        <v>1</v>
      </c>
      <c r="H24" s="35">
        <v>0</v>
      </c>
      <c r="I24" s="35">
        <f>ROUND(G24*H24,P4)</f>
        <v>0</v>
      </c>
      <c r="J24" s="30"/>
      <c r="O24" s="36">
        <f>I24*0.21</f>
        <v>0</v>
      </c>
      <c r="P24">
        <v>3</v>
      </c>
    </row>
    <row r="25" spans="1:16" x14ac:dyDescent="0.25">
      <c r="A25" s="30" t="s">
        <v>55</v>
      </c>
      <c r="B25" s="37"/>
      <c r="E25" s="38"/>
      <c r="J25" s="39"/>
    </row>
    <row r="26" spans="1:16" x14ac:dyDescent="0.25">
      <c r="A26" s="30" t="s">
        <v>56</v>
      </c>
      <c r="B26" s="37"/>
      <c r="E26" s="38"/>
      <c r="J26" s="39"/>
    </row>
    <row r="27" spans="1:16" x14ac:dyDescent="0.25">
      <c r="A27" s="30" t="s">
        <v>50</v>
      </c>
      <c r="B27" s="30">
        <v>7</v>
      </c>
      <c r="C27" s="31" t="s">
        <v>81</v>
      </c>
      <c r="D27" s="30" t="s">
        <v>69</v>
      </c>
      <c r="E27" s="32" t="s">
        <v>82</v>
      </c>
      <c r="F27" s="33" t="s">
        <v>54</v>
      </c>
      <c r="G27" s="34">
        <v>1</v>
      </c>
      <c r="H27" s="35">
        <v>0</v>
      </c>
      <c r="I27" s="35">
        <f>ROUND(G27*H27,P4)</f>
        <v>0</v>
      </c>
      <c r="J27" s="30"/>
      <c r="O27" s="36">
        <f>I27*0.21</f>
        <v>0</v>
      </c>
      <c r="P27">
        <v>3</v>
      </c>
    </row>
    <row r="28" spans="1:16" x14ac:dyDescent="0.25">
      <c r="A28" s="30" t="s">
        <v>55</v>
      </c>
      <c r="B28" s="37"/>
      <c r="E28" s="38"/>
      <c r="J28" s="39"/>
    </row>
    <row r="29" spans="1:16" x14ac:dyDescent="0.25">
      <c r="A29" s="30" t="s">
        <v>56</v>
      </c>
      <c r="B29" s="40"/>
      <c r="C29" s="41"/>
      <c r="D29" s="41"/>
      <c r="E29" s="43"/>
      <c r="F29" s="41"/>
      <c r="G29" s="41"/>
      <c r="H29" s="41"/>
      <c r="I29" s="41"/>
      <c r="J29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47"/>
  <sheetViews>
    <sheetView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15</v>
      </c>
      <c r="I3" s="19">
        <f>SUMIFS(I8:I147,A8:A147,"SD")</f>
        <v>0</v>
      </c>
      <c r="J3" s="15"/>
      <c r="O3">
        <v>0</v>
      </c>
      <c r="P3">
        <v>2</v>
      </c>
    </row>
    <row r="4" spans="1:16" x14ac:dyDescent="0.25">
      <c r="A4" s="3" t="s">
        <v>34</v>
      </c>
      <c r="B4" s="16" t="s">
        <v>35</v>
      </c>
      <c r="C4" s="48" t="s">
        <v>15</v>
      </c>
      <c r="D4" s="49"/>
      <c r="E4" s="17" t="s">
        <v>16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SUMIFS(I9:I12,A9:A12,"P")</f>
        <v>0</v>
      </c>
      <c r="J8" s="29"/>
    </row>
    <row r="9" spans="1:16" x14ac:dyDescent="0.25">
      <c r="A9" s="30" t="s">
        <v>50</v>
      </c>
      <c r="B9" s="30">
        <v>37</v>
      </c>
      <c r="C9" s="31" t="s">
        <v>83</v>
      </c>
      <c r="D9" s="30" t="s">
        <v>52</v>
      </c>
      <c r="E9" s="32" t="s">
        <v>84</v>
      </c>
      <c r="F9" s="33" t="s">
        <v>85</v>
      </c>
      <c r="G9" s="34">
        <v>2490.63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x14ac:dyDescent="0.25">
      <c r="A11" s="30" t="s">
        <v>86</v>
      </c>
      <c r="B11" s="37"/>
      <c r="E11" s="44" t="s">
        <v>87</v>
      </c>
      <c r="J11" s="39"/>
    </row>
    <row r="12" spans="1:16" ht="75" x14ac:dyDescent="0.25">
      <c r="A12" s="30" t="s">
        <v>56</v>
      </c>
      <c r="B12" s="37"/>
      <c r="E12" s="32" t="s">
        <v>88</v>
      </c>
      <c r="J12" s="39"/>
    </row>
    <row r="13" spans="1:16" x14ac:dyDescent="0.25">
      <c r="A13" s="24" t="s">
        <v>47</v>
      </c>
      <c r="B13" s="25"/>
      <c r="C13" s="26" t="s">
        <v>89</v>
      </c>
      <c r="D13" s="27"/>
      <c r="E13" s="24" t="s">
        <v>90</v>
      </c>
      <c r="F13" s="27"/>
      <c r="G13" s="27"/>
      <c r="H13" s="27"/>
      <c r="I13" s="28">
        <f>SUMIFS(I14:I61,A14:A61,"P")</f>
        <v>0</v>
      </c>
      <c r="J13" s="29"/>
    </row>
    <row r="14" spans="1:16" x14ac:dyDescent="0.25">
      <c r="A14" s="30" t="s">
        <v>50</v>
      </c>
      <c r="B14" s="30">
        <v>1</v>
      </c>
      <c r="C14" s="31" t="s">
        <v>91</v>
      </c>
      <c r="D14" s="30" t="s">
        <v>52</v>
      </c>
      <c r="E14" s="32" t="s">
        <v>92</v>
      </c>
      <c r="F14" s="33" t="s">
        <v>93</v>
      </c>
      <c r="G14" s="34">
        <v>50</v>
      </c>
      <c r="H14" s="35">
        <v>0</v>
      </c>
      <c r="I14" s="35">
        <f>ROUND(G14*H14,P4)</f>
        <v>0</v>
      </c>
      <c r="J14" s="30"/>
      <c r="O14" s="36">
        <f>I14*0.21</f>
        <v>0</v>
      </c>
      <c r="P14">
        <v>3</v>
      </c>
    </row>
    <row r="15" spans="1:16" x14ac:dyDescent="0.25">
      <c r="A15" s="30" t="s">
        <v>55</v>
      </c>
      <c r="B15" s="37"/>
      <c r="E15" s="38" t="s">
        <v>52</v>
      </c>
      <c r="J15" s="39"/>
    </row>
    <row r="16" spans="1:16" ht="90" x14ac:dyDescent="0.25">
      <c r="A16" s="30" t="s">
        <v>56</v>
      </c>
      <c r="B16" s="37"/>
      <c r="E16" s="32" t="s">
        <v>94</v>
      </c>
      <c r="J16" s="39"/>
    </row>
    <row r="17" spans="1:16" x14ac:dyDescent="0.25">
      <c r="A17" s="30" t="s">
        <v>50</v>
      </c>
      <c r="B17" s="30">
        <v>2</v>
      </c>
      <c r="C17" s="31" t="s">
        <v>95</v>
      </c>
      <c r="D17" s="30" t="s">
        <v>52</v>
      </c>
      <c r="E17" s="32" t="s">
        <v>96</v>
      </c>
      <c r="F17" s="33" t="s">
        <v>97</v>
      </c>
      <c r="G17" s="34">
        <v>11</v>
      </c>
      <c r="H17" s="35">
        <v>0</v>
      </c>
      <c r="I17" s="35">
        <f>ROUND(G17*H17,P4)</f>
        <v>0</v>
      </c>
      <c r="J17" s="30"/>
      <c r="O17" s="36">
        <f>I17*0.21</f>
        <v>0</v>
      </c>
      <c r="P17">
        <v>3</v>
      </c>
    </row>
    <row r="18" spans="1:16" x14ac:dyDescent="0.25">
      <c r="A18" s="30" t="s">
        <v>55</v>
      </c>
      <c r="B18" s="37"/>
      <c r="E18" s="38" t="s">
        <v>52</v>
      </c>
      <c r="J18" s="39"/>
    </row>
    <row r="19" spans="1:16" ht="225" x14ac:dyDescent="0.25">
      <c r="A19" s="30" t="s">
        <v>56</v>
      </c>
      <c r="B19" s="37"/>
      <c r="E19" s="32" t="s">
        <v>98</v>
      </c>
      <c r="J19" s="39"/>
    </row>
    <row r="20" spans="1:16" x14ac:dyDescent="0.25">
      <c r="A20" s="30" t="s">
        <v>50</v>
      </c>
      <c r="B20" s="30">
        <v>3</v>
      </c>
      <c r="C20" s="31" t="s">
        <v>99</v>
      </c>
      <c r="D20" s="30" t="s">
        <v>52</v>
      </c>
      <c r="E20" s="32" t="s">
        <v>100</v>
      </c>
      <c r="F20" s="33" t="s">
        <v>101</v>
      </c>
      <c r="G20" s="34">
        <v>32.4</v>
      </c>
      <c r="H20" s="35">
        <v>0</v>
      </c>
      <c r="I20" s="35">
        <f>ROUND(G20*H20,P4)</f>
        <v>0</v>
      </c>
      <c r="J20" s="30"/>
      <c r="O20" s="36">
        <f>I20*0.21</f>
        <v>0</v>
      </c>
      <c r="P20">
        <v>3</v>
      </c>
    </row>
    <row r="21" spans="1:16" ht="30" x14ac:dyDescent="0.25">
      <c r="A21" s="30" t="s">
        <v>55</v>
      </c>
      <c r="B21" s="37"/>
      <c r="E21" s="32" t="s">
        <v>102</v>
      </c>
      <c r="J21" s="39"/>
    </row>
    <row r="22" spans="1:16" x14ac:dyDescent="0.25">
      <c r="A22" s="30" t="s">
        <v>86</v>
      </c>
      <c r="B22" s="37"/>
      <c r="E22" s="44" t="s">
        <v>103</v>
      </c>
      <c r="J22" s="39"/>
    </row>
    <row r="23" spans="1:16" ht="45" x14ac:dyDescent="0.25">
      <c r="A23" s="30" t="s">
        <v>56</v>
      </c>
      <c r="B23" s="37"/>
      <c r="E23" s="32" t="s">
        <v>104</v>
      </c>
      <c r="J23" s="39"/>
    </row>
    <row r="24" spans="1:16" ht="30" x14ac:dyDescent="0.25">
      <c r="A24" s="30" t="s">
        <v>50</v>
      </c>
      <c r="B24" s="30">
        <v>4</v>
      </c>
      <c r="C24" s="31" t="s">
        <v>105</v>
      </c>
      <c r="D24" s="30" t="s">
        <v>52</v>
      </c>
      <c r="E24" s="32" t="s">
        <v>106</v>
      </c>
      <c r="F24" s="33" t="s">
        <v>101</v>
      </c>
      <c r="G24" s="34">
        <v>5.0999999999999996</v>
      </c>
      <c r="H24" s="35">
        <v>0</v>
      </c>
      <c r="I24" s="35">
        <f>ROUND(G24*H24,P4)</f>
        <v>0</v>
      </c>
      <c r="J24" s="30"/>
      <c r="O24" s="36">
        <f>I24*0.21</f>
        <v>0</v>
      </c>
      <c r="P24">
        <v>3</v>
      </c>
    </row>
    <row r="25" spans="1:16" ht="30" x14ac:dyDescent="0.25">
      <c r="A25" s="30" t="s">
        <v>55</v>
      </c>
      <c r="B25" s="37"/>
      <c r="E25" s="32" t="s">
        <v>102</v>
      </c>
      <c r="J25" s="39"/>
    </row>
    <row r="26" spans="1:16" x14ac:dyDescent="0.25">
      <c r="A26" s="30" t="s">
        <v>86</v>
      </c>
      <c r="B26" s="37"/>
      <c r="E26" s="44" t="s">
        <v>107</v>
      </c>
      <c r="J26" s="39"/>
    </row>
    <row r="27" spans="1:16" ht="45" x14ac:dyDescent="0.25">
      <c r="A27" s="30" t="s">
        <v>56</v>
      </c>
      <c r="B27" s="37"/>
      <c r="E27" s="32" t="s">
        <v>104</v>
      </c>
      <c r="J27" s="39"/>
    </row>
    <row r="28" spans="1:16" x14ac:dyDescent="0.25">
      <c r="A28" s="30" t="s">
        <v>50</v>
      </c>
      <c r="B28" s="30">
        <v>5</v>
      </c>
      <c r="C28" s="31" t="s">
        <v>108</v>
      </c>
      <c r="D28" s="30" t="s">
        <v>52</v>
      </c>
      <c r="E28" s="32" t="s">
        <v>109</v>
      </c>
      <c r="F28" s="33" t="s">
        <v>101</v>
      </c>
      <c r="G28" s="34">
        <v>32.76</v>
      </c>
      <c r="H28" s="35">
        <v>0</v>
      </c>
      <c r="I28" s="35">
        <f>ROUND(G28*H28,P4)</f>
        <v>0</v>
      </c>
      <c r="J28" s="30"/>
      <c r="O28" s="36">
        <f>I28*0.21</f>
        <v>0</v>
      </c>
      <c r="P28">
        <v>3</v>
      </c>
    </row>
    <row r="29" spans="1:16" ht="30" x14ac:dyDescent="0.25">
      <c r="A29" s="30" t="s">
        <v>55</v>
      </c>
      <c r="B29" s="37"/>
      <c r="E29" s="32" t="s">
        <v>102</v>
      </c>
      <c r="J29" s="39"/>
    </row>
    <row r="30" spans="1:16" x14ac:dyDescent="0.25">
      <c r="A30" s="30" t="s">
        <v>86</v>
      </c>
      <c r="B30" s="37"/>
      <c r="E30" s="44" t="s">
        <v>110</v>
      </c>
      <c r="J30" s="39"/>
    </row>
    <row r="31" spans="1:16" ht="45" x14ac:dyDescent="0.25">
      <c r="A31" s="30" t="s">
        <v>56</v>
      </c>
      <c r="B31" s="37"/>
      <c r="E31" s="32" t="s">
        <v>104</v>
      </c>
      <c r="J31" s="39"/>
    </row>
    <row r="32" spans="1:16" ht="30" x14ac:dyDescent="0.25">
      <c r="A32" s="30" t="s">
        <v>50</v>
      </c>
      <c r="B32" s="30">
        <v>6</v>
      </c>
      <c r="C32" s="31" t="s">
        <v>111</v>
      </c>
      <c r="D32" s="30" t="s">
        <v>52</v>
      </c>
      <c r="E32" s="32" t="s">
        <v>112</v>
      </c>
      <c r="F32" s="33" t="s">
        <v>113</v>
      </c>
      <c r="G32" s="34">
        <v>241.7</v>
      </c>
      <c r="H32" s="35">
        <v>0</v>
      </c>
      <c r="I32" s="35">
        <f>ROUND(G32*H32,P4)</f>
        <v>0</v>
      </c>
      <c r="J32" s="30"/>
      <c r="O32" s="36">
        <f>I32*0.21</f>
        <v>0</v>
      </c>
      <c r="P32">
        <v>3</v>
      </c>
    </row>
    <row r="33" spans="1:16" ht="30" x14ac:dyDescent="0.25">
      <c r="A33" s="30" t="s">
        <v>55</v>
      </c>
      <c r="B33" s="37"/>
      <c r="E33" s="32" t="s">
        <v>102</v>
      </c>
      <c r="J33" s="39"/>
    </row>
    <row r="34" spans="1:16" x14ac:dyDescent="0.25">
      <c r="A34" s="30" t="s">
        <v>86</v>
      </c>
      <c r="B34" s="37"/>
      <c r="E34" s="44" t="s">
        <v>114</v>
      </c>
      <c r="J34" s="39"/>
    </row>
    <row r="35" spans="1:16" ht="45" x14ac:dyDescent="0.25">
      <c r="A35" s="30" t="s">
        <v>56</v>
      </c>
      <c r="B35" s="37"/>
      <c r="E35" s="32" t="s">
        <v>104</v>
      </c>
      <c r="J35" s="39"/>
    </row>
    <row r="36" spans="1:16" x14ac:dyDescent="0.25">
      <c r="A36" s="30" t="s">
        <v>50</v>
      </c>
      <c r="B36" s="30">
        <v>7</v>
      </c>
      <c r="C36" s="31" t="s">
        <v>115</v>
      </c>
      <c r="D36" s="30" t="s">
        <v>116</v>
      </c>
      <c r="E36" s="32" t="s">
        <v>117</v>
      </c>
      <c r="F36" s="33" t="s">
        <v>101</v>
      </c>
      <c r="G36" s="34">
        <v>467.71499999999997</v>
      </c>
      <c r="H36" s="35">
        <v>0</v>
      </c>
      <c r="I36" s="35">
        <f>ROUND(G36*H36,P4)</f>
        <v>0</v>
      </c>
      <c r="J36" s="30"/>
      <c r="O36" s="36">
        <f>I36*0.21</f>
        <v>0</v>
      </c>
      <c r="P36">
        <v>3</v>
      </c>
    </row>
    <row r="37" spans="1:16" ht="30" x14ac:dyDescent="0.25">
      <c r="A37" s="30" t="s">
        <v>55</v>
      </c>
      <c r="B37" s="37"/>
      <c r="E37" s="32" t="s">
        <v>118</v>
      </c>
      <c r="J37" s="39"/>
    </row>
    <row r="38" spans="1:16" ht="60" x14ac:dyDescent="0.25">
      <c r="A38" s="30" t="s">
        <v>86</v>
      </c>
      <c r="B38" s="37"/>
      <c r="E38" s="44" t="s">
        <v>119</v>
      </c>
      <c r="J38" s="39"/>
    </row>
    <row r="39" spans="1:16" ht="409.5" x14ac:dyDescent="0.25">
      <c r="A39" s="30" t="s">
        <v>56</v>
      </c>
      <c r="B39" s="37"/>
      <c r="E39" s="32" t="s">
        <v>120</v>
      </c>
      <c r="J39" s="39"/>
    </row>
    <row r="40" spans="1:16" x14ac:dyDescent="0.25">
      <c r="A40" s="30" t="s">
        <v>50</v>
      </c>
      <c r="B40" s="30">
        <v>8</v>
      </c>
      <c r="C40" s="31" t="s">
        <v>115</v>
      </c>
      <c r="D40" s="30" t="s">
        <v>121</v>
      </c>
      <c r="E40" s="32" t="s">
        <v>117</v>
      </c>
      <c r="F40" s="33" t="s">
        <v>101</v>
      </c>
      <c r="G40" s="34">
        <v>766.6</v>
      </c>
      <c r="H40" s="35">
        <v>0</v>
      </c>
      <c r="I40" s="35">
        <f>ROUND(G40*H40,P4)</f>
        <v>0</v>
      </c>
      <c r="J40" s="30"/>
      <c r="O40" s="36">
        <f>I40*0.21</f>
        <v>0</v>
      </c>
      <c r="P40">
        <v>3</v>
      </c>
    </row>
    <row r="41" spans="1:16" ht="45" x14ac:dyDescent="0.25">
      <c r="A41" s="30" t="s">
        <v>55</v>
      </c>
      <c r="B41" s="37"/>
      <c r="E41" s="32" t="s">
        <v>122</v>
      </c>
      <c r="J41" s="39"/>
    </row>
    <row r="42" spans="1:16" ht="75" x14ac:dyDescent="0.25">
      <c r="A42" s="30" t="s">
        <v>86</v>
      </c>
      <c r="B42" s="37"/>
      <c r="E42" s="44" t="s">
        <v>123</v>
      </c>
      <c r="J42" s="39"/>
    </row>
    <row r="43" spans="1:16" ht="409.5" x14ac:dyDescent="0.25">
      <c r="A43" s="30" t="s">
        <v>56</v>
      </c>
      <c r="B43" s="37"/>
      <c r="E43" s="32" t="s">
        <v>120</v>
      </c>
      <c r="J43" s="39"/>
    </row>
    <row r="44" spans="1:16" x14ac:dyDescent="0.25">
      <c r="A44" s="30" t="s">
        <v>50</v>
      </c>
      <c r="B44" s="30">
        <v>9</v>
      </c>
      <c r="C44" s="31" t="s">
        <v>124</v>
      </c>
      <c r="D44" s="30" t="s">
        <v>52</v>
      </c>
      <c r="E44" s="32" t="s">
        <v>125</v>
      </c>
      <c r="F44" s="33" t="s">
        <v>101</v>
      </c>
      <c r="G44" s="34">
        <v>11</v>
      </c>
      <c r="H44" s="35">
        <v>0</v>
      </c>
      <c r="I44" s="35">
        <f>ROUND(G44*H44,P4)</f>
        <v>0</v>
      </c>
      <c r="J44" s="30"/>
      <c r="O44" s="36">
        <f>I44*0.21</f>
        <v>0</v>
      </c>
      <c r="P44">
        <v>3</v>
      </c>
    </row>
    <row r="45" spans="1:16" ht="30" x14ac:dyDescent="0.25">
      <c r="A45" s="30" t="s">
        <v>55</v>
      </c>
      <c r="B45" s="37"/>
      <c r="E45" s="32" t="s">
        <v>118</v>
      </c>
      <c r="J45" s="39"/>
    </row>
    <row r="46" spans="1:16" x14ac:dyDescent="0.25">
      <c r="A46" s="30" t="s">
        <v>86</v>
      </c>
      <c r="B46" s="37"/>
      <c r="E46" s="44" t="s">
        <v>126</v>
      </c>
      <c r="J46" s="39"/>
    </row>
    <row r="47" spans="1:16" ht="409.5" x14ac:dyDescent="0.25">
      <c r="A47" s="30" t="s">
        <v>56</v>
      </c>
      <c r="B47" s="37"/>
      <c r="E47" s="32" t="s">
        <v>127</v>
      </c>
      <c r="J47" s="39"/>
    </row>
    <row r="48" spans="1:16" x14ac:dyDescent="0.25">
      <c r="A48" s="30" t="s">
        <v>50</v>
      </c>
      <c r="B48" s="30">
        <v>10</v>
      </c>
      <c r="C48" s="31" t="s">
        <v>128</v>
      </c>
      <c r="D48" s="30" t="s">
        <v>52</v>
      </c>
      <c r="E48" s="32" t="s">
        <v>129</v>
      </c>
      <c r="F48" s="33" t="s">
        <v>101</v>
      </c>
      <c r="G48" s="34">
        <v>1245.3150000000001</v>
      </c>
      <c r="H48" s="35">
        <v>0</v>
      </c>
      <c r="I48" s="35">
        <f>ROUND(G48*H48,P4)</f>
        <v>0</v>
      </c>
      <c r="J48" s="30"/>
      <c r="O48" s="36">
        <f>I48*0.21</f>
        <v>0</v>
      </c>
      <c r="P48">
        <v>3</v>
      </c>
    </row>
    <row r="49" spans="1:16" x14ac:dyDescent="0.25">
      <c r="A49" s="30" t="s">
        <v>55</v>
      </c>
      <c r="B49" s="37"/>
      <c r="E49" s="38" t="s">
        <v>52</v>
      </c>
      <c r="J49" s="39"/>
    </row>
    <row r="50" spans="1:16" ht="285" x14ac:dyDescent="0.25">
      <c r="A50" s="30" t="s">
        <v>56</v>
      </c>
      <c r="B50" s="37"/>
      <c r="E50" s="32" t="s">
        <v>130</v>
      </c>
      <c r="J50" s="39"/>
    </row>
    <row r="51" spans="1:16" x14ac:dyDescent="0.25">
      <c r="A51" s="30" t="s">
        <v>50</v>
      </c>
      <c r="B51" s="30">
        <v>11</v>
      </c>
      <c r="C51" s="31" t="s">
        <v>131</v>
      </c>
      <c r="D51" s="30" t="s">
        <v>52</v>
      </c>
      <c r="E51" s="32" t="s">
        <v>132</v>
      </c>
      <c r="F51" s="33" t="s">
        <v>93</v>
      </c>
      <c r="G51" s="34">
        <v>1536</v>
      </c>
      <c r="H51" s="35">
        <v>0</v>
      </c>
      <c r="I51" s="35">
        <f>ROUND(G51*H51,P4)</f>
        <v>0</v>
      </c>
      <c r="J51" s="30"/>
      <c r="O51" s="36">
        <f>I51*0.21</f>
        <v>0</v>
      </c>
      <c r="P51">
        <v>3</v>
      </c>
    </row>
    <row r="52" spans="1:16" x14ac:dyDescent="0.25">
      <c r="A52" s="30" t="s">
        <v>55</v>
      </c>
      <c r="B52" s="37"/>
      <c r="E52" s="38" t="s">
        <v>52</v>
      </c>
      <c r="J52" s="39"/>
    </row>
    <row r="53" spans="1:16" ht="75" x14ac:dyDescent="0.25">
      <c r="A53" s="30" t="s">
        <v>56</v>
      </c>
      <c r="B53" s="37"/>
      <c r="E53" s="32" t="s">
        <v>133</v>
      </c>
      <c r="J53" s="39"/>
    </row>
    <row r="54" spans="1:16" x14ac:dyDescent="0.25">
      <c r="A54" s="30" t="s">
        <v>50</v>
      </c>
      <c r="B54" s="30">
        <v>12</v>
      </c>
      <c r="C54" s="31" t="s">
        <v>134</v>
      </c>
      <c r="D54" s="30" t="s">
        <v>52</v>
      </c>
      <c r="E54" s="32" t="s">
        <v>135</v>
      </c>
      <c r="F54" s="33" t="s">
        <v>93</v>
      </c>
      <c r="G54" s="34">
        <v>225</v>
      </c>
      <c r="H54" s="35">
        <v>0</v>
      </c>
      <c r="I54" s="35">
        <f>ROUND(G54*H54,P4)</f>
        <v>0</v>
      </c>
      <c r="J54" s="30"/>
      <c r="O54" s="36">
        <f>I54*0.21</f>
        <v>0</v>
      </c>
      <c r="P54">
        <v>3</v>
      </c>
    </row>
    <row r="55" spans="1:16" x14ac:dyDescent="0.25">
      <c r="A55" s="30" t="s">
        <v>55</v>
      </c>
      <c r="B55" s="37"/>
      <c r="E55" s="38" t="s">
        <v>52</v>
      </c>
      <c r="J55" s="39"/>
    </row>
    <row r="56" spans="1:16" x14ac:dyDescent="0.25">
      <c r="A56" s="30" t="s">
        <v>86</v>
      </c>
      <c r="B56" s="37"/>
      <c r="E56" s="44" t="s">
        <v>136</v>
      </c>
      <c r="J56" s="39"/>
    </row>
    <row r="57" spans="1:16" ht="75" x14ac:dyDescent="0.25">
      <c r="A57" s="30" t="s">
        <v>56</v>
      </c>
      <c r="B57" s="37"/>
      <c r="E57" s="32" t="s">
        <v>137</v>
      </c>
      <c r="J57" s="39"/>
    </row>
    <row r="58" spans="1:16" x14ac:dyDescent="0.25">
      <c r="A58" s="30" t="s">
        <v>50</v>
      </c>
      <c r="B58" s="30">
        <v>13</v>
      </c>
      <c r="C58" s="31" t="s">
        <v>138</v>
      </c>
      <c r="D58" s="30" t="s">
        <v>52</v>
      </c>
      <c r="E58" s="32" t="s">
        <v>139</v>
      </c>
      <c r="F58" s="33" t="s">
        <v>93</v>
      </c>
      <c r="G58" s="34">
        <v>225</v>
      </c>
      <c r="H58" s="35">
        <v>0</v>
      </c>
      <c r="I58" s="35">
        <f>ROUND(G58*H58,P4)</f>
        <v>0</v>
      </c>
      <c r="J58" s="30"/>
      <c r="O58" s="36">
        <f>I58*0.21</f>
        <v>0</v>
      </c>
      <c r="P58">
        <v>3</v>
      </c>
    </row>
    <row r="59" spans="1:16" x14ac:dyDescent="0.25">
      <c r="A59" s="30" t="s">
        <v>55</v>
      </c>
      <c r="B59" s="37"/>
      <c r="E59" s="38" t="s">
        <v>52</v>
      </c>
      <c r="J59" s="39"/>
    </row>
    <row r="60" spans="1:16" x14ac:dyDescent="0.25">
      <c r="A60" s="30" t="s">
        <v>86</v>
      </c>
      <c r="B60" s="37"/>
      <c r="E60" s="44" t="s">
        <v>136</v>
      </c>
      <c r="J60" s="39"/>
    </row>
    <row r="61" spans="1:16" ht="75" x14ac:dyDescent="0.25">
      <c r="A61" s="30" t="s">
        <v>56</v>
      </c>
      <c r="B61" s="37"/>
      <c r="E61" s="32" t="s">
        <v>140</v>
      </c>
      <c r="J61" s="39"/>
    </row>
    <row r="62" spans="1:16" x14ac:dyDescent="0.25">
      <c r="A62" s="24" t="s">
        <v>47</v>
      </c>
      <c r="B62" s="25"/>
      <c r="C62" s="26" t="s">
        <v>141</v>
      </c>
      <c r="D62" s="27"/>
      <c r="E62" s="24" t="s">
        <v>142</v>
      </c>
      <c r="F62" s="27"/>
      <c r="G62" s="27"/>
      <c r="H62" s="27"/>
      <c r="I62" s="28">
        <f>SUMIFS(I63:I80,A63:A80,"P")</f>
        <v>0</v>
      </c>
      <c r="J62" s="29"/>
    </row>
    <row r="63" spans="1:16" x14ac:dyDescent="0.25">
      <c r="A63" s="30" t="s">
        <v>50</v>
      </c>
      <c r="B63" s="30">
        <v>14</v>
      </c>
      <c r="C63" s="31" t="s">
        <v>143</v>
      </c>
      <c r="D63" s="30" t="s">
        <v>52</v>
      </c>
      <c r="E63" s="32" t="s">
        <v>144</v>
      </c>
      <c r="F63" s="33" t="s">
        <v>93</v>
      </c>
      <c r="G63" s="34">
        <v>132</v>
      </c>
      <c r="H63" s="35">
        <v>0</v>
      </c>
      <c r="I63" s="35">
        <f>ROUND(G63*H63,P4)</f>
        <v>0</v>
      </c>
      <c r="J63" s="30"/>
      <c r="O63" s="36">
        <f>I63*0.21</f>
        <v>0</v>
      </c>
      <c r="P63">
        <v>3</v>
      </c>
    </row>
    <row r="64" spans="1:16" x14ac:dyDescent="0.25">
      <c r="A64" s="30" t="s">
        <v>55</v>
      </c>
      <c r="B64" s="37"/>
      <c r="E64" s="38" t="s">
        <v>52</v>
      </c>
      <c r="J64" s="39"/>
    </row>
    <row r="65" spans="1:16" x14ac:dyDescent="0.25">
      <c r="A65" s="30" t="s">
        <v>86</v>
      </c>
      <c r="B65" s="37"/>
      <c r="E65" s="44" t="s">
        <v>145</v>
      </c>
      <c r="J65" s="39"/>
    </row>
    <row r="66" spans="1:16" ht="105" x14ac:dyDescent="0.25">
      <c r="A66" s="30" t="s">
        <v>56</v>
      </c>
      <c r="B66" s="37"/>
      <c r="E66" s="32" t="s">
        <v>146</v>
      </c>
      <c r="J66" s="39"/>
    </row>
    <row r="67" spans="1:16" x14ac:dyDescent="0.25">
      <c r="A67" s="30" t="s">
        <v>50</v>
      </c>
      <c r="B67" s="30">
        <v>15</v>
      </c>
      <c r="C67" s="31" t="s">
        <v>147</v>
      </c>
      <c r="D67" s="30" t="s">
        <v>52</v>
      </c>
      <c r="E67" s="32" t="s">
        <v>148</v>
      </c>
      <c r="F67" s="33" t="s">
        <v>113</v>
      </c>
      <c r="G67" s="34">
        <v>55</v>
      </c>
      <c r="H67" s="35">
        <v>0</v>
      </c>
      <c r="I67" s="35">
        <f>ROUND(G67*H67,P4)</f>
        <v>0</v>
      </c>
      <c r="J67" s="30"/>
      <c r="O67" s="36">
        <f>I67*0.21</f>
        <v>0</v>
      </c>
      <c r="P67">
        <v>3</v>
      </c>
    </row>
    <row r="68" spans="1:16" x14ac:dyDescent="0.25">
      <c r="A68" s="30" t="s">
        <v>55</v>
      </c>
      <c r="B68" s="37"/>
      <c r="E68" s="38" t="s">
        <v>52</v>
      </c>
      <c r="J68" s="39"/>
    </row>
    <row r="69" spans="1:16" ht="225" x14ac:dyDescent="0.25">
      <c r="A69" s="30" t="s">
        <v>56</v>
      </c>
      <c r="B69" s="37"/>
      <c r="E69" s="32" t="s">
        <v>149</v>
      </c>
      <c r="J69" s="39"/>
    </row>
    <row r="70" spans="1:16" x14ac:dyDescent="0.25">
      <c r="A70" s="30" t="s">
        <v>50</v>
      </c>
      <c r="B70" s="30">
        <v>16</v>
      </c>
      <c r="C70" s="31" t="s">
        <v>150</v>
      </c>
      <c r="D70" s="30" t="s">
        <v>52</v>
      </c>
      <c r="E70" s="32" t="s">
        <v>151</v>
      </c>
      <c r="F70" s="33" t="s">
        <v>101</v>
      </c>
      <c r="G70" s="34">
        <v>614.4</v>
      </c>
      <c r="H70" s="35">
        <v>0</v>
      </c>
      <c r="I70" s="35">
        <f>ROUND(G70*H70,P4)</f>
        <v>0</v>
      </c>
      <c r="J70" s="30"/>
      <c r="O70" s="36">
        <f>I70*0.21</f>
        <v>0</v>
      </c>
      <c r="P70">
        <v>3</v>
      </c>
    </row>
    <row r="71" spans="1:16" x14ac:dyDescent="0.25">
      <c r="A71" s="30" t="s">
        <v>55</v>
      </c>
      <c r="B71" s="37"/>
      <c r="E71" s="32" t="s">
        <v>152</v>
      </c>
      <c r="J71" s="39"/>
    </row>
    <row r="72" spans="1:16" ht="75" x14ac:dyDescent="0.25">
      <c r="A72" s="30" t="s">
        <v>86</v>
      </c>
      <c r="B72" s="37"/>
      <c r="E72" s="44" t="s">
        <v>153</v>
      </c>
      <c r="J72" s="39"/>
    </row>
    <row r="73" spans="1:16" ht="105" x14ac:dyDescent="0.25">
      <c r="A73" s="30" t="s">
        <v>56</v>
      </c>
      <c r="B73" s="37"/>
      <c r="E73" s="32" t="s">
        <v>154</v>
      </c>
      <c r="J73" s="39"/>
    </row>
    <row r="74" spans="1:16" x14ac:dyDescent="0.25">
      <c r="A74" s="30" t="s">
        <v>50</v>
      </c>
      <c r="B74" s="30">
        <v>17</v>
      </c>
      <c r="C74" s="31" t="s">
        <v>155</v>
      </c>
      <c r="D74" s="30" t="s">
        <v>52</v>
      </c>
      <c r="E74" s="32" t="s">
        <v>156</v>
      </c>
      <c r="F74" s="33" t="s">
        <v>93</v>
      </c>
      <c r="G74" s="34">
        <v>1636.5</v>
      </c>
      <c r="H74" s="35">
        <v>0</v>
      </c>
      <c r="I74" s="35">
        <f>ROUND(G74*H74,P4)</f>
        <v>0</v>
      </c>
      <c r="J74" s="30"/>
      <c r="O74" s="36">
        <f>I74*0.21</f>
        <v>0</v>
      </c>
      <c r="P74">
        <v>3</v>
      </c>
    </row>
    <row r="75" spans="1:16" x14ac:dyDescent="0.25">
      <c r="A75" s="30" t="s">
        <v>55</v>
      </c>
      <c r="B75" s="37"/>
      <c r="E75" s="38" t="s">
        <v>52</v>
      </c>
      <c r="J75" s="39"/>
    </row>
    <row r="76" spans="1:16" ht="75" x14ac:dyDescent="0.25">
      <c r="A76" s="30" t="s">
        <v>86</v>
      </c>
      <c r="B76" s="37"/>
      <c r="E76" s="44" t="s">
        <v>157</v>
      </c>
      <c r="J76" s="39"/>
    </row>
    <row r="77" spans="1:16" ht="150" x14ac:dyDescent="0.25">
      <c r="A77" s="30" t="s">
        <v>56</v>
      </c>
      <c r="B77" s="37"/>
      <c r="E77" s="32" t="s">
        <v>158</v>
      </c>
      <c r="J77" s="39"/>
    </row>
    <row r="78" spans="1:16" x14ac:dyDescent="0.25">
      <c r="A78" s="30" t="s">
        <v>50</v>
      </c>
      <c r="B78" s="30">
        <v>18</v>
      </c>
      <c r="C78" s="31" t="s">
        <v>159</v>
      </c>
      <c r="D78" s="30" t="s">
        <v>52</v>
      </c>
      <c r="E78" s="32" t="s">
        <v>160</v>
      </c>
      <c r="F78" s="33" t="s">
        <v>93</v>
      </c>
      <c r="G78" s="34">
        <v>15</v>
      </c>
      <c r="H78" s="35">
        <v>0</v>
      </c>
      <c r="I78" s="35">
        <f>ROUND(G78*H78,P4)</f>
        <v>0</v>
      </c>
      <c r="J78" s="30"/>
      <c r="O78" s="36">
        <f>I78*0.21</f>
        <v>0</v>
      </c>
      <c r="P78">
        <v>3</v>
      </c>
    </row>
    <row r="79" spans="1:16" x14ac:dyDescent="0.25">
      <c r="A79" s="30" t="s">
        <v>55</v>
      </c>
      <c r="B79" s="37"/>
      <c r="E79" s="32" t="s">
        <v>161</v>
      </c>
      <c r="J79" s="39"/>
    </row>
    <row r="80" spans="1:16" ht="180" x14ac:dyDescent="0.25">
      <c r="A80" s="30" t="s">
        <v>56</v>
      </c>
      <c r="B80" s="37"/>
      <c r="E80" s="32" t="s">
        <v>162</v>
      </c>
      <c r="J80" s="39"/>
    </row>
    <row r="81" spans="1:16" x14ac:dyDescent="0.25">
      <c r="A81" s="24" t="s">
        <v>47</v>
      </c>
      <c r="B81" s="25"/>
      <c r="C81" s="26" t="s">
        <v>163</v>
      </c>
      <c r="D81" s="27"/>
      <c r="E81" s="24" t="s">
        <v>164</v>
      </c>
      <c r="F81" s="27"/>
      <c r="G81" s="27"/>
      <c r="H81" s="27"/>
      <c r="I81" s="28">
        <f>SUMIFS(I82:I117,A82:A117,"P")</f>
        <v>0</v>
      </c>
      <c r="J81" s="29"/>
    </row>
    <row r="82" spans="1:16" x14ac:dyDescent="0.25">
      <c r="A82" s="30" t="s">
        <v>50</v>
      </c>
      <c r="B82" s="30">
        <v>20</v>
      </c>
      <c r="C82" s="31" t="s">
        <v>165</v>
      </c>
      <c r="D82" s="30" t="s">
        <v>116</v>
      </c>
      <c r="E82" s="32" t="s">
        <v>166</v>
      </c>
      <c r="F82" s="33" t="s">
        <v>93</v>
      </c>
      <c r="G82" s="34">
        <v>732.9</v>
      </c>
      <c r="H82" s="35">
        <v>0</v>
      </c>
      <c r="I82" s="35">
        <f>ROUND(G82*H82,P4)</f>
        <v>0</v>
      </c>
      <c r="J82" s="30"/>
      <c r="O82" s="36">
        <f>I82*0.21</f>
        <v>0</v>
      </c>
      <c r="P82">
        <v>3</v>
      </c>
    </row>
    <row r="83" spans="1:16" x14ac:dyDescent="0.25">
      <c r="A83" s="30" t="s">
        <v>55</v>
      </c>
      <c r="B83" s="37"/>
      <c r="E83" s="32" t="s">
        <v>167</v>
      </c>
      <c r="J83" s="39"/>
    </row>
    <row r="84" spans="1:16" x14ac:dyDescent="0.25">
      <c r="A84" s="30" t="s">
        <v>86</v>
      </c>
      <c r="B84" s="37"/>
      <c r="E84" s="44" t="s">
        <v>168</v>
      </c>
      <c r="J84" s="39"/>
    </row>
    <row r="85" spans="1:16" ht="90" x14ac:dyDescent="0.25">
      <c r="A85" s="30" t="s">
        <v>56</v>
      </c>
      <c r="B85" s="37"/>
      <c r="E85" s="32" t="s">
        <v>169</v>
      </c>
      <c r="J85" s="39"/>
    </row>
    <row r="86" spans="1:16" x14ac:dyDescent="0.25">
      <c r="A86" s="30" t="s">
        <v>50</v>
      </c>
      <c r="B86" s="30">
        <v>19</v>
      </c>
      <c r="C86" s="31" t="s">
        <v>165</v>
      </c>
      <c r="D86" s="30" t="s">
        <v>121</v>
      </c>
      <c r="E86" s="32" t="s">
        <v>166</v>
      </c>
      <c r="F86" s="33" t="s">
        <v>93</v>
      </c>
      <c r="G86" s="34">
        <v>537.5</v>
      </c>
      <c r="H86" s="35">
        <v>0</v>
      </c>
      <c r="I86" s="35">
        <f>ROUND(G86*H86,P4)</f>
        <v>0</v>
      </c>
      <c r="J86" s="30"/>
      <c r="O86" s="36">
        <f>I86*0.21</f>
        <v>0</v>
      </c>
      <c r="P86">
        <v>3</v>
      </c>
    </row>
    <row r="87" spans="1:16" x14ac:dyDescent="0.25">
      <c r="A87" s="30" t="s">
        <v>55</v>
      </c>
      <c r="B87" s="37"/>
      <c r="E87" s="32" t="s">
        <v>170</v>
      </c>
      <c r="J87" s="39"/>
    </row>
    <row r="88" spans="1:16" ht="45" x14ac:dyDescent="0.25">
      <c r="A88" s="30" t="s">
        <v>86</v>
      </c>
      <c r="B88" s="37"/>
      <c r="E88" s="44" t="s">
        <v>171</v>
      </c>
      <c r="J88" s="39"/>
    </row>
    <row r="89" spans="1:16" ht="90" x14ac:dyDescent="0.25">
      <c r="A89" s="30" t="s">
        <v>56</v>
      </c>
      <c r="B89" s="37"/>
      <c r="E89" s="32" t="s">
        <v>169</v>
      </c>
      <c r="J89" s="39"/>
    </row>
    <row r="90" spans="1:16" x14ac:dyDescent="0.25">
      <c r="A90" s="30" t="s">
        <v>50</v>
      </c>
      <c r="B90" s="30">
        <v>21</v>
      </c>
      <c r="C90" s="31" t="s">
        <v>172</v>
      </c>
      <c r="D90" s="30" t="s">
        <v>52</v>
      </c>
      <c r="E90" s="32" t="s">
        <v>173</v>
      </c>
      <c r="F90" s="33" t="s">
        <v>93</v>
      </c>
      <c r="G90" s="34">
        <v>537.5</v>
      </c>
      <c r="H90" s="35">
        <v>0</v>
      </c>
      <c r="I90" s="35">
        <f>ROUND(G90*H90,P4)</f>
        <v>0</v>
      </c>
      <c r="J90" s="30"/>
      <c r="O90" s="36">
        <f>I90*0.21</f>
        <v>0</v>
      </c>
      <c r="P90">
        <v>3</v>
      </c>
    </row>
    <row r="91" spans="1:16" x14ac:dyDescent="0.25">
      <c r="A91" s="30" t="s">
        <v>55</v>
      </c>
      <c r="B91" s="37"/>
      <c r="E91" s="32" t="s">
        <v>167</v>
      </c>
      <c r="J91" s="39"/>
    </row>
    <row r="92" spans="1:16" ht="45" x14ac:dyDescent="0.25">
      <c r="A92" s="30" t="s">
        <v>86</v>
      </c>
      <c r="B92" s="37"/>
      <c r="E92" s="44" t="s">
        <v>171</v>
      </c>
      <c r="J92" s="39"/>
    </row>
    <row r="93" spans="1:16" ht="90" x14ac:dyDescent="0.25">
      <c r="A93" s="30" t="s">
        <v>56</v>
      </c>
      <c r="B93" s="37"/>
      <c r="E93" s="32" t="s">
        <v>169</v>
      </c>
      <c r="J93" s="39"/>
    </row>
    <row r="94" spans="1:16" x14ac:dyDescent="0.25">
      <c r="A94" s="30" t="s">
        <v>50</v>
      </c>
      <c r="B94" s="30">
        <v>22</v>
      </c>
      <c r="C94" s="31" t="s">
        <v>174</v>
      </c>
      <c r="D94" s="30"/>
      <c r="E94" s="32" t="s">
        <v>175</v>
      </c>
      <c r="F94" s="33" t="s">
        <v>93</v>
      </c>
      <c r="G94" s="34">
        <v>217.5</v>
      </c>
      <c r="H94" s="35">
        <v>0</v>
      </c>
      <c r="I94" s="35">
        <f>ROUND(G94*H94,P4)</f>
        <v>0</v>
      </c>
      <c r="J94" s="30"/>
      <c r="O94" s="36">
        <f>I94*0.21</f>
        <v>0</v>
      </c>
      <c r="P94">
        <v>3</v>
      </c>
    </row>
    <row r="95" spans="1:16" x14ac:dyDescent="0.25">
      <c r="A95" s="30" t="s">
        <v>55</v>
      </c>
      <c r="B95" s="37"/>
      <c r="E95" s="32" t="s">
        <v>170</v>
      </c>
      <c r="J95" s="39"/>
    </row>
    <row r="96" spans="1:16" x14ac:dyDescent="0.25">
      <c r="A96" s="30" t="s">
        <v>86</v>
      </c>
      <c r="B96" s="37"/>
      <c r="E96" s="44" t="s">
        <v>176</v>
      </c>
      <c r="J96" s="39"/>
    </row>
    <row r="97" spans="1:16" ht="90" x14ac:dyDescent="0.25">
      <c r="A97" s="30" t="s">
        <v>56</v>
      </c>
      <c r="B97" s="37"/>
      <c r="E97" s="32" t="s">
        <v>169</v>
      </c>
      <c r="J97" s="39"/>
    </row>
    <row r="98" spans="1:16" ht="30" x14ac:dyDescent="0.25">
      <c r="A98" s="30" t="s">
        <v>50</v>
      </c>
      <c r="B98" s="30">
        <v>23</v>
      </c>
      <c r="C98" s="31" t="s">
        <v>177</v>
      </c>
      <c r="D98" s="30" t="s">
        <v>52</v>
      </c>
      <c r="E98" s="32" t="s">
        <v>178</v>
      </c>
      <c r="F98" s="33" t="s">
        <v>93</v>
      </c>
      <c r="G98" s="34">
        <v>732.9</v>
      </c>
      <c r="H98" s="35">
        <v>0</v>
      </c>
      <c r="I98" s="35">
        <f>ROUND(G98*H98,P4)</f>
        <v>0</v>
      </c>
      <c r="J98" s="30"/>
      <c r="O98" s="36">
        <f>I98*0.21</f>
        <v>0</v>
      </c>
      <c r="P98">
        <v>3</v>
      </c>
    </row>
    <row r="99" spans="1:16" x14ac:dyDescent="0.25">
      <c r="A99" s="30" t="s">
        <v>55</v>
      </c>
      <c r="B99" s="37"/>
      <c r="E99" s="32" t="s">
        <v>179</v>
      </c>
      <c r="J99" s="39"/>
    </row>
    <row r="100" spans="1:16" x14ac:dyDescent="0.25">
      <c r="A100" s="30" t="s">
        <v>86</v>
      </c>
      <c r="B100" s="37"/>
      <c r="E100" s="44" t="s">
        <v>168</v>
      </c>
      <c r="J100" s="39"/>
    </row>
    <row r="101" spans="1:16" ht="225" x14ac:dyDescent="0.25">
      <c r="A101" s="30" t="s">
        <v>56</v>
      </c>
      <c r="B101" s="37"/>
      <c r="E101" s="32" t="s">
        <v>180</v>
      </c>
      <c r="J101" s="39"/>
    </row>
    <row r="102" spans="1:16" ht="30" x14ac:dyDescent="0.25">
      <c r="A102" s="30" t="s">
        <v>50</v>
      </c>
      <c r="B102" s="30">
        <v>24</v>
      </c>
      <c r="C102" s="31" t="s">
        <v>181</v>
      </c>
      <c r="D102" s="30" t="s">
        <v>52</v>
      </c>
      <c r="E102" s="32" t="s">
        <v>182</v>
      </c>
      <c r="F102" s="33" t="s">
        <v>93</v>
      </c>
      <c r="G102" s="34">
        <v>186.625</v>
      </c>
      <c r="H102" s="35">
        <v>0</v>
      </c>
      <c r="I102" s="35">
        <f>ROUND(G102*H102,P4)</f>
        <v>0</v>
      </c>
      <c r="J102" s="30"/>
      <c r="O102" s="36">
        <f>I102*0.21</f>
        <v>0</v>
      </c>
      <c r="P102">
        <v>3</v>
      </c>
    </row>
    <row r="103" spans="1:16" x14ac:dyDescent="0.25">
      <c r="A103" s="30" t="s">
        <v>55</v>
      </c>
      <c r="B103" s="37"/>
      <c r="E103" s="32" t="s">
        <v>183</v>
      </c>
      <c r="J103" s="39"/>
    </row>
    <row r="104" spans="1:16" ht="45" x14ac:dyDescent="0.25">
      <c r="A104" s="30" t="s">
        <v>86</v>
      </c>
      <c r="B104" s="37"/>
      <c r="E104" s="44" t="s">
        <v>184</v>
      </c>
      <c r="J104" s="39"/>
    </row>
    <row r="105" spans="1:16" ht="225" x14ac:dyDescent="0.25">
      <c r="A105" s="30" t="s">
        <v>56</v>
      </c>
      <c r="B105" s="37"/>
      <c r="E105" s="32" t="s">
        <v>180</v>
      </c>
      <c r="J105" s="39"/>
    </row>
    <row r="106" spans="1:16" ht="30" x14ac:dyDescent="0.25">
      <c r="A106" s="30" t="s">
        <v>50</v>
      </c>
      <c r="B106" s="30">
        <v>25</v>
      </c>
      <c r="C106" s="31" t="s">
        <v>185</v>
      </c>
      <c r="D106" s="30" t="s">
        <v>52</v>
      </c>
      <c r="E106" s="32" t="s">
        <v>186</v>
      </c>
      <c r="F106" s="33" t="s">
        <v>93</v>
      </c>
      <c r="G106" s="34">
        <v>25.28</v>
      </c>
      <c r="H106" s="35">
        <v>0</v>
      </c>
      <c r="I106" s="35">
        <f>ROUND(G106*H106,P4)</f>
        <v>0</v>
      </c>
      <c r="J106" s="30"/>
      <c r="O106" s="36">
        <f>I106*0.21</f>
        <v>0</v>
      </c>
      <c r="P106">
        <v>3</v>
      </c>
    </row>
    <row r="107" spans="1:16" x14ac:dyDescent="0.25">
      <c r="A107" s="30" t="s">
        <v>55</v>
      </c>
      <c r="B107" s="37"/>
      <c r="E107" s="32" t="s">
        <v>187</v>
      </c>
      <c r="J107" s="39"/>
    </row>
    <row r="108" spans="1:16" x14ac:dyDescent="0.25">
      <c r="A108" s="30" t="s">
        <v>86</v>
      </c>
      <c r="B108" s="37"/>
      <c r="E108" s="44" t="s">
        <v>188</v>
      </c>
      <c r="J108" s="39"/>
    </row>
    <row r="109" spans="1:16" ht="225" x14ac:dyDescent="0.25">
      <c r="A109" s="30" t="s">
        <v>56</v>
      </c>
      <c r="B109" s="37"/>
      <c r="E109" s="32" t="s">
        <v>180</v>
      </c>
      <c r="J109" s="39"/>
    </row>
    <row r="110" spans="1:16" ht="30" x14ac:dyDescent="0.25">
      <c r="A110" s="30" t="s">
        <v>50</v>
      </c>
      <c r="B110" s="30">
        <v>26</v>
      </c>
      <c r="C110" s="31" t="s">
        <v>189</v>
      </c>
      <c r="D110" s="30" t="s">
        <v>52</v>
      </c>
      <c r="E110" s="32" t="s">
        <v>190</v>
      </c>
      <c r="F110" s="33" t="s">
        <v>93</v>
      </c>
      <c r="G110" s="34">
        <v>79.8</v>
      </c>
      <c r="H110" s="35">
        <v>0</v>
      </c>
      <c r="I110" s="35">
        <f>ROUND(G110*H110,P4)</f>
        <v>0</v>
      </c>
      <c r="J110" s="30"/>
      <c r="O110" s="36">
        <f>I110*0.21</f>
        <v>0</v>
      </c>
      <c r="P110">
        <v>3</v>
      </c>
    </row>
    <row r="111" spans="1:16" x14ac:dyDescent="0.25">
      <c r="A111" s="30" t="s">
        <v>55</v>
      </c>
      <c r="B111" s="37"/>
      <c r="E111" s="32" t="s">
        <v>191</v>
      </c>
      <c r="J111" s="39"/>
    </row>
    <row r="112" spans="1:16" x14ac:dyDescent="0.25">
      <c r="A112" s="30" t="s">
        <v>86</v>
      </c>
      <c r="B112" s="37"/>
      <c r="E112" s="44" t="s">
        <v>192</v>
      </c>
      <c r="J112" s="39"/>
    </row>
    <row r="113" spans="1:16" ht="225" x14ac:dyDescent="0.25">
      <c r="A113" s="30" t="s">
        <v>56</v>
      </c>
      <c r="B113" s="37"/>
      <c r="E113" s="32" t="s">
        <v>180</v>
      </c>
      <c r="J113" s="39"/>
    </row>
    <row r="114" spans="1:16" ht="30" x14ac:dyDescent="0.25">
      <c r="A114" s="30" t="s">
        <v>50</v>
      </c>
      <c r="B114" s="30">
        <v>27</v>
      </c>
      <c r="C114" s="31" t="s">
        <v>193</v>
      </c>
      <c r="D114" s="30" t="s">
        <v>52</v>
      </c>
      <c r="E114" s="32" t="s">
        <v>194</v>
      </c>
      <c r="F114" s="33" t="s">
        <v>93</v>
      </c>
      <c r="G114" s="34">
        <v>222.22499999999999</v>
      </c>
      <c r="H114" s="35">
        <v>0</v>
      </c>
      <c r="I114" s="35">
        <f>ROUND(G114*H114,P4)</f>
        <v>0</v>
      </c>
      <c r="J114" s="30"/>
      <c r="O114" s="36">
        <f>I114*0.21</f>
        <v>0</v>
      </c>
      <c r="P114">
        <v>3</v>
      </c>
    </row>
    <row r="115" spans="1:16" x14ac:dyDescent="0.25">
      <c r="A115" s="30" t="s">
        <v>55</v>
      </c>
      <c r="B115" s="37"/>
      <c r="E115" s="32" t="s">
        <v>195</v>
      </c>
      <c r="J115" s="39"/>
    </row>
    <row r="116" spans="1:16" x14ac:dyDescent="0.25">
      <c r="A116" s="30" t="s">
        <v>86</v>
      </c>
      <c r="B116" s="37"/>
      <c r="E116" s="44" t="s">
        <v>196</v>
      </c>
      <c r="J116" s="39"/>
    </row>
    <row r="117" spans="1:16" ht="225" x14ac:dyDescent="0.25">
      <c r="A117" s="30" t="s">
        <v>56</v>
      </c>
      <c r="B117" s="37"/>
      <c r="E117" s="32" t="s">
        <v>197</v>
      </c>
      <c r="J117" s="39"/>
    </row>
    <row r="118" spans="1:16" x14ac:dyDescent="0.25">
      <c r="A118" s="24" t="s">
        <v>47</v>
      </c>
      <c r="B118" s="25"/>
      <c r="C118" s="26" t="s">
        <v>198</v>
      </c>
      <c r="D118" s="27"/>
      <c r="E118" s="24" t="s">
        <v>199</v>
      </c>
      <c r="F118" s="27"/>
      <c r="G118" s="27"/>
      <c r="H118" s="27"/>
      <c r="I118" s="28">
        <f>SUMIFS(I119:I147,A119:A147,"P")</f>
        <v>0</v>
      </c>
      <c r="J118" s="29"/>
    </row>
    <row r="119" spans="1:16" x14ac:dyDescent="0.25">
      <c r="A119" s="30" t="s">
        <v>50</v>
      </c>
      <c r="B119" s="30">
        <v>28</v>
      </c>
      <c r="C119" s="31" t="s">
        <v>200</v>
      </c>
      <c r="D119" s="30" t="s">
        <v>52</v>
      </c>
      <c r="E119" s="32" t="s">
        <v>201</v>
      </c>
      <c r="F119" s="33" t="s">
        <v>113</v>
      </c>
      <c r="G119" s="34">
        <v>126</v>
      </c>
      <c r="H119" s="35">
        <v>0</v>
      </c>
      <c r="I119" s="35">
        <f>ROUND(G119*H119,P4)</f>
        <v>0</v>
      </c>
      <c r="J119" s="30"/>
      <c r="O119" s="36">
        <f>I119*0.21</f>
        <v>0</v>
      </c>
      <c r="P119">
        <v>3</v>
      </c>
    </row>
    <row r="120" spans="1:16" x14ac:dyDescent="0.25">
      <c r="A120" s="30" t="s">
        <v>55</v>
      </c>
      <c r="B120" s="37"/>
      <c r="E120" s="38" t="s">
        <v>52</v>
      </c>
      <c r="J120" s="39"/>
    </row>
    <row r="121" spans="1:16" ht="105" x14ac:dyDescent="0.25">
      <c r="A121" s="30" t="s">
        <v>56</v>
      </c>
      <c r="B121" s="37"/>
      <c r="E121" s="32" t="s">
        <v>202</v>
      </c>
      <c r="J121" s="39"/>
    </row>
    <row r="122" spans="1:16" x14ac:dyDescent="0.25">
      <c r="A122" s="30" t="s">
        <v>50</v>
      </c>
      <c r="B122" s="30">
        <v>29</v>
      </c>
      <c r="C122" s="31" t="s">
        <v>203</v>
      </c>
      <c r="D122" s="30" t="s">
        <v>52</v>
      </c>
      <c r="E122" s="32" t="s">
        <v>204</v>
      </c>
      <c r="F122" s="33" t="s">
        <v>113</v>
      </c>
      <c r="G122" s="34">
        <v>4</v>
      </c>
      <c r="H122" s="35">
        <v>0</v>
      </c>
      <c r="I122" s="35">
        <f>ROUND(G122*H122,P4)</f>
        <v>0</v>
      </c>
      <c r="J122" s="30"/>
      <c r="O122" s="36">
        <f>I122*0.21</f>
        <v>0</v>
      </c>
      <c r="P122">
        <v>3</v>
      </c>
    </row>
    <row r="123" spans="1:16" x14ac:dyDescent="0.25">
      <c r="A123" s="30" t="s">
        <v>55</v>
      </c>
      <c r="B123" s="37"/>
      <c r="E123" s="38" t="s">
        <v>52</v>
      </c>
      <c r="J123" s="39"/>
    </row>
    <row r="124" spans="1:16" ht="75" x14ac:dyDescent="0.25">
      <c r="A124" s="30" t="s">
        <v>56</v>
      </c>
      <c r="B124" s="37"/>
      <c r="E124" s="32" t="s">
        <v>205</v>
      </c>
      <c r="J124" s="39"/>
    </row>
    <row r="125" spans="1:16" ht="30" x14ac:dyDescent="0.25">
      <c r="A125" s="30" t="s">
        <v>50</v>
      </c>
      <c r="B125" s="30">
        <v>30</v>
      </c>
      <c r="C125" s="31" t="s">
        <v>206</v>
      </c>
      <c r="D125" s="30" t="s">
        <v>52</v>
      </c>
      <c r="E125" s="32" t="s">
        <v>207</v>
      </c>
      <c r="F125" s="33" t="s">
        <v>97</v>
      </c>
      <c r="G125" s="34">
        <v>3</v>
      </c>
      <c r="H125" s="35">
        <v>0</v>
      </c>
      <c r="I125" s="35">
        <f>ROUND(G125*H125,P4)</f>
        <v>0</v>
      </c>
      <c r="J125" s="30"/>
      <c r="O125" s="36">
        <f>I125*0.21</f>
        <v>0</v>
      </c>
      <c r="P125">
        <v>3</v>
      </c>
    </row>
    <row r="126" spans="1:16" ht="30" x14ac:dyDescent="0.25">
      <c r="A126" s="30" t="s">
        <v>55</v>
      </c>
      <c r="B126" s="37"/>
      <c r="E126" s="32" t="s">
        <v>208</v>
      </c>
      <c r="J126" s="39"/>
    </row>
    <row r="127" spans="1:16" ht="60" x14ac:dyDescent="0.25">
      <c r="A127" s="30" t="s">
        <v>56</v>
      </c>
      <c r="B127" s="37"/>
      <c r="E127" s="32" t="s">
        <v>209</v>
      </c>
      <c r="J127" s="39"/>
    </row>
    <row r="128" spans="1:16" ht="30" x14ac:dyDescent="0.25">
      <c r="A128" s="30" t="s">
        <v>50</v>
      </c>
      <c r="B128" s="30">
        <v>31</v>
      </c>
      <c r="C128" s="31" t="s">
        <v>210</v>
      </c>
      <c r="D128" s="30" t="s">
        <v>52</v>
      </c>
      <c r="E128" s="32" t="s">
        <v>211</v>
      </c>
      <c r="F128" s="33" t="s">
        <v>97</v>
      </c>
      <c r="G128" s="34">
        <v>1</v>
      </c>
      <c r="H128" s="35">
        <v>0</v>
      </c>
      <c r="I128" s="35">
        <f>ROUND(G128*H128,P4)</f>
        <v>0</v>
      </c>
      <c r="J128" s="30"/>
      <c r="O128" s="36">
        <f>I128*0.21</f>
        <v>0</v>
      </c>
      <c r="P128">
        <v>3</v>
      </c>
    </row>
    <row r="129" spans="1:16" x14ac:dyDescent="0.25">
      <c r="A129" s="30" t="s">
        <v>55</v>
      </c>
      <c r="B129" s="37"/>
      <c r="E129" s="38" t="s">
        <v>52</v>
      </c>
      <c r="J129" s="39"/>
    </row>
    <row r="130" spans="1:16" ht="75" x14ac:dyDescent="0.25">
      <c r="A130" s="30" t="s">
        <v>56</v>
      </c>
      <c r="B130" s="37"/>
      <c r="E130" s="32" t="s">
        <v>212</v>
      </c>
      <c r="J130" s="39"/>
    </row>
    <row r="131" spans="1:16" ht="30" x14ac:dyDescent="0.25">
      <c r="A131" s="30" t="s">
        <v>50</v>
      </c>
      <c r="B131" s="30">
        <v>32</v>
      </c>
      <c r="C131" s="31" t="s">
        <v>213</v>
      </c>
      <c r="D131" s="30" t="s">
        <v>52</v>
      </c>
      <c r="E131" s="32" t="s">
        <v>214</v>
      </c>
      <c r="F131" s="33" t="s">
        <v>93</v>
      </c>
      <c r="G131" s="34">
        <v>10</v>
      </c>
      <c r="H131" s="35">
        <v>0</v>
      </c>
      <c r="I131" s="35">
        <f>ROUND(G131*H131,P4)</f>
        <v>0</v>
      </c>
      <c r="J131" s="30"/>
      <c r="O131" s="36">
        <f>I131*0.21</f>
        <v>0</v>
      </c>
      <c r="P131">
        <v>3</v>
      </c>
    </row>
    <row r="132" spans="1:16" x14ac:dyDescent="0.25">
      <c r="A132" s="30" t="s">
        <v>55</v>
      </c>
      <c r="B132" s="37"/>
      <c r="E132" s="38" t="s">
        <v>52</v>
      </c>
      <c r="J132" s="39"/>
    </row>
    <row r="133" spans="1:16" ht="105" x14ac:dyDescent="0.25">
      <c r="A133" s="30" t="s">
        <v>56</v>
      </c>
      <c r="B133" s="37"/>
      <c r="E133" s="32" t="s">
        <v>215</v>
      </c>
      <c r="J133" s="39"/>
    </row>
    <row r="134" spans="1:16" ht="30" x14ac:dyDescent="0.25">
      <c r="A134" s="30" t="s">
        <v>50</v>
      </c>
      <c r="B134" s="30">
        <v>33</v>
      </c>
      <c r="C134" s="31" t="s">
        <v>216</v>
      </c>
      <c r="D134" s="30" t="s">
        <v>52</v>
      </c>
      <c r="E134" s="32" t="s">
        <v>217</v>
      </c>
      <c r="F134" s="33" t="s">
        <v>113</v>
      </c>
      <c r="G134" s="34">
        <v>1752</v>
      </c>
      <c r="H134" s="35">
        <v>0</v>
      </c>
      <c r="I134" s="35">
        <f>ROUND(G134*H134,P4)</f>
        <v>0</v>
      </c>
      <c r="J134" s="30"/>
      <c r="O134" s="36">
        <f>I134*0.21</f>
        <v>0</v>
      </c>
      <c r="P134">
        <v>3</v>
      </c>
    </row>
    <row r="135" spans="1:16" ht="90" x14ac:dyDescent="0.25">
      <c r="A135" s="30" t="s">
        <v>55</v>
      </c>
      <c r="B135" s="37"/>
      <c r="E135" s="32" t="s">
        <v>218</v>
      </c>
      <c r="J135" s="39"/>
    </row>
    <row r="136" spans="1:16" ht="90" x14ac:dyDescent="0.25">
      <c r="A136" s="30" t="s">
        <v>86</v>
      </c>
      <c r="B136" s="37"/>
      <c r="E136" s="44" t="s">
        <v>219</v>
      </c>
      <c r="J136" s="39"/>
    </row>
    <row r="137" spans="1:16" ht="90" x14ac:dyDescent="0.25">
      <c r="A137" s="30" t="s">
        <v>56</v>
      </c>
      <c r="B137" s="37"/>
      <c r="E137" s="32" t="s">
        <v>220</v>
      </c>
      <c r="J137" s="39"/>
    </row>
    <row r="138" spans="1:16" x14ac:dyDescent="0.25">
      <c r="A138" s="30" t="s">
        <v>50</v>
      </c>
      <c r="B138" s="30">
        <v>34</v>
      </c>
      <c r="C138" s="31" t="s">
        <v>221</v>
      </c>
      <c r="D138" s="30" t="s">
        <v>52</v>
      </c>
      <c r="E138" s="32" t="s">
        <v>222</v>
      </c>
      <c r="F138" s="33" t="s">
        <v>113</v>
      </c>
      <c r="G138" s="34">
        <v>26</v>
      </c>
      <c r="H138" s="35">
        <v>0</v>
      </c>
      <c r="I138" s="35">
        <f>ROUND(G138*H138,P4)</f>
        <v>0</v>
      </c>
      <c r="J138" s="30"/>
      <c r="O138" s="36">
        <f>I138*0.21</f>
        <v>0</v>
      </c>
      <c r="P138">
        <v>3</v>
      </c>
    </row>
    <row r="139" spans="1:16" x14ac:dyDescent="0.25">
      <c r="A139" s="30" t="s">
        <v>55</v>
      </c>
      <c r="B139" s="37"/>
      <c r="E139" s="32" t="s">
        <v>223</v>
      </c>
      <c r="J139" s="39"/>
    </row>
    <row r="140" spans="1:16" x14ac:dyDescent="0.25">
      <c r="A140" s="30" t="s">
        <v>86</v>
      </c>
      <c r="B140" s="37"/>
      <c r="E140" s="44" t="s">
        <v>224</v>
      </c>
      <c r="J140" s="39"/>
    </row>
    <row r="141" spans="1:16" ht="90" x14ac:dyDescent="0.25">
      <c r="A141" s="30" t="s">
        <v>56</v>
      </c>
      <c r="B141" s="37"/>
      <c r="E141" s="32" t="s">
        <v>220</v>
      </c>
      <c r="J141" s="39"/>
    </row>
    <row r="142" spans="1:16" x14ac:dyDescent="0.25">
      <c r="A142" s="30" t="s">
        <v>50</v>
      </c>
      <c r="B142" s="30">
        <v>35</v>
      </c>
      <c r="C142" s="31" t="s">
        <v>225</v>
      </c>
      <c r="D142" s="30" t="s">
        <v>52</v>
      </c>
      <c r="E142" s="32" t="s">
        <v>226</v>
      </c>
      <c r="F142" s="33" t="s">
        <v>113</v>
      </c>
      <c r="G142" s="34">
        <v>850</v>
      </c>
      <c r="H142" s="35">
        <v>0</v>
      </c>
      <c r="I142" s="35">
        <f>ROUND(G142*H142,P4)</f>
        <v>0</v>
      </c>
      <c r="J142" s="30"/>
      <c r="O142" s="36">
        <f>I142*0.21</f>
        <v>0</v>
      </c>
      <c r="P142">
        <v>3</v>
      </c>
    </row>
    <row r="143" spans="1:16" x14ac:dyDescent="0.25">
      <c r="A143" s="30" t="s">
        <v>55</v>
      </c>
      <c r="B143" s="37"/>
      <c r="E143" s="38" t="s">
        <v>52</v>
      </c>
      <c r="J143" s="39"/>
    </row>
    <row r="144" spans="1:16" ht="75" x14ac:dyDescent="0.25">
      <c r="A144" s="30" t="s">
        <v>56</v>
      </c>
      <c r="B144" s="37"/>
      <c r="E144" s="32" t="s">
        <v>227</v>
      </c>
      <c r="J144" s="39"/>
    </row>
    <row r="145" spans="1:16" ht="30" x14ac:dyDescent="0.25">
      <c r="A145" s="30" t="s">
        <v>50</v>
      </c>
      <c r="B145" s="30">
        <v>36</v>
      </c>
      <c r="C145" s="31" t="s">
        <v>228</v>
      </c>
      <c r="D145" s="30" t="s">
        <v>52</v>
      </c>
      <c r="E145" s="32" t="s">
        <v>229</v>
      </c>
      <c r="F145" s="33" t="s">
        <v>54</v>
      </c>
      <c r="G145" s="34">
        <v>1</v>
      </c>
      <c r="H145" s="35">
        <v>0</v>
      </c>
      <c r="I145" s="35">
        <f>ROUND(G145*H145,P4)</f>
        <v>0</v>
      </c>
      <c r="J145" s="30"/>
      <c r="O145" s="36">
        <f>I145*0.21</f>
        <v>0</v>
      </c>
      <c r="P145">
        <v>3</v>
      </c>
    </row>
    <row r="146" spans="1:16" x14ac:dyDescent="0.25">
      <c r="A146" s="30" t="s">
        <v>55</v>
      </c>
      <c r="B146" s="37"/>
      <c r="E146" s="38"/>
      <c r="J146" s="39"/>
    </row>
    <row r="147" spans="1:16" x14ac:dyDescent="0.25">
      <c r="A147" s="30" t="s">
        <v>56</v>
      </c>
      <c r="B147" s="40"/>
      <c r="C147" s="41"/>
      <c r="D147" s="41"/>
      <c r="E147" s="43"/>
      <c r="F147" s="41"/>
      <c r="G147" s="41"/>
      <c r="H147" s="41"/>
      <c r="I147" s="41"/>
      <c r="J147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2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2"/>
  <sheetViews>
    <sheetView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17</v>
      </c>
      <c r="I3" s="19">
        <f>SUMIFS(I8:I92,A8:A92,"SD")</f>
        <v>0</v>
      </c>
      <c r="J3" s="15"/>
      <c r="O3">
        <v>0</v>
      </c>
      <c r="P3">
        <v>2</v>
      </c>
    </row>
    <row r="4" spans="1:16" ht="30" x14ac:dyDescent="0.25">
      <c r="A4" s="3" t="s">
        <v>34</v>
      </c>
      <c r="B4" s="16" t="s">
        <v>35</v>
      </c>
      <c r="C4" s="48" t="s">
        <v>17</v>
      </c>
      <c r="D4" s="49"/>
      <c r="E4" s="17" t="s">
        <v>18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SUMIFS(I9:I12,A9:A12,"P")</f>
        <v>0</v>
      </c>
      <c r="J8" s="29"/>
    </row>
    <row r="9" spans="1:16" x14ac:dyDescent="0.25">
      <c r="A9" s="30" t="s">
        <v>50</v>
      </c>
      <c r="B9" s="30">
        <v>22</v>
      </c>
      <c r="C9" s="31" t="s">
        <v>83</v>
      </c>
      <c r="D9" s="30" t="s">
        <v>52</v>
      </c>
      <c r="E9" s="32" t="s">
        <v>84</v>
      </c>
      <c r="F9" s="33" t="s">
        <v>85</v>
      </c>
      <c r="G9" s="34">
        <v>9.5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x14ac:dyDescent="0.25">
      <c r="A11" s="30" t="s">
        <v>86</v>
      </c>
      <c r="B11" s="37"/>
      <c r="E11" s="44" t="s">
        <v>230</v>
      </c>
      <c r="J11" s="39"/>
    </row>
    <row r="12" spans="1:16" ht="75" x14ac:dyDescent="0.25">
      <c r="A12" s="30" t="s">
        <v>56</v>
      </c>
      <c r="B12" s="37"/>
      <c r="E12" s="32" t="s">
        <v>88</v>
      </c>
      <c r="J12" s="39"/>
    </row>
    <row r="13" spans="1:16" x14ac:dyDescent="0.25">
      <c r="A13" s="24" t="s">
        <v>47</v>
      </c>
      <c r="B13" s="25"/>
      <c r="C13" s="26" t="s">
        <v>89</v>
      </c>
      <c r="D13" s="27"/>
      <c r="E13" s="24" t="s">
        <v>90</v>
      </c>
      <c r="F13" s="27"/>
      <c r="G13" s="27"/>
      <c r="H13" s="27"/>
      <c r="I13" s="28">
        <f>SUMIFS(I14:I27,A14:A27,"P")</f>
        <v>0</v>
      </c>
      <c r="J13" s="29"/>
    </row>
    <row r="14" spans="1:16" x14ac:dyDescent="0.25">
      <c r="A14" s="30" t="s">
        <v>50</v>
      </c>
      <c r="B14" s="30">
        <v>1</v>
      </c>
      <c r="C14" s="31" t="s">
        <v>115</v>
      </c>
      <c r="D14" s="30" t="s">
        <v>116</v>
      </c>
      <c r="E14" s="32" t="s">
        <v>117</v>
      </c>
      <c r="F14" s="33" t="s">
        <v>101</v>
      </c>
      <c r="G14" s="34">
        <v>1.75</v>
      </c>
      <c r="H14" s="35">
        <v>0</v>
      </c>
      <c r="I14" s="35">
        <f>ROUND(G14*H14,P4)</f>
        <v>0</v>
      </c>
      <c r="J14" s="30"/>
      <c r="O14" s="36">
        <f>I14*0.21</f>
        <v>0</v>
      </c>
      <c r="P14">
        <v>3</v>
      </c>
    </row>
    <row r="15" spans="1:16" ht="30" x14ac:dyDescent="0.25">
      <c r="A15" s="30" t="s">
        <v>55</v>
      </c>
      <c r="B15" s="37"/>
      <c r="E15" s="32" t="s">
        <v>118</v>
      </c>
      <c r="J15" s="39"/>
    </row>
    <row r="16" spans="1:16" x14ac:dyDescent="0.25">
      <c r="A16" s="30" t="s">
        <v>86</v>
      </c>
      <c r="B16" s="37"/>
      <c r="E16" s="44" t="s">
        <v>231</v>
      </c>
      <c r="J16" s="39"/>
    </row>
    <row r="17" spans="1:16" ht="409.5" x14ac:dyDescent="0.25">
      <c r="A17" s="30" t="s">
        <v>56</v>
      </c>
      <c r="B17" s="37"/>
      <c r="E17" s="32" t="s">
        <v>120</v>
      </c>
      <c r="J17" s="39"/>
    </row>
    <row r="18" spans="1:16" x14ac:dyDescent="0.25">
      <c r="A18" s="30" t="s">
        <v>50</v>
      </c>
      <c r="B18" s="30">
        <v>2</v>
      </c>
      <c r="C18" s="31" t="s">
        <v>124</v>
      </c>
      <c r="D18" s="30" t="s">
        <v>52</v>
      </c>
      <c r="E18" s="32" t="s">
        <v>125</v>
      </c>
      <c r="F18" s="33" t="s">
        <v>101</v>
      </c>
      <c r="G18" s="34">
        <v>3</v>
      </c>
      <c r="H18" s="35">
        <v>0</v>
      </c>
      <c r="I18" s="35">
        <f>ROUND(G18*H18,P4)</f>
        <v>0</v>
      </c>
      <c r="J18" s="30"/>
      <c r="O18" s="36">
        <f>I18*0.21</f>
        <v>0</v>
      </c>
      <c r="P18">
        <v>3</v>
      </c>
    </row>
    <row r="19" spans="1:16" ht="30" x14ac:dyDescent="0.25">
      <c r="A19" s="30" t="s">
        <v>55</v>
      </c>
      <c r="B19" s="37"/>
      <c r="E19" s="32" t="s">
        <v>118</v>
      </c>
      <c r="J19" s="39"/>
    </row>
    <row r="20" spans="1:16" x14ac:dyDescent="0.25">
      <c r="A20" s="30" t="s">
        <v>86</v>
      </c>
      <c r="B20" s="37"/>
      <c r="E20" s="44" t="s">
        <v>232</v>
      </c>
      <c r="J20" s="39"/>
    </row>
    <row r="21" spans="1:16" ht="409.5" x14ac:dyDescent="0.25">
      <c r="A21" s="30" t="s">
        <v>56</v>
      </c>
      <c r="B21" s="37"/>
      <c r="E21" s="32" t="s">
        <v>127</v>
      </c>
      <c r="J21" s="39"/>
    </row>
    <row r="22" spans="1:16" x14ac:dyDescent="0.25">
      <c r="A22" s="30" t="s">
        <v>50</v>
      </c>
      <c r="B22" s="30">
        <v>3</v>
      </c>
      <c r="C22" s="31" t="s">
        <v>128</v>
      </c>
      <c r="D22" s="30" t="s">
        <v>52</v>
      </c>
      <c r="E22" s="32" t="s">
        <v>129</v>
      </c>
      <c r="F22" s="33" t="s">
        <v>101</v>
      </c>
      <c r="G22" s="34">
        <v>4.75</v>
      </c>
      <c r="H22" s="35">
        <v>0</v>
      </c>
      <c r="I22" s="35">
        <f>ROUND(G22*H22,P4)</f>
        <v>0</v>
      </c>
      <c r="J22" s="30"/>
      <c r="O22" s="36">
        <f>I22*0.21</f>
        <v>0</v>
      </c>
      <c r="P22">
        <v>3</v>
      </c>
    </row>
    <row r="23" spans="1:16" x14ac:dyDescent="0.25">
      <c r="A23" s="30" t="s">
        <v>55</v>
      </c>
      <c r="B23" s="37"/>
      <c r="E23" s="38" t="s">
        <v>52</v>
      </c>
      <c r="J23" s="39"/>
    </row>
    <row r="24" spans="1:16" ht="285" x14ac:dyDescent="0.25">
      <c r="A24" s="30" t="s">
        <v>56</v>
      </c>
      <c r="B24" s="37"/>
      <c r="E24" s="32" t="s">
        <v>130</v>
      </c>
      <c r="J24" s="39"/>
    </row>
    <row r="25" spans="1:16" x14ac:dyDescent="0.25">
      <c r="A25" s="30" t="s">
        <v>50</v>
      </c>
      <c r="B25" s="30">
        <v>4</v>
      </c>
      <c r="C25" s="31" t="s">
        <v>131</v>
      </c>
      <c r="D25" s="30" t="s">
        <v>52</v>
      </c>
      <c r="E25" s="32" t="s">
        <v>132</v>
      </c>
      <c r="F25" s="33" t="s">
        <v>93</v>
      </c>
      <c r="G25" s="34">
        <v>4.96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55</v>
      </c>
      <c r="B26" s="37"/>
      <c r="E26" s="38" t="s">
        <v>52</v>
      </c>
      <c r="J26" s="39"/>
    </row>
    <row r="27" spans="1:16" ht="75" x14ac:dyDescent="0.25">
      <c r="A27" s="30" t="s">
        <v>56</v>
      </c>
      <c r="B27" s="37"/>
      <c r="E27" s="32" t="s">
        <v>133</v>
      </c>
      <c r="J27" s="39"/>
    </row>
    <row r="28" spans="1:16" x14ac:dyDescent="0.25">
      <c r="A28" s="24" t="s">
        <v>47</v>
      </c>
      <c r="B28" s="25"/>
      <c r="C28" s="26" t="s">
        <v>141</v>
      </c>
      <c r="D28" s="27"/>
      <c r="E28" s="24" t="s">
        <v>142</v>
      </c>
      <c r="F28" s="27"/>
      <c r="G28" s="27"/>
      <c r="H28" s="27"/>
      <c r="I28" s="28">
        <f>SUMIFS(I29:I32,A29:A32,"P")</f>
        <v>0</v>
      </c>
      <c r="J28" s="29"/>
    </row>
    <row r="29" spans="1:16" x14ac:dyDescent="0.25">
      <c r="A29" s="30" t="s">
        <v>50</v>
      </c>
      <c r="B29" s="30">
        <v>5</v>
      </c>
      <c r="C29" s="31" t="s">
        <v>233</v>
      </c>
      <c r="D29" s="30" t="s">
        <v>52</v>
      </c>
      <c r="E29" s="32" t="s">
        <v>234</v>
      </c>
      <c r="F29" s="33" t="s">
        <v>101</v>
      </c>
      <c r="G29" s="34">
        <v>1.5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55</v>
      </c>
      <c r="B30" s="37"/>
      <c r="E30" s="38" t="s">
        <v>52</v>
      </c>
      <c r="J30" s="39"/>
    </row>
    <row r="31" spans="1:16" x14ac:dyDescent="0.25">
      <c r="A31" s="30" t="s">
        <v>86</v>
      </c>
      <c r="B31" s="37"/>
      <c r="E31" s="44" t="s">
        <v>235</v>
      </c>
      <c r="J31" s="39"/>
    </row>
    <row r="32" spans="1:16" ht="409.5" x14ac:dyDescent="0.25">
      <c r="A32" s="30" t="s">
        <v>56</v>
      </c>
      <c r="B32" s="37"/>
      <c r="E32" s="32" t="s">
        <v>236</v>
      </c>
      <c r="J32" s="39"/>
    </row>
    <row r="33" spans="1:16" x14ac:dyDescent="0.25">
      <c r="A33" s="24" t="s">
        <v>47</v>
      </c>
      <c r="B33" s="25"/>
      <c r="C33" s="26" t="s">
        <v>237</v>
      </c>
      <c r="D33" s="27"/>
      <c r="E33" s="24" t="s">
        <v>238</v>
      </c>
      <c r="F33" s="27"/>
      <c r="G33" s="27"/>
      <c r="H33" s="27"/>
      <c r="I33" s="28">
        <f>SUMIFS(I34:I40,A34:A40,"P")</f>
        <v>0</v>
      </c>
      <c r="J33" s="29"/>
    </row>
    <row r="34" spans="1:16" x14ac:dyDescent="0.25">
      <c r="A34" s="30" t="s">
        <v>50</v>
      </c>
      <c r="B34" s="30">
        <v>6</v>
      </c>
      <c r="C34" s="31" t="s">
        <v>239</v>
      </c>
      <c r="D34" s="30" t="s">
        <v>52</v>
      </c>
      <c r="E34" s="32" t="s">
        <v>240</v>
      </c>
      <c r="F34" s="33" t="s">
        <v>101</v>
      </c>
      <c r="G34" s="34">
        <v>0.9</v>
      </c>
      <c r="H34" s="35">
        <v>0</v>
      </c>
      <c r="I34" s="35">
        <f>ROUND(G34*H34,P4)</f>
        <v>0</v>
      </c>
      <c r="J34" s="30"/>
      <c r="O34" s="36">
        <f>I34*0.21</f>
        <v>0</v>
      </c>
      <c r="P34">
        <v>3</v>
      </c>
    </row>
    <row r="35" spans="1:16" ht="30" x14ac:dyDescent="0.25">
      <c r="A35" s="30" t="s">
        <v>55</v>
      </c>
      <c r="B35" s="37"/>
      <c r="E35" s="32" t="s">
        <v>241</v>
      </c>
      <c r="J35" s="39"/>
    </row>
    <row r="36" spans="1:16" x14ac:dyDescent="0.25">
      <c r="A36" s="30" t="s">
        <v>86</v>
      </c>
      <c r="B36" s="37"/>
      <c r="E36" s="44" t="s">
        <v>242</v>
      </c>
      <c r="J36" s="39"/>
    </row>
    <row r="37" spans="1:16" ht="330" x14ac:dyDescent="0.25">
      <c r="A37" s="30" t="s">
        <v>56</v>
      </c>
      <c r="B37" s="37"/>
      <c r="E37" s="32" t="s">
        <v>243</v>
      </c>
      <c r="J37" s="39"/>
    </row>
    <row r="38" spans="1:16" x14ac:dyDescent="0.25">
      <c r="A38" s="30" t="s">
        <v>50</v>
      </c>
      <c r="B38" s="30">
        <v>7</v>
      </c>
      <c r="C38" s="31" t="s">
        <v>244</v>
      </c>
      <c r="D38" s="30" t="s">
        <v>52</v>
      </c>
      <c r="E38" s="32" t="s">
        <v>245</v>
      </c>
      <c r="F38" s="33" t="s">
        <v>101</v>
      </c>
      <c r="G38" s="34">
        <v>0.97099999999999997</v>
      </c>
      <c r="H38" s="35">
        <v>0</v>
      </c>
      <c r="I38" s="35">
        <f>ROUND(G38*H38,P4)</f>
        <v>0</v>
      </c>
      <c r="J38" s="30"/>
      <c r="O38" s="36">
        <f>I38*0.21</f>
        <v>0</v>
      </c>
      <c r="P38">
        <v>3</v>
      </c>
    </row>
    <row r="39" spans="1:16" ht="135" x14ac:dyDescent="0.25">
      <c r="A39" s="30" t="s">
        <v>55</v>
      </c>
      <c r="B39" s="37"/>
      <c r="E39" s="32" t="s">
        <v>246</v>
      </c>
      <c r="J39" s="39"/>
    </row>
    <row r="40" spans="1:16" ht="409.5" x14ac:dyDescent="0.25">
      <c r="A40" s="30" t="s">
        <v>56</v>
      </c>
      <c r="B40" s="37"/>
      <c r="E40" s="45" t="s">
        <v>247</v>
      </c>
      <c r="J40" s="39"/>
    </row>
    <row r="41" spans="1:16" x14ac:dyDescent="0.25">
      <c r="A41" s="24" t="s">
        <v>47</v>
      </c>
      <c r="B41" s="25"/>
      <c r="C41" s="26" t="s">
        <v>163</v>
      </c>
      <c r="D41" s="27"/>
      <c r="E41" s="24" t="s">
        <v>164</v>
      </c>
      <c r="F41" s="27"/>
      <c r="G41" s="27"/>
      <c r="H41" s="27"/>
      <c r="I41" s="28">
        <f>SUMIFS(I42:I49,A42:A49,"P")</f>
        <v>0</v>
      </c>
      <c r="J41" s="29"/>
    </row>
    <row r="42" spans="1:16" x14ac:dyDescent="0.25">
      <c r="A42" s="30" t="s">
        <v>50</v>
      </c>
      <c r="B42" s="30">
        <v>8</v>
      </c>
      <c r="C42" s="31" t="s">
        <v>165</v>
      </c>
      <c r="D42" s="30" t="s">
        <v>116</v>
      </c>
      <c r="E42" s="32" t="s">
        <v>166</v>
      </c>
      <c r="F42" s="33" t="s">
        <v>93</v>
      </c>
      <c r="G42" s="34">
        <v>4.96</v>
      </c>
      <c r="H42" s="35">
        <v>0</v>
      </c>
      <c r="I42" s="35">
        <f>ROUND(G42*H42,P4)</f>
        <v>0</v>
      </c>
      <c r="J42" s="30"/>
      <c r="O42" s="36">
        <f>I42*0.21</f>
        <v>0</v>
      </c>
      <c r="P42">
        <v>3</v>
      </c>
    </row>
    <row r="43" spans="1:16" x14ac:dyDescent="0.25">
      <c r="A43" s="30" t="s">
        <v>55</v>
      </c>
      <c r="B43" s="37"/>
      <c r="E43" s="32" t="s">
        <v>167</v>
      </c>
      <c r="J43" s="39"/>
    </row>
    <row r="44" spans="1:16" x14ac:dyDescent="0.25">
      <c r="A44" s="30" t="s">
        <v>86</v>
      </c>
      <c r="B44" s="37"/>
      <c r="E44" s="44" t="s">
        <v>248</v>
      </c>
      <c r="J44" s="39"/>
    </row>
    <row r="45" spans="1:16" ht="90" x14ac:dyDescent="0.25">
      <c r="A45" s="30" t="s">
        <v>56</v>
      </c>
      <c r="B45" s="37"/>
      <c r="E45" s="32" t="s">
        <v>169</v>
      </c>
      <c r="J45" s="39"/>
    </row>
    <row r="46" spans="1:16" ht="30" x14ac:dyDescent="0.25">
      <c r="A46" s="30" t="s">
        <v>50</v>
      </c>
      <c r="B46" s="30">
        <v>9</v>
      </c>
      <c r="C46" s="31" t="s">
        <v>177</v>
      </c>
      <c r="D46" s="30" t="s">
        <v>52</v>
      </c>
      <c r="E46" s="32" t="s">
        <v>178</v>
      </c>
      <c r="F46" s="33" t="s">
        <v>93</v>
      </c>
      <c r="G46" s="34">
        <v>4.96</v>
      </c>
      <c r="H46" s="35">
        <v>0</v>
      </c>
      <c r="I46" s="35">
        <f>ROUND(G46*H46,P4)</f>
        <v>0</v>
      </c>
      <c r="J46" s="30"/>
      <c r="O46" s="36">
        <f>I46*0.21</f>
        <v>0</v>
      </c>
      <c r="P46">
        <v>3</v>
      </c>
    </row>
    <row r="47" spans="1:16" x14ac:dyDescent="0.25">
      <c r="A47" s="30" t="s">
        <v>55</v>
      </c>
      <c r="B47" s="37"/>
      <c r="E47" s="32" t="s">
        <v>179</v>
      </c>
      <c r="J47" s="39"/>
    </row>
    <row r="48" spans="1:16" x14ac:dyDescent="0.25">
      <c r="A48" s="30" t="s">
        <v>86</v>
      </c>
      <c r="B48" s="37"/>
      <c r="E48" s="44" t="s">
        <v>248</v>
      </c>
      <c r="J48" s="39"/>
    </row>
    <row r="49" spans="1:16" ht="225" x14ac:dyDescent="0.25">
      <c r="A49" s="30" t="s">
        <v>56</v>
      </c>
      <c r="B49" s="37"/>
      <c r="E49" s="32" t="s">
        <v>180</v>
      </c>
      <c r="J49" s="39"/>
    </row>
    <row r="50" spans="1:16" x14ac:dyDescent="0.25">
      <c r="A50" s="24" t="s">
        <v>47</v>
      </c>
      <c r="B50" s="25"/>
      <c r="C50" s="26" t="s">
        <v>249</v>
      </c>
      <c r="D50" s="27"/>
      <c r="E50" s="24" t="s">
        <v>250</v>
      </c>
      <c r="F50" s="27"/>
      <c r="G50" s="27"/>
      <c r="H50" s="27"/>
      <c r="I50" s="28">
        <f>SUMIFS(I51:I57,A51:A57,"P")</f>
        <v>0</v>
      </c>
      <c r="J50" s="29"/>
    </row>
    <row r="51" spans="1:16" x14ac:dyDescent="0.25">
      <c r="A51" s="30" t="s">
        <v>50</v>
      </c>
      <c r="B51" s="30">
        <v>10</v>
      </c>
      <c r="C51" s="31" t="s">
        <v>251</v>
      </c>
      <c r="D51" s="30" t="s">
        <v>52</v>
      </c>
      <c r="E51" s="32" t="s">
        <v>252</v>
      </c>
      <c r="F51" s="33" t="s">
        <v>253</v>
      </c>
      <c r="G51" s="34">
        <v>1</v>
      </c>
      <c r="H51" s="35">
        <v>0</v>
      </c>
      <c r="I51" s="35">
        <f>ROUND(G51*H51,P4)</f>
        <v>0</v>
      </c>
      <c r="J51" s="30"/>
      <c r="O51" s="36">
        <f>I51*0.21</f>
        <v>0</v>
      </c>
      <c r="P51">
        <v>3</v>
      </c>
    </row>
    <row r="52" spans="1:16" x14ac:dyDescent="0.25">
      <c r="A52" s="30" t="s">
        <v>55</v>
      </c>
      <c r="B52" s="37"/>
      <c r="E52" s="38"/>
      <c r="J52" s="39"/>
    </row>
    <row r="53" spans="1:16" x14ac:dyDescent="0.25">
      <c r="A53" s="30" t="s">
        <v>56</v>
      </c>
      <c r="B53" s="37"/>
      <c r="E53" s="38"/>
      <c r="J53" s="39"/>
    </row>
    <row r="54" spans="1:16" x14ac:dyDescent="0.25">
      <c r="A54" s="30" t="s">
        <v>50</v>
      </c>
      <c r="B54" s="30">
        <v>11</v>
      </c>
      <c r="C54" s="31" t="s">
        <v>254</v>
      </c>
      <c r="D54" s="30" t="s">
        <v>52</v>
      </c>
      <c r="E54" s="32" t="s">
        <v>255</v>
      </c>
      <c r="F54" s="33" t="s">
        <v>93</v>
      </c>
      <c r="G54" s="34">
        <v>2.4</v>
      </c>
      <c r="H54" s="35">
        <v>0</v>
      </c>
      <c r="I54" s="35">
        <f>ROUND(G54*H54,P4)</f>
        <v>0</v>
      </c>
      <c r="J54" s="30"/>
      <c r="O54" s="36">
        <f>I54*0.21</f>
        <v>0</v>
      </c>
      <c r="P54">
        <v>3</v>
      </c>
    </row>
    <row r="55" spans="1:16" x14ac:dyDescent="0.25">
      <c r="A55" s="30" t="s">
        <v>55</v>
      </c>
      <c r="B55" s="37"/>
      <c r="E55" s="32" t="s">
        <v>256</v>
      </c>
      <c r="J55" s="39"/>
    </row>
    <row r="56" spans="1:16" x14ac:dyDescent="0.25">
      <c r="A56" s="30" t="s">
        <v>86</v>
      </c>
      <c r="B56" s="37"/>
      <c r="E56" s="44" t="s">
        <v>257</v>
      </c>
      <c r="J56" s="39"/>
    </row>
    <row r="57" spans="1:16" ht="195" x14ac:dyDescent="0.25">
      <c r="A57" s="30" t="s">
        <v>56</v>
      </c>
      <c r="B57" s="37"/>
      <c r="E57" s="32" t="s">
        <v>258</v>
      </c>
      <c r="J57" s="39"/>
    </row>
    <row r="58" spans="1:16" x14ac:dyDescent="0.25">
      <c r="A58" s="24" t="s">
        <v>47</v>
      </c>
      <c r="B58" s="25"/>
      <c r="C58" s="26" t="s">
        <v>259</v>
      </c>
      <c r="D58" s="27"/>
      <c r="E58" s="24" t="s">
        <v>260</v>
      </c>
      <c r="F58" s="27"/>
      <c r="G58" s="27"/>
      <c r="H58" s="27"/>
      <c r="I58" s="28">
        <f>SUMIFS(I59:I80,A59:A80,"P")</f>
        <v>0</v>
      </c>
      <c r="J58" s="29"/>
    </row>
    <row r="59" spans="1:16" x14ac:dyDescent="0.25">
      <c r="A59" s="30" t="s">
        <v>50</v>
      </c>
      <c r="B59" s="30">
        <v>12</v>
      </c>
      <c r="C59" s="31" t="s">
        <v>261</v>
      </c>
      <c r="D59" s="30" t="s">
        <v>52</v>
      </c>
      <c r="E59" s="32" t="s">
        <v>262</v>
      </c>
      <c r="F59" s="33" t="s">
        <v>97</v>
      </c>
      <c r="G59" s="34">
        <v>1</v>
      </c>
      <c r="H59" s="35">
        <v>0</v>
      </c>
      <c r="I59" s="35">
        <f>ROUND(G59*H59,P4)</f>
        <v>0</v>
      </c>
      <c r="J59" s="30"/>
      <c r="O59" s="36">
        <f>I59*0.21</f>
        <v>0</v>
      </c>
      <c r="P59">
        <v>3</v>
      </c>
    </row>
    <row r="60" spans="1:16" ht="30" x14ac:dyDescent="0.25">
      <c r="A60" s="30" t="s">
        <v>55</v>
      </c>
      <c r="B60" s="37"/>
      <c r="E60" s="32" t="s">
        <v>263</v>
      </c>
      <c r="J60" s="39"/>
    </row>
    <row r="61" spans="1:16" ht="285" x14ac:dyDescent="0.25">
      <c r="A61" s="30" t="s">
        <v>56</v>
      </c>
      <c r="B61" s="37"/>
      <c r="E61" s="32" t="s">
        <v>264</v>
      </c>
      <c r="J61" s="39"/>
    </row>
    <row r="62" spans="1:16" ht="30" x14ac:dyDescent="0.25">
      <c r="A62" s="30" t="s">
        <v>50</v>
      </c>
      <c r="B62" s="30">
        <v>13</v>
      </c>
      <c r="C62" s="31" t="s">
        <v>265</v>
      </c>
      <c r="D62" s="30" t="s">
        <v>52</v>
      </c>
      <c r="E62" s="32" t="s">
        <v>266</v>
      </c>
      <c r="F62" s="33" t="s">
        <v>93</v>
      </c>
      <c r="G62" s="34">
        <v>3.198</v>
      </c>
      <c r="H62" s="35">
        <v>0</v>
      </c>
      <c r="I62" s="35">
        <f>ROUND(G62*H62,P4)</f>
        <v>0</v>
      </c>
      <c r="J62" s="30"/>
      <c r="O62" s="36">
        <f>I62*0.21</f>
        <v>0</v>
      </c>
      <c r="P62">
        <v>3</v>
      </c>
    </row>
    <row r="63" spans="1:16" ht="30" x14ac:dyDescent="0.25">
      <c r="A63" s="30" t="s">
        <v>55</v>
      </c>
      <c r="B63" s="37"/>
      <c r="E63" s="32" t="s">
        <v>267</v>
      </c>
      <c r="J63" s="39"/>
    </row>
    <row r="64" spans="1:16" ht="195" x14ac:dyDescent="0.25">
      <c r="A64" s="30" t="s">
        <v>56</v>
      </c>
      <c r="B64" s="37"/>
      <c r="E64" s="32" t="s">
        <v>268</v>
      </c>
      <c r="J64" s="39"/>
    </row>
    <row r="65" spans="1:16" x14ac:dyDescent="0.25">
      <c r="A65" s="30" t="s">
        <v>50</v>
      </c>
      <c r="B65" s="30">
        <v>14</v>
      </c>
      <c r="C65" s="31" t="s">
        <v>269</v>
      </c>
      <c r="D65" s="30" t="s">
        <v>52</v>
      </c>
      <c r="E65" s="32" t="s">
        <v>270</v>
      </c>
      <c r="F65" s="33" t="s">
        <v>113</v>
      </c>
      <c r="G65" s="34">
        <v>3.5</v>
      </c>
      <c r="H65" s="35">
        <v>0</v>
      </c>
      <c r="I65" s="35">
        <f>ROUND(G65*H65,P4)</f>
        <v>0</v>
      </c>
      <c r="J65" s="30"/>
      <c r="O65" s="36">
        <f>I65*0.21</f>
        <v>0</v>
      </c>
      <c r="P65">
        <v>3</v>
      </c>
    </row>
    <row r="66" spans="1:16" x14ac:dyDescent="0.25">
      <c r="A66" s="30" t="s">
        <v>55</v>
      </c>
      <c r="B66" s="37"/>
      <c r="E66" s="38" t="s">
        <v>52</v>
      </c>
      <c r="J66" s="39"/>
    </row>
    <row r="67" spans="1:16" ht="225" x14ac:dyDescent="0.25">
      <c r="A67" s="30" t="s">
        <v>56</v>
      </c>
      <c r="B67" s="37"/>
      <c r="E67" s="32" t="s">
        <v>271</v>
      </c>
      <c r="J67" s="39"/>
    </row>
    <row r="68" spans="1:16" x14ac:dyDescent="0.25">
      <c r="A68" s="30" t="s">
        <v>50</v>
      </c>
      <c r="B68" s="30">
        <v>15</v>
      </c>
      <c r="C68" s="31" t="s">
        <v>272</v>
      </c>
      <c r="D68" s="30" t="s">
        <v>52</v>
      </c>
      <c r="E68" s="32" t="s">
        <v>273</v>
      </c>
      <c r="F68" s="33" t="s">
        <v>113</v>
      </c>
      <c r="G68" s="34">
        <v>2.6</v>
      </c>
      <c r="H68" s="35">
        <v>0</v>
      </c>
      <c r="I68" s="35">
        <f>ROUND(G68*H68,P4)</f>
        <v>0</v>
      </c>
      <c r="J68" s="30"/>
      <c r="O68" s="36">
        <f>I68*0.21</f>
        <v>0</v>
      </c>
      <c r="P68">
        <v>3</v>
      </c>
    </row>
    <row r="69" spans="1:16" x14ac:dyDescent="0.25">
      <c r="A69" s="30" t="s">
        <v>55</v>
      </c>
      <c r="B69" s="37"/>
      <c r="E69" s="38" t="s">
        <v>52</v>
      </c>
      <c r="J69" s="39"/>
    </row>
    <row r="70" spans="1:16" ht="225" x14ac:dyDescent="0.25">
      <c r="A70" s="30" t="s">
        <v>56</v>
      </c>
      <c r="B70" s="37"/>
      <c r="E70" s="32" t="s">
        <v>271</v>
      </c>
      <c r="J70" s="39"/>
    </row>
    <row r="71" spans="1:16" ht="30" x14ac:dyDescent="0.25">
      <c r="A71" s="30" t="s">
        <v>50</v>
      </c>
      <c r="B71" s="30">
        <v>16</v>
      </c>
      <c r="C71" s="31" t="s">
        <v>274</v>
      </c>
      <c r="D71" s="30" t="s">
        <v>52</v>
      </c>
      <c r="E71" s="32" t="s">
        <v>275</v>
      </c>
      <c r="F71" s="33" t="s">
        <v>253</v>
      </c>
      <c r="G71" s="34">
        <v>1</v>
      </c>
      <c r="H71" s="35">
        <v>0</v>
      </c>
      <c r="I71" s="35">
        <f>ROUND(G71*H71,P4)</f>
        <v>0</v>
      </c>
      <c r="J71" s="30"/>
      <c r="O71" s="36">
        <f>I71*0.21</f>
        <v>0</v>
      </c>
      <c r="P71">
        <v>3</v>
      </c>
    </row>
    <row r="72" spans="1:16" x14ac:dyDescent="0.25">
      <c r="A72" s="30" t="s">
        <v>55</v>
      </c>
      <c r="B72" s="37"/>
      <c r="E72" s="38"/>
      <c r="J72" s="39"/>
    </row>
    <row r="73" spans="1:16" x14ac:dyDescent="0.25">
      <c r="A73" s="30" t="s">
        <v>56</v>
      </c>
      <c r="B73" s="37"/>
      <c r="E73" s="38"/>
      <c r="J73" s="39"/>
    </row>
    <row r="74" spans="1:16" x14ac:dyDescent="0.25">
      <c r="A74" s="30" t="s">
        <v>50</v>
      </c>
      <c r="B74" s="30">
        <v>17</v>
      </c>
      <c r="C74" s="31" t="s">
        <v>276</v>
      </c>
      <c r="D74" s="30" t="s">
        <v>52</v>
      </c>
      <c r="E74" s="32" t="s">
        <v>277</v>
      </c>
      <c r="F74" s="33" t="s">
        <v>93</v>
      </c>
      <c r="G74" s="34">
        <v>30.76</v>
      </c>
      <c r="H74" s="35">
        <v>0</v>
      </c>
      <c r="I74" s="35">
        <f>ROUND(G74*H74,P4)</f>
        <v>0</v>
      </c>
      <c r="J74" s="30"/>
      <c r="O74" s="36">
        <f>I74*0.21</f>
        <v>0</v>
      </c>
      <c r="P74">
        <v>3</v>
      </c>
    </row>
    <row r="75" spans="1:16" ht="45" x14ac:dyDescent="0.25">
      <c r="A75" s="30" t="s">
        <v>55</v>
      </c>
      <c r="B75" s="37"/>
      <c r="E75" s="32" t="s">
        <v>278</v>
      </c>
      <c r="J75" s="39"/>
    </row>
    <row r="76" spans="1:16" x14ac:dyDescent="0.25">
      <c r="A76" s="30" t="s">
        <v>86</v>
      </c>
      <c r="B76" s="37"/>
      <c r="E76" s="44" t="s">
        <v>279</v>
      </c>
      <c r="J76" s="39"/>
    </row>
    <row r="77" spans="1:16" ht="105" x14ac:dyDescent="0.25">
      <c r="A77" s="30" t="s">
        <v>56</v>
      </c>
      <c r="B77" s="37"/>
      <c r="E77" s="32" t="s">
        <v>280</v>
      </c>
      <c r="J77" s="39"/>
    </row>
    <row r="78" spans="1:16" x14ac:dyDescent="0.25">
      <c r="A78" s="30" t="s">
        <v>50</v>
      </c>
      <c r="B78" s="30">
        <v>18</v>
      </c>
      <c r="C78" s="31" t="s">
        <v>281</v>
      </c>
      <c r="D78" s="30" t="s">
        <v>52</v>
      </c>
      <c r="E78" s="32" t="s">
        <v>282</v>
      </c>
      <c r="F78" s="33" t="s">
        <v>85</v>
      </c>
      <c r="G78" s="34">
        <v>8.5000000000000006E-2</v>
      </c>
      <c r="H78" s="35">
        <v>0</v>
      </c>
      <c r="I78" s="35">
        <f>ROUND(G78*H78,P4)</f>
        <v>0</v>
      </c>
      <c r="J78" s="30"/>
      <c r="O78" s="36">
        <f>I78*0.21</f>
        <v>0</v>
      </c>
      <c r="P78">
        <v>3</v>
      </c>
    </row>
    <row r="79" spans="1:16" ht="30" x14ac:dyDescent="0.25">
      <c r="A79" s="30" t="s">
        <v>55</v>
      </c>
      <c r="B79" s="37"/>
      <c r="E79" s="32" t="s">
        <v>283</v>
      </c>
      <c r="J79" s="39"/>
    </row>
    <row r="80" spans="1:16" ht="135" x14ac:dyDescent="0.25">
      <c r="A80" s="30" t="s">
        <v>56</v>
      </c>
      <c r="B80" s="37"/>
      <c r="E80" s="32" t="s">
        <v>284</v>
      </c>
      <c r="J80" s="39"/>
    </row>
    <row r="81" spans="1:16" x14ac:dyDescent="0.25">
      <c r="A81" s="24" t="s">
        <v>47</v>
      </c>
      <c r="B81" s="25"/>
      <c r="C81" s="26" t="s">
        <v>285</v>
      </c>
      <c r="D81" s="27"/>
      <c r="E81" s="24" t="s">
        <v>286</v>
      </c>
      <c r="F81" s="27"/>
      <c r="G81" s="27"/>
      <c r="H81" s="27"/>
      <c r="I81" s="28">
        <f>SUMIFS(I82:I84,A82:A84,"P")</f>
        <v>0</v>
      </c>
      <c r="J81" s="29"/>
    </row>
    <row r="82" spans="1:16" ht="30" x14ac:dyDescent="0.25">
      <c r="A82" s="30" t="s">
        <v>50</v>
      </c>
      <c r="B82" s="30">
        <v>19</v>
      </c>
      <c r="C82" s="31" t="s">
        <v>287</v>
      </c>
      <c r="D82" s="30" t="s">
        <v>52</v>
      </c>
      <c r="E82" s="32" t="s">
        <v>288</v>
      </c>
      <c r="F82" s="33" t="s">
        <v>113</v>
      </c>
      <c r="G82" s="34">
        <v>10</v>
      </c>
      <c r="H82" s="35">
        <v>0</v>
      </c>
      <c r="I82" s="35">
        <f>ROUND(G82*H82,P4)</f>
        <v>0</v>
      </c>
      <c r="J82" s="30"/>
      <c r="O82" s="36">
        <f>I82*0.21</f>
        <v>0</v>
      </c>
      <c r="P82">
        <v>3</v>
      </c>
    </row>
    <row r="83" spans="1:16" x14ac:dyDescent="0.25">
      <c r="A83" s="30" t="s">
        <v>55</v>
      </c>
      <c r="B83" s="37"/>
      <c r="E83" s="32" t="s">
        <v>289</v>
      </c>
      <c r="J83" s="39"/>
    </row>
    <row r="84" spans="1:16" ht="330" x14ac:dyDescent="0.25">
      <c r="A84" s="30" t="s">
        <v>56</v>
      </c>
      <c r="B84" s="37"/>
      <c r="E84" s="32" t="s">
        <v>290</v>
      </c>
      <c r="J84" s="39"/>
    </row>
    <row r="85" spans="1:16" x14ac:dyDescent="0.25">
      <c r="A85" s="24" t="s">
        <v>47</v>
      </c>
      <c r="B85" s="25"/>
      <c r="C85" s="26" t="s">
        <v>198</v>
      </c>
      <c r="D85" s="27"/>
      <c r="E85" s="24" t="s">
        <v>199</v>
      </c>
      <c r="F85" s="27"/>
      <c r="G85" s="27"/>
      <c r="H85" s="27"/>
      <c r="I85" s="28">
        <f>SUMIFS(I86:I92,A86:A92,"P")</f>
        <v>0</v>
      </c>
      <c r="J85" s="29"/>
    </row>
    <row r="86" spans="1:16" x14ac:dyDescent="0.25">
      <c r="A86" s="30" t="s">
        <v>50</v>
      </c>
      <c r="B86" s="30">
        <v>20</v>
      </c>
      <c r="C86" s="31" t="s">
        <v>291</v>
      </c>
      <c r="D86" s="30" t="s">
        <v>52</v>
      </c>
      <c r="E86" s="32" t="s">
        <v>292</v>
      </c>
      <c r="F86" s="33" t="s">
        <v>293</v>
      </c>
      <c r="G86" s="34">
        <v>7</v>
      </c>
      <c r="H86" s="35">
        <v>0</v>
      </c>
      <c r="I86" s="35">
        <f>ROUND(G86*H86,P4)</f>
        <v>0</v>
      </c>
      <c r="J86" s="30"/>
      <c r="O86" s="36">
        <f>I86*0.21</f>
        <v>0</v>
      </c>
      <c r="P86">
        <v>3</v>
      </c>
    </row>
    <row r="87" spans="1:16" x14ac:dyDescent="0.25">
      <c r="A87" s="30" t="s">
        <v>55</v>
      </c>
      <c r="B87" s="37"/>
      <c r="E87" s="38"/>
      <c r="J87" s="39"/>
    </row>
    <row r="88" spans="1:16" x14ac:dyDescent="0.25">
      <c r="A88" s="30" t="s">
        <v>86</v>
      </c>
      <c r="B88" s="37"/>
      <c r="E88" s="44" t="s">
        <v>294</v>
      </c>
      <c r="J88" s="39"/>
    </row>
    <row r="89" spans="1:16" x14ac:dyDescent="0.25">
      <c r="A89" s="30" t="s">
        <v>56</v>
      </c>
      <c r="B89" s="37"/>
      <c r="E89" s="38"/>
      <c r="J89" s="39"/>
    </row>
    <row r="90" spans="1:16" x14ac:dyDescent="0.25">
      <c r="A90" s="30" t="s">
        <v>50</v>
      </c>
      <c r="B90" s="30">
        <v>21</v>
      </c>
      <c r="C90" s="31" t="s">
        <v>295</v>
      </c>
      <c r="D90" s="30" t="s">
        <v>52</v>
      </c>
      <c r="E90" s="32" t="s">
        <v>296</v>
      </c>
      <c r="F90" s="33" t="s">
        <v>253</v>
      </c>
      <c r="G90" s="34">
        <v>1</v>
      </c>
      <c r="H90" s="35">
        <v>0</v>
      </c>
      <c r="I90" s="35">
        <f>ROUND(G90*H90,P4)</f>
        <v>0</v>
      </c>
      <c r="J90" s="30"/>
      <c r="O90" s="36">
        <f>I90*0.21</f>
        <v>0</v>
      </c>
      <c r="P90">
        <v>3</v>
      </c>
    </row>
    <row r="91" spans="1:16" x14ac:dyDescent="0.25">
      <c r="A91" s="30" t="s">
        <v>55</v>
      </c>
      <c r="B91" s="37"/>
      <c r="E91" s="38"/>
      <c r="J91" s="39"/>
    </row>
    <row r="92" spans="1:16" x14ac:dyDescent="0.25">
      <c r="A92" s="30" t="s">
        <v>56</v>
      </c>
      <c r="B92" s="40"/>
      <c r="C92" s="41"/>
      <c r="D92" s="41"/>
      <c r="E92" s="43"/>
      <c r="F92" s="41"/>
      <c r="G92" s="41"/>
      <c r="H92" s="41"/>
      <c r="I92" s="41"/>
      <c r="J92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12"/>
  <sheetViews>
    <sheetView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19</v>
      </c>
      <c r="I3" s="19">
        <f>SUMIFS(I8:I112,A8:A112,"SD")</f>
        <v>0</v>
      </c>
      <c r="J3" s="15"/>
      <c r="O3">
        <v>0</v>
      </c>
      <c r="P3">
        <v>2</v>
      </c>
    </row>
    <row r="4" spans="1:16" ht="30" x14ac:dyDescent="0.25">
      <c r="A4" s="3" t="s">
        <v>34</v>
      </c>
      <c r="B4" s="16" t="s">
        <v>35</v>
      </c>
      <c r="C4" s="48" t="s">
        <v>19</v>
      </c>
      <c r="D4" s="49"/>
      <c r="E4" s="17" t="s">
        <v>20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SUMIFS(I9:I12,A9:A12,"P")</f>
        <v>0</v>
      </c>
      <c r="J8" s="29"/>
    </row>
    <row r="9" spans="1:16" x14ac:dyDescent="0.25">
      <c r="A9" s="30" t="s">
        <v>50</v>
      </c>
      <c r="B9" s="30">
        <v>29</v>
      </c>
      <c r="C9" s="31" t="s">
        <v>83</v>
      </c>
      <c r="D9" s="30" t="s">
        <v>52</v>
      </c>
      <c r="E9" s="32" t="s">
        <v>84</v>
      </c>
      <c r="F9" s="33" t="s">
        <v>85</v>
      </c>
      <c r="G9" s="34">
        <v>17.5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x14ac:dyDescent="0.25">
      <c r="A11" s="30" t="s">
        <v>86</v>
      </c>
      <c r="B11" s="37"/>
      <c r="E11" s="44" t="s">
        <v>297</v>
      </c>
      <c r="J11" s="39"/>
    </row>
    <row r="12" spans="1:16" ht="75" x14ac:dyDescent="0.25">
      <c r="A12" s="30" t="s">
        <v>56</v>
      </c>
      <c r="B12" s="37"/>
      <c r="E12" s="32" t="s">
        <v>88</v>
      </c>
      <c r="J12" s="39"/>
    </row>
    <row r="13" spans="1:16" x14ac:dyDescent="0.25">
      <c r="A13" s="24" t="s">
        <v>47</v>
      </c>
      <c r="B13" s="25"/>
      <c r="C13" s="26" t="s">
        <v>89</v>
      </c>
      <c r="D13" s="27"/>
      <c r="E13" s="24" t="s">
        <v>90</v>
      </c>
      <c r="F13" s="27"/>
      <c r="G13" s="27"/>
      <c r="H13" s="27"/>
      <c r="I13" s="28">
        <f>SUMIFS(I14:I35,A14:A35,"P")</f>
        <v>0</v>
      </c>
      <c r="J13" s="29"/>
    </row>
    <row r="14" spans="1:16" x14ac:dyDescent="0.25">
      <c r="A14" s="30" t="s">
        <v>50</v>
      </c>
      <c r="B14" s="30">
        <v>1</v>
      </c>
      <c r="C14" s="31" t="s">
        <v>115</v>
      </c>
      <c r="D14" s="30" t="s">
        <v>116</v>
      </c>
      <c r="E14" s="32" t="s">
        <v>117</v>
      </c>
      <c r="F14" s="33" t="s">
        <v>101</v>
      </c>
      <c r="G14" s="34">
        <v>3.25</v>
      </c>
      <c r="H14" s="35">
        <v>0</v>
      </c>
      <c r="I14" s="35">
        <f>ROUND(G14*H14,P4)</f>
        <v>0</v>
      </c>
      <c r="J14" s="30"/>
      <c r="O14" s="36">
        <f>I14*0.21</f>
        <v>0</v>
      </c>
      <c r="P14">
        <v>3</v>
      </c>
    </row>
    <row r="15" spans="1:16" ht="30" x14ac:dyDescent="0.25">
      <c r="A15" s="30" t="s">
        <v>55</v>
      </c>
      <c r="B15" s="37"/>
      <c r="E15" s="32" t="s">
        <v>102</v>
      </c>
      <c r="J15" s="39"/>
    </row>
    <row r="16" spans="1:16" x14ac:dyDescent="0.25">
      <c r="A16" s="30" t="s">
        <v>86</v>
      </c>
      <c r="B16" s="37"/>
      <c r="E16" s="44" t="s">
        <v>298</v>
      </c>
      <c r="J16" s="39"/>
    </row>
    <row r="17" spans="1:16" ht="409.5" x14ac:dyDescent="0.25">
      <c r="A17" s="30" t="s">
        <v>56</v>
      </c>
      <c r="B17" s="37"/>
      <c r="E17" s="32" t="s">
        <v>120</v>
      </c>
      <c r="J17" s="39"/>
    </row>
    <row r="18" spans="1:16" x14ac:dyDescent="0.25">
      <c r="A18" s="30" t="s">
        <v>50</v>
      </c>
      <c r="B18" s="30">
        <v>22</v>
      </c>
      <c r="C18" s="31" t="s">
        <v>299</v>
      </c>
      <c r="D18" s="30" t="s">
        <v>52</v>
      </c>
      <c r="E18" s="32" t="s">
        <v>300</v>
      </c>
      <c r="F18" s="33" t="s">
        <v>101</v>
      </c>
      <c r="G18" s="34">
        <v>9.6</v>
      </c>
      <c r="H18" s="35">
        <v>0</v>
      </c>
      <c r="I18" s="35">
        <f>ROUND(G18*H18,P4)</f>
        <v>0</v>
      </c>
      <c r="J18" s="30"/>
      <c r="O18" s="36">
        <f>I18*0.21</f>
        <v>0</v>
      </c>
      <c r="P18">
        <v>3</v>
      </c>
    </row>
    <row r="19" spans="1:16" ht="30" x14ac:dyDescent="0.25">
      <c r="A19" s="30" t="s">
        <v>55</v>
      </c>
      <c r="B19" s="37"/>
      <c r="E19" s="32" t="s">
        <v>102</v>
      </c>
      <c r="J19" s="39"/>
    </row>
    <row r="20" spans="1:16" x14ac:dyDescent="0.25">
      <c r="A20" s="30" t="s">
        <v>86</v>
      </c>
      <c r="B20" s="37"/>
      <c r="E20" s="44" t="s">
        <v>301</v>
      </c>
      <c r="J20" s="39"/>
    </row>
    <row r="21" spans="1:16" ht="409.5" x14ac:dyDescent="0.25">
      <c r="A21" s="30" t="s">
        <v>56</v>
      </c>
      <c r="B21" s="37"/>
      <c r="E21" s="32" t="s">
        <v>302</v>
      </c>
      <c r="J21" s="39"/>
    </row>
    <row r="22" spans="1:16" x14ac:dyDescent="0.25">
      <c r="A22" s="30" t="s">
        <v>50</v>
      </c>
      <c r="B22" s="30">
        <v>2</v>
      </c>
      <c r="C22" s="31" t="s">
        <v>124</v>
      </c>
      <c r="D22" s="30" t="s">
        <v>52</v>
      </c>
      <c r="E22" s="32" t="s">
        <v>125</v>
      </c>
      <c r="F22" s="33" t="s">
        <v>101</v>
      </c>
      <c r="G22" s="34">
        <v>4</v>
      </c>
      <c r="H22" s="35">
        <v>0</v>
      </c>
      <c r="I22" s="35">
        <f>ROUND(G22*H22,P4)</f>
        <v>0</v>
      </c>
      <c r="J22" s="30"/>
      <c r="O22" s="36">
        <f>I22*0.21</f>
        <v>0</v>
      </c>
      <c r="P22">
        <v>3</v>
      </c>
    </row>
    <row r="23" spans="1:16" ht="30" x14ac:dyDescent="0.25">
      <c r="A23" s="30" t="s">
        <v>55</v>
      </c>
      <c r="B23" s="37"/>
      <c r="E23" s="32" t="s">
        <v>102</v>
      </c>
      <c r="J23" s="39"/>
    </row>
    <row r="24" spans="1:16" x14ac:dyDescent="0.25">
      <c r="A24" s="30" t="s">
        <v>86</v>
      </c>
      <c r="B24" s="37"/>
      <c r="E24" s="44" t="s">
        <v>303</v>
      </c>
      <c r="J24" s="39"/>
    </row>
    <row r="25" spans="1:16" ht="409.5" x14ac:dyDescent="0.25">
      <c r="A25" s="30" t="s">
        <v>56</v>
      </c>
      <c r="B25" s="37"/>
      <c r="E25" s="32" t="s">
        <v>127</v>
      </c>
      <c r="J25" s="39"/>
    </row>
    <row r="26" spans="1:16" x14ac:dyDescent="0.25">
      <c r="A26" s="30" t="s">
        <v>50</v>
      </c>
      <c r="B26" s="30">
        <v>3</v>
      </c>
      <c r="C26" s="31" t="s">
        <v>128</v>
      </c>
      <c r="D26" s="30" t="s">
        <v>52</v>
      </c>
      <c r="E26" s="32" t="s">
        <v>129</v>
      </c>
      <c r="F26" s="33" t="s">
        <v>101</v>
      </c>
      <c r="G26" s="34">
        <v>16.850000000000001</v>
      </c>
      <c r="H26" s="35">
        <v>0</v>
      </c>
      <c r="I26" s="35">
        <f>ROUND(G26*H26,P4)</f>
        <v>0</v>
      </c>
      <c r="J26" s="30"/>
      <c r="O26" s="36">
        <f>I26*0.21</f>
        <v>0</v>
      </c>
      <c r="P26">
        <v>3</v>
      </c>
    </row>
    <row r="27" spans="1:16" x14ac:dyDescent="0.25">
      <c r="A27" s="30" t="s">
        <v>55</v>
      </c>
      <c r="B27" s="37"/>
      <c r="E27" s="38" t="s">
        <v>52</v>
      </c>
      <c r="J27" s="39"/>
    </row>
    <row r="28" spans="1:16" ht="285" x14ac:dyDescent="0.25">
      <c r="A28" s="30" t="s">
        <v>56</v>
      </c>
      <c r="B28" s="37"/>
      <c r="E28" s="32" t="s">
        <v>130</v>
      </c>
      <c r="J28" s="39"/>
    </row>
    <row r="29" spans="1:16" x14ac:dyDescent="0.25">
      <c r="A29" s="30" t="s">
        <v>50</v>
      </c>
      <c r="B29" s="30">
        <v>23</v>
      </c>
      <c r="C29" s="31" t="s">
        <v>304</v>
      </c>
      <c r="D29" s="30" t="s">
        <v>52</v>
      </c>
      <c r="E29" s="32" t="s">
        <v>305</v>
      </c>
      <c r="F29" s="33" t="s">
        <v>101</v>
      </c>
      <c r="G29" s="34">
        <v>8.1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55</v>
      </c>
      <c r="B30" s="37"/>
      <c r="E30" s="38" t="s">
        <v>52</v>
      </c>
      <c r="J30" s="39"/>
    </row>
    <row r="31" spans="1:16" x14ac:dyDescent="0.25">
      <c r="A31" s="30" t="s">
        <v>86</v>
      </c>
      <c r="B31" s="37"/>
      <c r="E31" s="44" t="s">
        <v>306</v>
      </c>
      <c r="J31" s="39"/>
    </row>
    <row r="32" spans="1:16" ht="375" x14ac:dyDescent="0.25">
      <c r="A32" s="30" t="s">
        <v>56</v>
      </c>
      <c r="B32" s="37"/>
      <c r="E32" s="32" t="s">
        <v>307</v>
      </c>
      <c r="J32" s="39"/>
    </row>
    <row r="33" spans="1:16" x14ac:dyDescent="0.25">
      <c r="A33" s="30" t="s">
        <v>50</v>
      </c>
      <c r="B33" s="30">
        <v>4</v>
      </c>
      <c r="C33" s="31" t="s">
        <v>131</v>
      </c>
      <c r="D33" s="30" t="s">
        <v>52</v>
      </c>
      <c r="E33" s="32" t="s">
        <v>132</v>
      </c>
      <c r="F33" s="33" t="s">
        <v>93</v>
      </c>
      <c r="G33" s="34">
        <v>7</v>
      </c>
      <c r="H33" s="35">
        <v>0</v>
      </c>
      <c r="I33" s="35">
        <f>ROUND(G33*H33,P4)</f>
        <v>0</v>
      </c>
      <c r="J33" s="30"/>
      <c r="O33" s="36">
        <f>I33*0.21</f>
        <v>0</v>
      </c>
      <c r="P33">
        <v>3</v>
      </c>
    </row>
    <row r="34" spans="1:16" x14ac:dyDescent="0.25">
      <c r="A34" s="30" t="s">
        <v>55</v>
      </c>
      <c r="B34" s="37"/>
      <c r="E34" s="38" t="s">
        <v>52</v>
      </c>
      <c r="J34" s="39"/>
    </row>
    <row r="35" spans="1:16" ht="75" x14ac:dyDescent="0.25">
      <c r="A35" s="30" t="s">
        <v>56</v>
      </c>
      <c r="B35" s="37"/>
      <c r="E35" s="32" t="s">
        <v>133</v>
      </c>
      <c r="J35" s="39"/>
    </row>
    <row r="36" spans="1:16" x14ac:dyDescent="0.25">
      <c r="A36" s="24" t="s">
        <v>47</v>
      </c>
      <c r="B36" s="25"/>
      <c r="C36" s="26" t="s">
        <v>141</v>
      </c>
      <c r="D36" s="27"/>
      <c r="E36" s="24" t="s">
        <v>142</v>
      </c>
      <c r="F36" s="27"/>
      <c r="G36" s="27"/>
      <c r="H36" s="27"/>
      <c r="I36" s="28">
        <f>SUMIFS(I37:I51,A37:A51,"P")</f>
        <v>0</v>
      </c>
      <c r="J36" s="29"/>
    </row>
    <row r="37" spans="1:16" x14ac:dyDescent="0.25">
      <c r="A37" s="30" t="s">
        <v>50</v>
      </c>
      <c r="B37" s="30">
        <v>24</v>
      </c>
      <c r="C37" s="31" t="s">
        <v>143</v>
      </c>
      <c r="D37" s="30" t="s">
        <v>52</v>
      </c>
      <c r="E37" s="32" t="s">
        <v>144</v>
      </c>
      <c r="F37" s="33" t="s">
        <v>93</v>
      </c>
      <c r="G37" s="34">
        <v>12.61</v>
      </c>
      <c r="H37" s="35">
        <v>0</v>
      </c>
      <c r="I37" s="35">
        <f>ROUND(G37*H37,P4)</f>
        <v>0</v>
      </c>
      <c r="J37" s="30"/>
      <c r="O37" s="36">
        <f>I37*0.21</f>
        <v>0</v>
      </c>
      <c r="P37">
        <v>3</v>
      </c>
    </row>
    <row r="38" spans="1:16" x14ac:dyDescent="0.25">
      <c r="A38" s="30" t="s">
        <v>55</v>
      </c>
      <c r="B38" s="37"/>
      <c r="E38" s="38" t="s">
        <v>52</v>
      </c>
      <c r="J38" s="39"/>
    </row>
    <row r="39" spans="1:16" x14ac:dyDescent="0.25">
      <c r="A39" s="30" t="s">
        <v>86</v>
      </c>
      <c r="B39" s="37"/>
      <c r="E39" s="44" t="s">
        <v>308</v>
      </c>
      <c r="J39" s="39"/>
    </row>
    <row r="40" spans="1:16" ht="105" x14ac:dyDescent="0.25">
      <c r="A40" s="30" t="s">
        <v>56</v>
      </c>
      <c r="B40" s="37"/>
      <c r="E40" s="32" t="s">
        <v>146</v>
      </c>
      <c r="J40" s="39"/>
    </row>
    <row r="41" spans="1:16" x14ac:dyDescent="0.25">
      <c r="A41" s="30" t="s">
        <v>50</v>
      </c>
      <c r="B41" s="30">
        <v>25</v>
      </c>
      <c r="C41" s="31" t="s">
        <v>309</v>
      </c>
      <c r="D41" s="30" t="s">
        <v>52</v>
      </c>
      <c r="E41" s="32" t="s">
        <v>310</v>
      </c>
      <c r="F41" s="33" t="s">
        <v>113</v>
      </c>
      <c r="G41" s="34">
        <v>9.6999999999999993</v>
      </c>
      <c r="H41" s="35">
        <v>0</v>
      </c>
      <c r="I41" s="35">
        <f>ROUND(G41*H41,P4)</f>
        <v>0</v>
      </c>
      <c r="J41" s="30"/>
      <c r="O41" s="36">
        <f>I41*0.21</f>
        <v>0</v>
      </c>
      <c r="P41">
        <v>3</v>
      </c>
    </row>
    <row r="42" spans="1:16" x14ac:dyDescent="0.25">
      <c r="A42" s="30" t="s">
        <v>55</v>
      </c>
      <c r="B42" s="37"/>
      <c r="E42" s="38" t="s">
        <v>52</v>
      </c>
      <c r="J42" s="39"/>
    </row>
    <row r="43" spans="1:16" x14ac:dyDescent="0.25">
      <c r="A43" s="30" t="s">
        <v>86</v>
      </c>
      <c r="B43" s="37"/>
      <c r="E43" s="44" t="s">
        <v>311</v>
      </c>
      <c r="J43" s="39"/>
    </row>
    <row r="44" spans="1:16" ht="225" x14ac:dyDescent="0.25">
      <c r="A44" s="30" t="s">
        <v>56</v>
      </c>
      <c r="B44" s="37"/>
      <c r="E44" s="32" t="s">
        <v>149</v>
      </c>
      <c r="J44" s="39"/>
    </row>
    <row r="45" spans="1:16" x14ac:dyDescent="0.25">
      <c r="A45" s="30" t="s">
        <v>50</v>
      </c>
      <c r="B45" s="30">
        <v>5</v>
      </c>
      <c r="C45" s="31" t="s">
        <v>233</v>
      </c>
      <c r="D45" s="30" t="s">
        <v>52</v>
      </c>
      <c r="E45" s="32" t="s">
        <v>234</v>
      </c>
      <c r="F45" s="33" t="s">
        <v>101</v>
      </c>
      <c r="G45" s="34">
        <v>3.52</v>
      </c>
      <c r="H45" s="35">
        <v>0</v>
      </c>
      <c r="I45" s="35">
        <f>ROUND(G45*H45,P4)</f>
        <v>0</v>
      </c>
      <c r="J45" s="30"/>
      <c r="O45" s="36">
        <f>I45*0.21</f>
        <v>0</v>
      </c>
      <c r="P45">
        <v>3</v>
      </c>
    </row>
    <row r="46" spans="1:16" x14ac:dyDescent="0.25">
      <c r="A46" s="30" t="s">
        <v>55</v>
      </c>
      <c r="B46" s="37"/>
      <c r="E46" s="38" t="s">
        <v>52</v>
      </c>
      <c r="J46" s="39"/>
    </row>
    <row r="47" spans="1:16" x14ac:dyDescent="0.25">
      <c r="A47" s="30" t="s">
        <v>86</v>
      </c>
      <c r="B47" s="37"/>
      <c r="E47" s="44" t="s">
        <v>312</v>
      </c>
      <c r="J47" s="39"/>
    </row>
    <row r="48" spans="1:16" ht="409.5" x14ac:dyDescent="0.25">
      <c r="A48" s="30" t="s">
        <v>56</v>
      </c>
      <c r="B48" s="37"/>
      <c r="E48" s="32" t="s">
        <v>236</v>
      </c>
      <c r="J48" s="39"/>
    </row>
    <row r="49" spans="1:16" x14ac:dyDescent="0.25">
      <c r="A49" s="30" t="s">
        <v>50</v>
      </c>
      <c r="B49" s="30">
        <v>27</v>
      </c>
      <c r="C49" s="31" t="s">
        <v>159</v>
      </c>
      <c r="D49" s="30" t="s">
        <v>52</v>
      </c>
      <c r="E49" s="32" t="s">
        <v>160</v>
      </c>
      <c r="F49" s="33" t="s">
        <v>93</v>
      </c>
      <c r="G49" s="34">
        <v>14.55</v>
      </c>
      <c r="H49" s="35">
        <v>0</v>
      </c>
      <c r="I49" s="35">
        <f>ROUND(G49*H49,P4)</f>
        <v>0</v>
      </c>
      <c r="J49" s="30"/>
      <c r="O49" s="36">
        <f>I49*0.21</f>
        <v>0</v>
      </c>
      <c r="P49">
        <v>3</v>
      </c>
    </row>
    <row r="50" spans="1:16" x14ac:dyDescent="0.25">
      <c r="A50" s="30" t="s">
        <v>55</v>
      </c>
      <c r="B50" s="37"/>
      <c r="E50" s="32" t="s">
        <v>313</v>
      </c>
      <c r="J50" s="39"/>
    </row>
    <row r="51" spans="1:16" ht="180" x14ac:dyDescent="0.25">
      <c r="A51" s="30" t="s">
        <v>56</v>
      </c>
      <c r="B51" s="37"/>
      <c r="E51" s="32" t="s">
        <v>162</v>
      </c>
      <c r="J51" s="39"/>
    </row>
    <row r="52" spans="1:16" x14ac:dyDescent="0.25">
      <c r="A52" s="24" t="s">
        <v>47</v>
      </c>
      <c r="B52" s="25"/>
      <c r="C52" s="26" t="s">
        <v>237</v>
      </c>
      <c r="D52" s="27"/>
      <c r="E52" s="24" t="s">
        <v>238</v>
      </c>
      <c r="F52" s="27"/>
      <c r="G52" s="27"/>
      <c r="H52" s="27"/>
      <c r="I52" s="28">
        <f>SUMIFS(I53:I62,A53:A62,"P")</f>
        <v>0</v>
      </c>
      <c r="J52" s="29"/>
    </row>
    <row r="53" spans="1:16" x14ac:dyDescent="0.25">
      <c r="A53" s="30" t="s">
        <v>50</v>
      </c>
      <c r="B53" s="30">
        <v>26</v>
      </c>
      <c r="C53" s="31" t="s">
        <v>314</v>
      </c>
      <c r="D53" s="30" t="s">
        <v>52</v>
      </c>
      <c r="E53" s="32" t="s">
        <v>315</v>
      </c>
      <c r="F53" s="33" t="s">
        <v>316</v>
      </c>
      <c r="G53" s="34">
        <v>2.1800000000000002</v>
      </c>
      <c r="H53" s="35">
        <v>0</v>
      </c>
      <c r="I53" s="35">
        <f>ROUND(G53*H53,P4)</f>
        <v>0</v>
      </c>
      <c r="J53" s="30"/>
      <c r="O53" s="36">
        <f>I53*0.21</f>
        <v>0</v>
      </c>
      <c r="P53">
        <v>3</v>
      </c>
    </row>
    <row r="54" spans="1:16" x14ac:dyDescent="0.25">
      <c r="A54" s="30" t="s">
        <v>55</v>
      </c>
      <c r="B54" s="37"/>
      <c r="E54" s="38"/>
      <c r="J54" s="39"/>
    </row>
    <row r="55" spans="1:16" x14ac:dyDescent="0.25">
      <c r="A55" s="30" t="s">
        <v>56</v>
      </c>
      <c r="B55" s="37"/>
      <c r="E55" s="38"/>
      <c r="J55" s="39"/>
    </row>
    <row r="56" spans="1:16" x14ac:dyDescent="0.25">
      <c r="A56" s="30" t="s">
        <v>50</v>
      </c>
      <c r="B56" s="30">
        <v>6</v>
      </c>
      <c r="C56" s="31" t="s">
        <v>239</v>
      </c>
      <c r="D56" s="30" t="s">
        <v>52</v>
      </c>
      <c r="E56" s="32" t="s">
        <v>240</v>
      </c>
      <c r="F56" s="33" t="s">
        <v>101</v>
      </c>
      <c r="G56" s="34">
        <v>7.1740000000000004</v>
      </c>
      <c r="H56" s="35">
        <v>0</v>
      </c>
      <c r="I56" s="35">
        <f>ROUND(G56*H56,P4)</f>
        <v>0</v>
      </c>
      <c r="J56" s="30"/>
      <c r="O56" s="36">
        <f>I56*0.21</f>
        <v>0</v>
      </c>
      <c r="P56">
        <v>3</v>
      </c>
    </row>
    <row r="57" spans="1:16" ht="30" x14ac:dyDescent="0.25">
      <c r="A57" s="30" t="s">
        <v>55</v>
      </c>
      <c r="B57" s="37"/>
      <c r="E57" s="32" t="s">
        <v>317</v>
      </c>
      <c r="J57" s="39"/>
    </row>
    <row r="58" spans="1:16" ht="105" x14ac:dyDescent="0.25">
      <c r="A58" s="30" t="s">
        <v>86</v>
      </c>
      <c r="B58" s="37"/>
      <c r="E58" s="44" t="s">
        <v>318</v>
      </c>
      <c r="J58" s="39"/>
    </row>
    <row r="59" spans="1:16" ht="330" x14ac:dyDescent="0.25">
      <c r="A59" s="30" t="s">
        <v>56</v>
      </c>
      <c r="B59" s="37"/>
      <c r="E59" s="32" t="s">
        <v>243</v>
      </c>
      <c r="J59" s="39"/>
    </row>
    <row r="60" spans="1:16" x14ac:dyDescent="0.25">
      <c r="A60" s="30" t="s">
        <v>50</v>
      </c>
      <c r="B60" s="30">
        <v>7</v>
      </c>
      <c r="C60" s="31" t="s">
        <v>244</v>
      </c>
      <c r="D60" s="30" t="s">
        <v>52</v>
      </c>
      <c r="E60" s="32" t="s">
        <v>245</v>
      </c>
      <c r="F60" s="33" t="s">
        <v>101</v>
      </c>
      <c r="G60" s="34">
        <v>1.1339999999999999</v>
      </c>
      <c r="H60" s="35">
        <v>0</v>
      </c>
      <c r="I60" s="35">
        <f>ROUND(G60*H60,P4)</f>
        <v>0</v>
      </c>
      <c r="J60" s="30"/>
      <c r="O60" s="36">
        <f>I60*0.21</f>
        <v>0</v>
      </c>
      <c r="P60">
        <v>3</v>
      </c>
    </row>
    <row r="61" spans="1:16" ht="135" x14ac:dyDescent="0.25">
      <c r="A61" s="30" t="s">
        <v>55</v>
      </c>
      <c r="B61" s="37"/>
      <c r="E61" s="32" t="s">
        <v>319</v>
      </c>
      <c r="J61" s="39"/>
    </row>
    <row r="62" spans="1:16" ht="409.5" x14ac:dyDescent="0.25">
      <c r="A62" s="30" t="s">
        <v>56</v>
      </c>
      <c r="B62" s="37"/>
      <c r="E62" s="45" t="s">
        <v>247</v>
      </c>
      <c r="J62" s="39"/>
    </row>
    <row r="63" spans="1:16" x14ac:dyDescent="0.25">
      <c r="A63" s="24" t="s">
        <v>47</v>
      </c>
      <c r="B63" s="25"/>
      <c r="C63" s="26" t="s">
        <v>163</v>
      </c>
      <c r="D63" s="27"/>
      <c r="E63" s="24" t="s">
        <v>164</v>
      </c>
      <c r="F63" s="27"/>
      <c r="G63" s="27"/>
      <c r="H63" s="27"/>
      <c r="I63" s="28">
        <f>SUMIFS(I64:I71,A64:A71,"P")</f>
        <v>0</v>
      </c>
      <c r="J63" s="29"/>
    </row>
    <row r="64" spans="1:16" x14ac:dyDescent="0.25">
      <c r="A64" s="30" t="s">
        <v>50</v>
      </c>
      <c r="B64" s="30">
        <v>8</v>
      </c>
      <c r="C64" s="31" t="s">
        <v>165</v>
      </c>
      <c r="D64" s="30" t="s">
        <v>116</v>
      </c>
      <c r="E64" s="32" t="s">
        <v>166</v>
      </c>
      <c r="F64" s="33" t="s">
        <v>93</v>
      </c>
      <c r="G64" s="34">
        <v>7</v>
      </c>
      <c r="H64" s="35">
        <v>0</v>
      </c>
      <c r="I64" s="35">
        <f>ROUND(G64*H64,P4)</f>
        <v>0</v>
      </c>
      <c r="J64" s="30"/>
      <c r="O64" s="36">
        <f>I64*0.21</f>
        <v>0</v>
      </c>
      <c r="P64">
        <v>3</v>
      </c>
    </row>
    <row r="65" spans="1:16" x14ac:dyDescent="0.25">
      <c r="A65" s="30" t="s">
        <v>55</v>
      </c>
      <c r="B65" s="37"/>
      <c r="E65" s="32" t="s">
        <v>167</v>
      </c>
      <c r="J65" s="39"/>
    </row>
    <row r="66" spans="1:16" x14ac:dyDescent="0.25">
      <c r="A66" s="30" t="s">
        <v>86</v>
      </c>
      <c r="B66" s="37"/>
      <c r="E66" s="44" t="s">
        <v>320</v>
      </c>
      <c r="J66" s="39"/>
    </row>
    <row r="67" spans="1:16" ht="90" x14ac:dyDescent="0.25">
      <c r="A67" s="30" t="s">
        <v>56</v>
      </c>
      <c r="B67" s="37"/>
      <c r="E67" s="32" t="s">
        <v>169</v>
      </c>
      <c r="J67" s="39"/>
    </row>
    <row r="68" spans="1:16" ht="30" x14ac:dyDescent="0.25">
      <c r="A68" s="30" t="s">
        <v>50</v>
      </c>
      <c r="B68" s="30">
        <v>9</v>
      </c>
      <c r="C68" s="31" t="s">
        <v>177</v>
      </c>
      <c r="D68" s="30" t="s">
        <v>52</v>
      </c>
      <c r="E68" s="32" t="s">
        <v>178</v>
      </c>
      <c r="F68" s="33" t="s">
        <v>93</v>
      </c>
      <c r="G68" s="34">
        <v>7</v>
      </c>
      <c r="H68" s="35">
        <v>0</v>
      </c>
      <c r="I68" s="35">
        <f>ROUND(G68*H68,P4)</f>
        <v>0</v>
      </c>
      <c r="J68" s="30"/>
      <c r="O68" s="36">
        <f>I68*0.21</f>
        <v>0</v>
      </c>
      <c r="P68">
        <v>3</v>
      </c>
    </row>
    <row r="69" spans="1:16" x14ac:dyDescent="0.25">
      <c r="A69" s="30" t="s">
        <v>55</v>
      </c>
      <c r="B69" s="37"/>
      <c r="E69" s="32" t="s">
        <v>179</v>
      </c>
      <c r="J69" s="39"/>
    </row>
    <row r="70" spans="1:16" x14ac:dyDescent="0.25">
      <c r="A70" s="30" t="s">
        <v>86</v>
      </c>
      <c r="B70" s="37"/>
      <c r="E70" s="44" t="s">
        <v>320</v>
      </c>
      <c r="J70" s="39"/>
    </row>
    <row r="71" spans="1:16" ht="225" x14ac:dyDescent="0.25">
      <c r="A71" s="30" t="s">
        <v>56</v>
      </c>
      <c r="B71" s="37"/>
      <c r="E71" s="32" t="s">
        <v>180</v>
      </c>
      <c r="J71" s="39"/>
    </row>
    <row r="72" spans="1:16" x14ac:dyDescent="0.25">
      <c r="A72" s="24" t="s">
        <v>47</v>
      </c>
      <c r="B72" s="25"/>
      <c r="C72" s="26" t="s">
        <v>249</v>
      </c>
      <c r="D72" s="27"/>
      <c r="E72" s="24" t="s">
        <v>250</v>
      </c>
      <c r="F72" s="27"/>
      <c r="G72" s="27"/>
      <c r="H72" s="27"/>
      <c r="I72" s="28">
        <f>SUMIFS(I73:I75,A73:A75,"P")</f>
        <v>0</v>
      </c>
      <c r="J72" s="29"/>
    </row>
    <row r="73" spans="1:16" x14ac:dyDescent="0.25">
      <c r="A73" s="30" t="s">
        <v>50</v>
      </c>
      <c r="B73" s="30">
        <v>10</v>
      </c>
      <c r="C73" s="31" t="s">
        <v>251</v>
      </c>
      <c r="D73" s="30" t="s">
        <v>52</v>
      </c>
      <c r="E73" s="32" t="s">
        <v>252</v>
      </c>
      <c r="F73" s="33" t="s">
        <v>253</v>
      </c>
      <c r="G73" s="34">
        <v>1</v>
      </c>
      <c r="H73" s="35">
        <v>0</v>
      </c>
      <c r="I73" s="35">
        <f>ROUND(G73*H73,P4)</f>
        <v>0</v>
      </c>
      <c r="J73" s="30"/>
      <c r="O73" s="36">
        <f>I73*0.21</f>
        <v>0</v>
      </c>
      <c r="P73">
        <v>3</v>
      </c>
    </row>
    <row r="74" spans="1:16" x14ac:dyDescent="0.25">
      <c r="A74" s="30" t="s">
        <v>55</v>
      </c>
      <c r="B74" s="37"/>
      <c r="E74" s="38"/>
      <c r="J74" s="39"/>
    </row>
    <row r="75" spans="1:16" x14ac:dyDescent="0.25">
      <c r="A75" s="30" t="s">
        <v>56</v>
      </c>
      <c r="B75" s="37"/>
      <c r="E75" s="38"/>
      <c r="J75" s="39"/>
    </row>
    <row r="76" spans="1:16" x14ac:dyDescent="0.25">
      <c r="A76" s="24" t="s">
        <v>47</v>
      </c>
      <c r="B76" s="25"/>
      <c r="C76" s="26" t="s">
        <v>259</v>
      </c>
      <c r="D76" s="27"/>
      <c r="E76" s="24" t="s">
        <v>260</v>
      </c>
      <c r="F76" s="27"/>
      <c r="G76" s="27"/>
      <c r="H76" s="27"/>
      <c r="I76" s="28">
        <f>SUMIFS(I77:I97,A77:A97,"P")</f>
        <v>0</v>
      </c>
      <c r="J76" s="29"/>
    </row>
    <row r="77" spans="1:16" x14ac:dyDescent="0.25">
      <c r="A77" s="30" t="s">
        <v>50</v>
      </c>
      <c r="B77" s="30">
        <v>12</v>
      </c>
      <c r="C77" s="31" t="s">
        <v>261</v>
      </c>
      <c r="D77" s="30" t="s">
        <v>52</v>
      </c>
      <c r="E77" s="32" t="s">
        <v>262</v>
      </c>
      <c r="F77" s="33" t="s">
        <v>97</v>
      </c>
      <c r="G77" s="34">
        <v>1</v>
      </c>
      <c r="H77" s="35">
        <v>0</v>
      </c>
      <c r="I77" s="35">
        <f>ROUND(G77*H77,P4)</f>
        <v>0</v>
      </c>
      <c r="J77" s="30"/>
      <c r="O77" s="36">
        <f>I77*0.21</f>
        <v>0</v>
      </c>
      <c r="P77">
        <v>3</v>
      </c>
    </row>
    <row r="78" spans="1:16" ht="30" x14ac:dyDescent="0.25">
      <c r="A78" s="30" t="s">
        <v>55</v>
      </c>
      <c r="B78" s="37"/>
      <c r="E78" s="32" t="s">
        <v>263</v>
      </c>
      <c r="J78" s="39"/>
    </row>
    <row r="79" spans="1:16" ht="285" x14ac:dyDescent="0.25">
      <c r="A79" s="30" t="s">
        <v>56</v>
      </c>
      <c r="B79" s="37"/>
      <c r="E79" s="32" t="s">
        <v>264</v>
      </c>
      <c r="J79" s="39"/>
    </row>
    <row r="80" spans="1:16" ht="30" x14ac:dyDescent="0.25">
      <c r="A80" s="30" t="s">
        <v>50</v>
      </c>
      <c r="B80" s="30">
        <v>13</v>
      </c>
      <c r="C80" s="31" t="s">
        <v>265</v>
      </c>
      <c r="D80" s="30" t="s">
        <v>52</v>
      </c>
      <c r="E80" s="32" t="s">
        <v>266</v>
      </c>
      <c r="F80" s="33" t="s">
        <v>93</v>
      </c>
      <c r="G80" s="34">
        <v>4.1500000000000004</v>
      </c>
      <c r="H80" s="35">
        <v>0</v>
      </c>
      <c r="I80" s="35">
        <f>ROUND(G80*H80,P4)</f>
        <v>0</v>
      </c>
      <c r="J80" s="30"/>
      <c r="O80" s="36">
        <f>I80*0.21</f>
        <v>0</v>
      </c>
      <c r="P80">
        <v>3</v>
      </c>
    </row>
    <row r="81" spans="1:16" ht="30" x14ac:dyDescent="0.25">
      <c r="A81" s="30" t="s">
        <v>55</v>
      </c>
      <c r="B81" s="37"/>
      <c r="E81" s="32" t="s">
        <v>321</v>
      </c>
      <c r="J81" s="39"/>
    </row>
    <row r="82" spans="1:16" ht="195" x14ac:dyDescent="0.25">
      <c r="A82" s="30" t="s">
        <v>56</v>
      </c>
      <c r="B82" s="37"/>
      <c r="E82" s="32" t="s">
        <v>268</v>
      </c>
      <c r="J82" s="39"/>
    </row>
    <row r="83" spans="1:16" x14ac:dyDescent="0.25">
      <c r="A83" s="30" t="s">
        <v>50</v>
      </c>
      <c r="B83" s="30">
        <v>14</v>
      </c>
      <c r="C83" s="31" t="s">
        <v>269</v>
      </c>
      <c r="D83" s="30" t="s">
        <v>52</v>
      </c>
      <c r="E83" s="32" t="s">
        <v>270</v>
      </c>
      <c r="F83" s="33" t="s">
        <v>113</v>
      </c>
      <c r="G83" s="34">
        <v>4.5999999999999996</v>
      </c>
      <c r="H83" s="35">
        <v>0</v>
      </c>
      <c r="I83" s="35">
        <f>ROUND(G83*H83,P4)</f>
        <v>0</v>
      </c>
      <c r="J83" s="30"/>
      <c r="O83" s="36">
        <f>I83*0.21</f>
        <v>0</v>
      </c>
      <c r="P83">
        <v>3</v>
      </c>
    </row>
    <row r="84" spans="1:16" x14ac:dyDescent="0.25">
      <c r="A84" s="30" t="s">
        <v>55</v>
      </c>
      <c r="B84" s="37"/>
      <c r="E84" s="38" t="s">
        <v>52</v>
      </c>
      <c r="J84" s="39"/>
    </row>
    <row r="85" spans="1:16" ht="225" x14ac:dyDescent="0.25">
      <c r="A85" s="30" t="s">
        <v>56</v>
      </c>
      <c r="B85" s="37"/>
      <c r="E85" s="32" t="s">
        <v>271</v>
      </c>
      <c r="J85" s="39"/>
    </row>
    <row r="86" spans="1:16" x14ac:dyDescent="0.25">
      <c r="A86" s="30" t="s">
        <v>50</v>
      </c>
      <c r="B86" s="30">
        <v>15</v>
      </c>
      <c r="C86" s="31" t="s">
        <v>272</v>
      </c>
      <c r="D86" s="30" t="s">
        <v>52</v>
      </c>
      <c r="E86" s="32" t="s">
        <v>273</v>
      </c>
      <c r="F86" s="33" t="s">
        <v>113</v>
      </c>
      <c r="G86" s="34">
        <v>1.5</v>
      </c>
      <c r="H86" s="35">
        <v>0</v>
      </c>
      <c r="I86" s="35">
        <f>ROUND(G86*H86,P4)</f>
        <v>0</v>
      </c>
      <c r="J86" s="30"/>
      <c r="O86" s="36">
        <f>I86*0.21</f>
        <v>0</v>
      </c>
      <c r="P86">
        <v>3</v>
      </c>
    </row>
    <row r="87" spans="1:16" x14ac:dyDescent="0.25">
      <c r="A87" s="30" t="s">
        <v>55</v>
      </c>
      <c r="B87" s="37"/>
      <c r="E87" s="38" t="s">
        <v>52</v>
      </c>
      <c r="J87" s="39"/>
    </row>
    <row r="88" spans="1:16" ht="225" x14ac:dyDescent="0.25">
      <c r="A88" s="30" t="s">
        <v>56</v>
      </c>
      <c r="B88" s="37"/>
      <c r="E88" s="32" t="s">
        <v>271</v>
      </c>
      <c r="J88" s="39"/>
    </row>
    <row r="89" spans="1:16" ht="30" x14ac:dyDescent="0.25">
      <c r="A89" s="30" t="s">
        <v>50</v>
      </c>
      <c r="B89" s="30">
        <v>16</v>
      </c>
      <c r="C89" s="31" t="s">
        <v>274</v>
      </c>
      <c r="D89" s="30" t="s">
        <v>52</v>
      </c>
      <c r="E89" s="32" t="s">
        <v>275</v>
      </c>
      <c r="F89" s="33" t="s">
        <v>253</v>
      </c>
      <c r="G89" s="34">
        <v>1</v>
      </c>
      <c r="H89" s="35">
        <v>0</v>
      </c>
      <c r="I89" s="35">
        <f>ROUND(G89*H89,P4)</f>
        <v>0</v>
      </c>
      <c r="J89" s="30"/>
      <c r="O89" s="36">
        <f>I89*0.21</f>
        <v>0</v>
      </c>
      <c r="P89">
        <v>3</v>
      </c>
    </row>
    <row r="90" spans="1:16" x14ac:dyDescent="0.25">
      <c r="A90" s="30" t="s">
        <v>55</v>
      </c>
      <c r="B90" s="37"/>
      <c r="E90" s="38"/>
      <c r="J90" s="39"/>
    </row>
    <row r="91" spans="1:16" x14ac:dyDescent="0.25">
      <c r="A91" s="30" t="s">
        <v>56</v>
      </c>
      <c r="B91" s="37"/>
      <c r="E91" s="38"/>
      <c r="J91" s="39"/>
    </row>
    <row r="92" spans="1:16" x14ac:dyDescent="0.25">
      <c r="A92" s="30" t="s">
        <v>50</v>
      </c>
      <c r="B92" s="30">
        <v>17</v>
      </c>
      <c r="C92" s="31" t="s">
        <v>276</v>
      </c>
      <c r="D92" s="30" t="s">
        <v>52</v>
      </c>
      <c r="E92" s="32" t="s">
        <v>277</v>
      </c>
      <c r="F92" s="33" t="s">
        <v>93</v>
      </c>
      <c r="G92" s="34">
        <v>7</v>
      </c>
      <c r="H92" s="35">
        <v>0</v>
      </c>
      <c r="I92" s="35">
        <f>ROUND(G92*H92,P4)</f>
        <v>0</v>
      </c>
      <c r="J92" s="30"/>
      <c r="O92" s="36">
        <f>I92*0.21</f>
        <v>0</v>
      </c>
      <c r="P92">
        <v>3</v>
      </c>
    </row>
    <row r="93" spans="1:16" ht="45" x14ac:dyDescent="0.25">
      <c r="A93" s="30" t="s">
        <v>55</v>
      </c>
      <c r="B93" s="37"/>
      <c r="E93" s="32" t="s">
        <v>322</v>
      </c>
      <c r="J93" s="39"/>
    </row>
    <row r="94" spans="1:16" ht="105" x14ac:dyDescent="0.25">
      <c r="A94" s="30" t="s">
        <v>56</v>
      </c>
      <c r="B94" s="37"/>
      <c r="E94" s="32" t="s">
        <v>280</v>
      </c>
      <c r="J94" s="39"/>
    </row>
    <row r="95" spans="1:16" x14ac:dyDescent="0.25">
      <c r="A95" s="30" t="s">
        <v>50</v>
      </c>
      <c r="B95" s="30">
        <v>18</v>
      </c>
      <c r="C95" s="31" t="s">
        <v>281</v>
      </c>
      <c r="D95" s="30" t="s">
        <v>52</v>
      </c>
      <c r="E95" s="32" t="s">
        <v>282</v>
      </c>
      <c r="F95" s="33" t="s">
        <v>85</v>
      </c>
      <c r="G95" s="34">
        <v>0.09</v>
      </c>
      <c r="H95" s="35">
        <v>0</v>
      </c>
      <c r="I95" s="35">
        <f>ROUND(G95*H95,P4)</f>
        <v>0</v>
      </c>
      <c r="J95" s="30"/>
      <c r="O95" s="36">
        <f>I95*0.21</f>
        <v>0</v>
      </c>
      <c r="P95">
        <v>3</v>
      </c>
    </row>
    <row r="96" spans="1:16" ht="30" x14ac:dyDescent="0.25">
      <c r="A96" s="30" t="s">
        <v>55</v>
      </c>
      <c r="B96" s="37"/>
      <c r="E96" s="32" t="s">
        <v>323</v>
      </c>
      <c r="J96" s="39"/>
    </row>
    <row r="97" spans="1:16" ht="135" x14ac:dyDescent="0.25">
      <c r="A97" s="30" t="s">
        <v>56</v>
      </c>
      <c r="B97" s="37"/>
      <c r="E97" s="32" t="s">
        <v>284</v>
      </c>
      <c r="J97" s="39"/>
    </row>
    <row r="98" spans="1:16" x14ac:dyDescent="0.25">
      <c r="A98" s="24" t="s">
        <v>47</v>
      </c>
      <c r="B98" s="25"/>
      <c r="C98" s="26" t="s">
        <v>285</v>
      </c>
      <c r="D98" s="27"/>
      <c r="E98" s="24" t="s">
        <v>286</v>
      </c>
      <c r="F98" s="27"/>
      <c r="G98" s="27"/>
      <c r="H98" s="27"/>
      <c r="I98" s="28">
        <f>SUMIFS(I99:I101,A99:A101,"P")</f>
        <v>0</v>
      </c>
      <c r="J98" s="29"/>
    </row>
    <row r="99" spans="1:16" ht="30" x14ac:dyDescent="0.25">
      <c r="A99" s="30" t="s">
        <v>50</v>
      </c>
      <c r="B99" s="30">
        <v>19</v>
      </c>
      <c r="C99" s="31" t="s">
        <v>287</v>
      </c>
      <c r="D99" s="30" t="s">
        <v>52</v>
      </c>
      <c r="E99" s="32" t="s">
        <v>288</v>
      </c>
      <c r="F99" s="33" t="s">
        <v>113</v>
      </c>
      <c r="G99" s="34">
        <v>10</v>
      </c>
      <c r="H99" s="35">
        <v>0</v>
      </c>
      <c r="I99" s="35">
        <f>ROUND(G99*H99,P4)</f>
        <v>0</v>
      </c>
      <c r="J99" s="30"/>
      <c r="O99" s="36">
        <f>I99*0.21</f>
        <v>0</v>
      </c>
      <c r="P99">
        <v>3</v>
      </c>
    </row>
    <row r="100" spans="1:16" x14ac:dyDescent="0.25">
      <c r="A100" s="30" t="s">
        <v>55</v>
      </c>
      <c r="B100" s="37"/>
      <c r="E100" s="32" t="s">
        <v>289</v>
      </c>
      <c r="J100" s="39"/>
    </row>
    <row r="101" spans="1:16" ht="330" x14ac:dyDescent="0.25">
      <c r="A101" s="30" t="s">
        <v>56</v>
      </c>
      <c r="B101" s="37"/>
      <c r="E101" s="32" t="s">
        <v>290</v>
      </c>
      <c r="J101" s="39"/>
    </row>
    <row r="102" spans="1:16" x14ac:dyDescent="0.25">
      <c r="A102" s="24" t="s">
        <v>47</v>
      </c>
      <c r="B102" s="25"/>
      <c r="C102" s="26" t="s">
        <v>198</v>
      </c>
      <c r="D102" s="27"/>
      <c r="E102" s="24" t="s">
        <v>199</v>
      </c>
      <c r="F102" s="27"/>
      <c r="G102" s="27"/>
      <c r="H102" s="27"/>
      <c r="I102" s="28">
        <f>SUMIFS(I103:I112,A103:A112,"P")</f>
        <v>0</v>
      </c>
      <c r="J102" s="29"/>
    </row>
    <row r="103" spans="1:16" x14ac:dyDescent="0.25">
      <c r="A103" s="30" t="s">
        <v>50</v>
      </c>
      <c r="B103" s="30">
        <v>20</v>
      </c>
      <c r="C103" s="31" t="s">
        <v>291</v>
      </c>
      <c r="D103" s="30" t="s">
        <v>52</v>
      </c>
      <c r="E103" s="32" t="s">
        <v>292</v>
      </c>
      <c r="F103" s="33" t="s">
        <v>293</v>
      </c>
      <c r="G103" s="34">
        <v>11.73</v>
      </c>
      <c r="H103" s="35">
        <v>0</v>
      </c>
      <c r="I103" s="35">
        <f>ROUND(G103*H103,P4)</f>
        <v>0</v>
      </c>
      <c r="J103" s="30"/>
      <c r="O103" s="36">
        <f>I103*0.21</f>
        <v>0</v>
      </c>
      <c r="P103">
        <v>3</v>
      </c>
    </row>
    <row r="104" spans="1:16" x14ac:dyDescent="0.25">
      <c r="A104" s="30" t="s">
        <v>55</v>
      </c>
      <c r="B104" s="37"/>
      <c r="E104" s="38"/>
      <c r="J104" s="39"/>
    </row>
    <row r="105" spans="1:16" x14ac:dyDescent="0.25">
      <c r="A105" s="30" t="s">
        <v>86</v>
      </c>
      <c r="B105" s="37"/>
      <c r="E105" s="44" t="s">
        <v>324</v>
      </c>
      <c r="J105" s="39"/>
    </row>
    <row r="106" spans="1:16" x14ac:dyDescent="0.25">
      <c r="A106" s="30" t="s">
        <v>56</v>
      </c>
      <c r="B106" s="37"/>
      <c r="E106" s="38"/>
      <c r="J106" s="39"/>
    </row>
    <row r="107" spans="1:16" x14ac:dyDescent="0.25">
      <c r="A107" s="30" t="s">
        <v>50</v>
      </c>
      <c r="B107" s="30">
        <v>21</v>
      </c>
      <c r="C107" s="31" t="s">
        <v>295</v>
      </c>
      <c r="D107" s="30" t="s">
        <v>52</v>
      </c>
      <c r="E107" s="32" t="s">
        <v>296</v>
      </c>
      <c r="F107" s="33" t="s">
        <v>253</v>
      </c>
      <c r="G107" s="34">
        <v>1</v>
      </c>
      <c r="H107" s="35">
        <v>0</v>
      </c>
      <c r="I107" s="35">
        <f>ROUND(G107*H107,P4)</f>
        <v>0</v>
      </c>
      <c r="J107" s="30"/>
      <c r="O107" s="36">
        <f>I107*0.21</f>
        <v>0</v>
      </c>
      <c r="P107">
        <v>3</v>
      </c>
    </row>
    <row r="108" spans="1:16" x14ac:dyDescent="0.25">
      <c r="A108" s="30" t="s">
        <v>55</v>
      </c>
      <c r="B108" s="37"/>
      <c r="E108" s="38"/>
      <c r="J108" s="39"/>
    </row>
    <row r="109" spans="1:16" x14ac:dyDescent="0.25">
      <c r="A109" s="30" t="s">
        <v>56</v>
      </c>
      <c r="B109" s="37"/>
      <c r="E109" s="38"/>
      <c r="J109" s="39"/>
    </row>
    <row r="110" spans="1:16" ht="30" x14ac:dyDescent="0.25">
      <c r="A110" s="30" t="s">
        <v>50</v>
      </c>
      <c r="B110" s="30">
        <v>28</v>
      </c>
      <c r="C110" s="31" t="s">
        <v>325</v>
      </c>
      <c r="D110" s="30" t="s">
        <v>52</v>
      </c>
      <c r="E110" s="32" t="s">
        <v>326</v>
      </c>
      <c r="F110" s="33" t="s">
        <v>113</v>
      </c>
      <c r="G110" s="34">
        <v>7.5</v>
      </c>
      <c r="H110" s="35">
        <v>0</v>
      </c>
      <c r="I110" s="35">
        <f>ROUND(G110*H110,P4)</f>
        <v>0</v>
      </c>
      <c r="J110" s="30"/>
      <c r="O110" s="36">
        <f>I110*0.21</f>
        <v>0</v>
      </c>
      <c r="P110">
        <v>3</v>
      </c>
    </row>
    <row r="111" spans="1:16" x14ac:dyDescent="0.25">
      <c r="A111" s="30" t="s">
        <v>55</v>
      </c>
      <c r="B111" s="37"/>
      <c r="E111" s="32" t="s">
        <v>327</v>
      </c>
      <c r="J111" s="39"/>
    </row>
    <row r="112" spans="1:16" ht="180" x14ac:dyDescent="0.25">
      <c r="A112" s="30" t="s">
        <v>56</v>
      </c>
      <c r="B112" s="40"/>
      <c r="C112" s="41"/>
      <c r="D112" s="41"/>
      <c r="E112" s="32" t="s">
        <v>328</v>
      </c>
      <c r="F112" s="41"/>
      <c r="G112" s="41"/>
      <c r="H112" s="41"/>
      <c r="I112" s="41"/>
      <c r="J112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1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8"/>
  <sheetViews>
    <sheetView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21</v>
      </c>
      <c r="I3" s="19">
        <f>SUMIFS(I8:I78,A8:A78,"SD")</f>
        <v>0</v>
      </c>
      <c r="J3" s="15"/>
      <c r="O3">
        <v>0</v>
      </c>
      <c r="P3">
        <v>2</v>
      </c>
    </row>
    <row r="4" spans="1:16" ht="30" x14ac:dyDescent="0.25">
      <c r="A4" s="3" t="s">
        <v>34</v>
      </c>
      <c r="B4" s="16" t="s">
        <v>35</v>
      </c>
      <c r="C4" s="48" t="s">
        <v>21</v>
      </c>
      <c r="D4" s="49"/>
      <c r="E4" s="17" t="s">
        <v>22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SUMIFS(I9:I12,A9:A12,"P")</f>
        <v>0</v>
      </c>
      <c r="J8" s="29"/>
    </row>
    <row r="9" spans="1:16" x14ac:dyDescent="0.25">
      <c r="A9" s="30" t="s">
        <v>50</v>
      </c>
      <c r="B9" s="30">
        <v>1</v>
      </c>
      <c r="C9" s="31" t="s">
        <v>83</v>
      </c>
      <c r="D9" s="30" t="s">
        <v>89</v>
      </c>
      <c r="E9" s="32" t="s">
        <v>84</v>
      </c>
      <c r="F9" s="33" t="s">
        <v>85</v>
      </c>
      <c r="G9" s="34">
        <v>926.55399999999997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ht="45" x14ac:dyDescent="0.25">
      <c r="A11" s="30" t="s">
        <v>86</v>
      </c>
      <c r="B11" s="37"/>
      <c r="E11" s="44" t="s">
        <v>329</v>
      </c>
      <c r="J11" s="39"/>
    </row>
    <row r="12" spans="1:16" ht="75" x14ac:dyDescent="0.25">
      <c r="A12" s="30" t="s">
        <v>56</v>
      </c>
      <c r="B12" s="37"/>
      <c r="E12" s="32" t="s">
        <v>88</v>
      </c>
      <c r="J12" s="39"/>
    </row>
    <row r="13" spans="1:16" x14ac:dyDescent="0.25">
      <c r="A13" s="24" t="s">
        <v>47</v>
      </c>
      <c r="B13" s="25"/>
      <c r="C13" s="26" t="s">
        <v>89</v>
      </c>
      <c r="D13" s="27"/>
      <c r="E13" s="24" t="s">
        <v>90</v>
      </c>
      <c r="F13" s="27"/>
      <c r="G13" s="27"/>
      <c r="H13" s="27"/>
      <c r="I13" s="28">
        <f>SUMIFS(I14:I40,A14:A40,"P")</f>
        <v>0</v>
      </c>
      <c r="J13" s="29"/>
    </row>
    <row r="14" spans="1:16" x14ac:dyDescent="0.25">
      <c r="A14" s="30" t="s">
        <v>50</v>
      </c>
      <c r="B14" s="30">
        <v>2</v>
      </c>
      <c r="C14" s="31" t="s">
        <v>330</v>
      </c>
      <c r="D14" s="30" t="s">
        <v>52</v>
      </c>
      <c r="E14" s="32" t="s">
        <v>331</v>
      </c>
      <c r="F14" s="33" t="s">
        <v>101</v>
      </c>
      <c r="G14" s="34">
        <v>305.464</v>
      </c>
      <c r="H14" s="35">
        <v>0</v>
      </c>
      <c r="I14" s="35">
        <f>ROUND(G14*H14,P4)</f>
        <v>0</v>
      </c>
      <c r="J14" s="30"/>
      <c r="O14" s="36">
        <f>I14*0.21</f>
        <v>0</v>
      </c>
      <c r="P14">
        <v>3</v>
      </c>
    </row>
    <row r="15" spans="1:16" x14ac:dyDescent="0.25">
      <c r="A15" s="30" t="s">
        <v>55</v>
      </c>
      <c r="B15" s="37"/>
      <c r="E15" s="32" t="s">
        <v>332</v>
      </c>
      <c r="J15" s="39"/>
    </row>
    <row r="16" spans="1:16" x14ac:dyDescent="0.25">
      <c r="A16" s="30" t="s">
        <v>86</v>
      </c>
      <c r="B16" s="37"/>
      <c r="E16" s="44" t="s">
        <v>333</v>
      </c>
      <c r="J16" s="39"/>
    </row>
    <row r="17" spans="1:16" ht="409.5" x14ac:dyDescent="0.25">
      <c r="A17" s="30" t="s">
        <v>56</v>
      </c>
      <c r="B17" s="37"/>
      <c r="E17" s="32" t="s">
        <v>334</v>
      </c>
      <c r="J17" s="39"/>
    </row>
    <row r="18" spans="1:16" x14ac:dyDescent="0.25">
      <c r="A18" s="30" t="s">
        <v>50</v>
      </c>
      <c r="B18" s="30">
        <v>3</v>
      </c>
      <c r="C18" s="31" t="s">
        <v>335</v>
      </c>
      <c r="D18" s="30" t="s">
        <v>52</v>
      </c>
      <c r="E18" s="32" t="s">
        <v>336</v>
      </c>
      <c r="F18" s="33" t="s">
        <v>113</v>
      </c>
      <c r="G18" s="34">
        <v>10</v>
      </c>
      <c r="H18" s="35">
        <v>0</v>
      </c>
      <c r="I18" s="35">
        <f>ROUND(G18*H18,P4)</f>
        <v>0</v>
      </c>
      <c r="J18" s="30"/>
      <c r="O18" s="36">
        <f>I18*0.21</f>
        <v>0</v>
      </c>
      <c r="P18">
        <v>3</v>
      </c>
    </row>
    <row r="19" spans="1:16" ht="30" x14ac:dyDescent="0.25">
      <c r="A19" s="30" t="s">
        <v>55</v>
      </c>
      <c r="B19" s="37"/>
      <c r="E19" s="32" t="s">
        <v>102</v>
      </c>
      <c r="J19" s="39"/>
    </row>
    <row r="20" spans="1:16" ht="45" x14ac:dyDescent="0.25">
      <c r="A20" s="30" t="s">
        <v>56</v>
      </c>
      <c r="B20" s="37"/>
      <c r="E20" s="32" t="s">
        <v>337</v>
      </c>
      <c r="J20" s="39"/>
    </row>
    <row r="21" spans="1:16" x14ac:dyDescent="0.25">
      <c r="A21" s="30" t="s">
        <v>50</v>
      </c>
      <c r="B21" s="30">
        <v>4</v>
      </c>
      <c r="C21" s="31" t="s">
        <v>338</v>
      </c>
      <c r="D21" s="30" t="s">
        <v>52</v>
      </c>
      <c r="E21" s="32" t="s">
        <v>339</v>
      </c>
      <c r="F21" s="33" t="s">
        <v>101</v>
      </c>
      <c r="G21" s="34">
        <v>75.125</v>
      </c>
      <c r="H21" s="35">
        <v>0</v>
      </c>
      <c r="I21" s="35">
        <f>ROUND(G21*H21,P4)</f>
        <v>0</v>
      </c>
      <c r="J21" s="30"/>
      <c r="O21" s="36">
        <f>I21*0.21</f>
        <v>0</v>
      </c>
      <c r="P21">
        <v>3</v>
      </c>
    </row>
    <row r="22" spans="1:16" x14ac:dyDescent="0.25">
      <c r="A22" s="30" t="s">
        <v>55</v>
      </c>
      <c r="B22" s="37"/>
      <c r="E22" s="38" t="s">
        <v>52</v>
      </c>
      <c r="J22" s="39"/>
    </row>
    <row r="23" spans="1:16" ht="60" x14ac:dyDescent="0.25">
      <c r="A23" s="30" t="s">
        <v>86</v>
      </c>
      <c r="B23" s="37"/>
      <c r="E23" s="44" t="s">
        <v>340</v>
      </c>
      <c r="J23" s="39"/>
    </row>
    <row r="24" spans="1:16" ht="409.5" x14ac:dyDescent="0.25">
      <c r="A24" s="30" t="s">
        <v>56</v>
      </c>
      <c r="B24" s="37"/>
      <c r="E24" s="32" t="s">
        <v>302</v>
      </c>
      <c r="J24" s="39"/>
    </row>
    <row r="25" spans="1:16" x14ac:dyDescent="0.25">
      <c r="A25" s="30" t="s">
        <v>50</v>
      </c>
      <c r="B25" s="30">
        <v>5</v>
      </c>
      <c r="C25" s="31" t="s">
        <v>341</v>
      </c>
      <c r="D25" s="30" t="s">
        <v>52</v>
      </c>
      <c r="E25" s="32" t="s">
        <v>342</v>
      </c>
      <c r="F25" s="33" t="s">
        <v>101</v>
      </c>
      <c r="G25" s="34">
        <v>388.15199999999999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55</v>
      </c>
      <c r="B26" s="37"/>
      <c r="E26" s="38" t="s">
        <v>52</v>
      </c>
      <c r="J26" s="39"/>
    </row>
    <row r="27" spans="1:16" x14ac:dyDescent="0.25">
      <c r="A27" s="30" t="s">
        <v>86</v>
      </c>
      <c r="B27" s="37"/>
      <c r="E27" s="44" t="s">
        <v>343</v>
      </c>
      <c r="J27" s="39"/>
    </row>
    <row r="28" spans="1:16" ht="409.5" x14ac:dyDescent="0.25">
      <c r="A28" s="30" t="s">
        <v>56</v>
      </c>
      <c r="B28" s="37"/>
      <c r="E28" s="32" t="s">
        <v>302</v>
      </c>
      <c r="J28" s="39"/>
    </row>
    <row r="29" spans="1:16" x14ac:dyDescent="0.25">
      <c r="A29" s="30" t="s">
        <v>50</v>
      </c>
      <c r="B29" s="30">
        <v>6</v>
      </c>
      <c r="C29" s="31" t="s">
        <v>128</v>
      </c>
      <c r="D29" s="30" t="s">
        <v>52</v>
      </c>
      <c r="E29" s="32" t="s">
        <v>129</v>
      </c>
      <c r="F29" s="33" t="s">
        <v>101</v>
      </c>
      <c r="G29" s="34">
        <v>463.27699999999999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55</v>
      </c>
      <c r="B30" s="37"/>
      <c r="E30" s="32" t="s">
        <v>344</v>
      </c>
      <c r="J30" s="39"/>
    </row>
    <row r="31" spans="1:16" ht="30" x14ac:dyDescent="0.25">
      <c r="A31" s="30" t="s">
        <v>86</v>
      </c>
      <c r="B31" s="37"/>
      <c r="E31" s="44" t="s">
        <v>345</v>
      </c>
      <c r="J31" s="39"/>
    </row>
    <row r="32" spans="1:16" ht="285" x14ac:dyDescent="0.25">
      <c r="A32" s="30" t="s">
        <v>56</v>
      </c>
      <c r="B32" s="37"/>
      <c r="E32" s="32" t="s">
        <v>130</v>
      </c>
      <c r="J32" s="39"/>
    </row>
    <row r="33" spans="1:16" x14ac:dyDescent="0.25">
      <c r="A33" s="30" t="s">
        <v>50</v>
      </c>
      <c r="B33" s="30">
        <v>7</v>
      </c>
      <c r="C33" s="31" t="s">
        <v>346</v>
      </c>
      <c r="D33" s="30" t="s">
        <v>52</v>
      </c>
      <c r="E33" s="32" t="s">
        <v>347</v>
      </c>
      <c r="F33" s="33" t="s">
        <v>101</v>
      </c>
      <c r="G33" s="34">
        <v>305.464</v>
      </c>
      <c r="H33" s="35">
        <v>0</v>
      </c>
      <c r="I33" s="35">
        <f>ROUND(G33*H33,P4)</f>
        <v>0</v>
      </c>
      <c r="J33" s="30"/>
      <c r="O33" s="36">
        <f>I33*0.21</f>
        <v>0</v>
      </c>
      <c r="P33">
        <v>3</v>
      </c>
    </row>
    <row r="34" spans="1:16" x14ac:dyDescent="0.25">
      <c r="A34" s="30" t="s">
        <v>55</v>
      </c>
      <c r="B34" s="37"/>
      <c r="E34" s="32" t="s">
        <v>348</v>
      </c>
      <c r="J34" s="39"/>
    </row>
    <row r="35" spans="1:16" ht="75" x14ac:dyDescent="0.25">
      <c r="A35" s="30" t="s">
        <v>86</v>
      </c>
      <c r="B35" s="37"/>
      <c r="E35" s="44" t="s">
        <v>349</v>
      </c>
      <c r="J35" s="39"/>
    </row>
    <row r="36" spans="1:16" ht="360" x14ac:dyDescent="0.25">
      <c r="A36" s="30" t="s">
        <v>56</v>
      </c>
      <c r="B36" s="37"/>
      <c r="E36" s="32" t="s">
        <v>350</v>
      </c>
      <c r="J36" s="39"/>
    </row>
    <row r="37" spans="1:16" x14ac:dyDescent="0.25">
      <c r="A37" s="30" t="s">
        <v>50</v>
      </c>
      <c r="B37" s="30">
        <v>8</v>
      </c>
      <c r="C37" s="31" t="s">
        <v>351</v>
      </c>
      <c r="D37" s="30" t="s">
        <v>52</v>
      </c>
      <c r="E37" s="32" t="s">
        <v>352</v>
      </c>
      <c r="F37" s="33" t="s">
        <v>101</v>
      </c>
      <c r="G37" s="34">
        <v>42.811999999999998</v>
      </c>
      <c r="H37" s="35">
        <v>0</v>
      </c>
      <c r="I37" s="35">
        <f>ROUND(G37*H37,P4)</f>
        <v>0</v>
      </c>
      <c r="J37" s="30"/>
      <c r="O37" s="36">
        <f>I37*0.21</f>
        <v>0</v>
      </c>
      <c r="P37">
        <v>3</v>
      </c>
    </row>
    <row r="38" spans="1:16" x14ac:dyDescent="0.25">
      <c r="A38" s="30" t="s">
        <v>55</v>
      </c>
      <c r="B38" s="37"/>
      <c r="E38" s="32" t="s">
        <v>353</v>
      </c>
      <c r="J38" s="39"/>
    </row>
    <row r="39" spans="1:16" x14ac:dyDescent="0.25">
      <c r="A39" s="30" t="s">
        <v>86</v>
      </c>
      <c r="B39" s="37"/>
      <c r="E39" s="44" t="s">
        <v>354</v>
      </c>
      <c r="J39" s="39"/>
    </row>
    <row r="40" spans="1:16" ht="409.5" x14ac:dyDescent="0.25">
      <c r="A40" s="30" t="s">
        <v>56</v>
      </c>
      <c r="B40" s="37"/>
      <c r="E40" s="32" t="s">
        <v>355</v>
      </c>
      <c r="J40" s="39"/>
    </row>
    <row r="41" spans="1:16" x14ac:dyDescent="0.25">
      <c r="A41" s="24" t="s">
        <v>47</v>
      </c>
      <c r="B41" s="25"/>
      <c r="C41" s="26" t="s">
        <v>356</v>
      </c>
      <c r="D41" s="27"/>
      <c r="E41" s="24" t="s">
        <v>357</v>
      </c>
      <c r="F41" s="27"/>
      <c r="G41" s="27"/>
      <c r="H41" s="27"/>
      <c r="I41" s="28">
        <f>SUMIFS(I42:I60,A42:A60,"P")</f>
        <v>0</v>
      </c>
      <c r="J41" s="29"/>
    </row>
    <row r="42" spans="1:16" x14ac:dyDescent="0.25">
      <c r="A42" s="30" t="s">
        <v>50</v>
      </c>
      <c r="B42" s="30">
        <v>9</v>
      </c>
      <c r="C42" s="31" t="s">
        <v>358</v>
      </c>
      <c r="D42" s="30" t="s">
        <v>52</v>
      </c>
      <c r="E42" s="32" t="s">
        <v>359</v>
      </c>
      <c r="F42" s="33" t="s">
        <v>101</v>
      </c>
      <c r="G42" s="34">
        <v>0.9</v>
      </c>
      <c r="H42" s="35">
        <v>0</v>
      </c>
      <c r="I42" s="35">
        <f>ROUND(G42*H42,P4)</f>
        <v>0</v>
      </c>
      <c r="J42" s="30"/>
      <c r="O42" s="36">
        <f>I42*0.21</f>
        <v>0</v>
      </c>
      <c r="P42">
        <v>3</v>
      </c>
    </row>
    <row r="43" spans="1:16" x14ac:dyDescent="0.25">
      <c r="A43" s="30" t="s">
        <v>55</v>
      </c>
      <c r="B43" s="37"/>
      <c r="E43" s="38" t="s">
        <v>52</v>
      </c>
      <c r="J43" s="39"/>
    </row>
    <row r="44" spans="1:16" ht="409.5" x14ac:dyDescent="0.25">
      <c r="A44" s="30" t="s">
        <v>56</v>
      </c>
      <c r="B44" s="37"/>
      <c r="E44" s="32" t="s">
        <v>236</v>
      </c>
      <c r="J44" s="39"/>
    </row>
    <row r="45" spans="1:16" x14ac:dyDescent="0.25">
      <c r="A45" s="30" t="s">
        <v>50</v>
      </c>
      <c r="B45" s="30">
        <v>10</v>
      </c>
      <c r="C45" s="31" t="s">
        <v>360</v>
      </c>
      <c r="D45" s="30" t="s">
        <v>52</v>
      </c>
      <c r="E45" s="32" t="s">
        <v>361</v>
      </c>
      <c r="F45" s="33" t="s">
        <v>101</v>
      </c>
      <c r="G45" s="34">
        <v>26.026</v>
      </c>
      <c r="H45" s="35">
        <v>0</v>
      </c>
      <c r="I45" s="35">
        <f>ROUND(G45*H45,P4)</f>
        <v>0</v>
      </c>
      <c r="J45" s="30"/>
      <c r="O45" s="36">
        <f>I45*0.21</f>
        <v>0</v>
      </c>
      <c r="P45">
        <v>3</v>
      </c>
    </row>
    <row r="46" spans="1:16" x14ac:dyDescent="0.25">
      <c r="A46" s="30" t="s">
        <v>55</v>
      </c>
      <c r="B46" s="37"/>
      <c r="E46" s="32" t="s">
        <v>362</v>
      </c>
      <c r="J46" s="39"/>
    </row>
    <row r="47" spans="1:16" x14ac:dyDescent="0.25">
      <c r="A47" s="30" t="s">
        <v>86</v>
      </c>
      <c r="B47" s="37"/>
      <c r="E47" s="44" t="s">
        <v>363</v>
      </c>
      <c r="J47" s="39"/>
    </row>
    <row r="48" spans="1:16" ht="105" x14ac:dyDescent="0.25">
      <c r="A48" s="30" t="s">
        <v>56</v>
      </c>
      <c r="B48" s="37"/>
      <c r="E48" s="32" t="s">
        <v>154</v>
      </c>
      <c r="J48" s="39"/>
    </row>
    <row r="49" spans="1:16" x14ac:dyDescent="0.25">
      <c r="A49" s="30" t="s">
        <v>50</v>
      </c>
      <c r="B49" s="30">
        <v>11</v>
      </c>
      <c r="C49" s="31" t="s">
        <v>364</v>
      </c>
      <c r="D49" s="30" t="s">
        <v>52</v>
      </c>
      <c r="E49" s="32" t="s">
        <v>365</v>
      </c>
      <c r="F49" s="33" t="s">
        <v>101</v>
      </c>
      <c r="G49" s="34">
        <v>1.2</v>
      </c>
      <c r="H49" s="35">
        <v>0</v>
      </c>
      <c r="I49" s="35">
        <f>ROUND(G49*H49,P4)</f>
        <v>0</v>
      </c>
      <c r="J49" s="30"/>
      <c r="O49" s="36">
        <f>I49*0.21</f>
        <v>0</v>
      </c>
      <c r="P49">
        <v>3</v>
      </c>
    </row>
    <row r="50" spans="1:16" x14ac:dyDescent="0.25">
      <c r="A50" s="30" t="s">
        <v>55</v>
      </c>
      <c r="B50" s="37"/>
      <c r="E50" s="38" t="s">
        <v>52</v>
      </c>
      <c r="J50" s="39"/>
    </row>
    <row r="51" spans="1:16" x14ac:dyDescent="0.25">
      <c r="A51" s="30" t="s">
        <v>86</v>
      </c>
      <c r="B51" s="37"/>
      <c r="E51" s="44" t="s">
        <v>366</v>
      </c>
      <c r="J51" s="39"/>
    </row>
    <row r="52" spans="1:16" ht="105" x14ac:dyDescent="0.25">
      <c r="A52" s="30" t="s">
        <v>56</v>
      </c>
      <c r="B52" s="37"/>
      <c r="E52" s="32" t="s">
        <v>367</v>
      </c>
      <c r="J52" s="39"/>
    </row>
    <row r="53" spans="1:16" x14ac:dyDescent="0.25">
      <c r="A53" s="30" t="s">
        <v>50</v>
      </c>
      <c r="B53" s="30">
        <v>12</v>
      </c>
      <c r="C53" s="31" t="s">
        <v>368</v>
      </c>
      <c r="D53" s="30" t="s">
        <v>52</v>
      </c>
      <c r="E53" s="32" t="s">
        <v>369</v>
      </c>
      <c r="F53" s="33" t="s">
        <v>101</v>
      </c>
      <c r="G53" s="34">
        <v>0.3</v>
      </c>
      <c r="H53" s="35">
        <v>0</v>
      </c>
      <c r="I53" s="35">
        <f>ROUND(G53*H53,P4)</f>
        <v>0</v>
      </c>
      <c r="J53" s="30"/>
      <c r="O53" s="36">
        <f>I53*0.21</f>
        <v>0</v>
      </c>
      <c r="P53">
        <v>3</v>
      </c>
    </row>
    <row r="54" spans="1:16" ht="30" x14ac:dyDescent="0.25">
      <c r="A54" s="30" t="s">
        <v>55</v>
      </c>
      <c r="B54" s="37"/>
      <c r="E54" s="32" t="s">
        <v>370</v>
      </c>
      <c r="J54" s="39"/>
    </row>
    <row r="55" spans="1:16" x14ac:dyDescent="0.25">
      <c r="A55" s="30" t="s">
        <v>86</v>
      </c>
      <c r="B55" s="37"/>
      <c r="E55" s="44" t="s">
        <v>371</v>
      </c>
      <c r="J55" s="39"/>
    </row>
    <row r="56" spans="1:16" ht="180" x14ac:dyDescent="0.25">
      <c r="A56" s="30" t="s">
        <v>56</v>
      </c>
      <c r="B56" s="37"/>
      <c r="E56" s="32" t="s">
        <v>372</v>
      </c>
      <c r="J56" s="39"/>
    </row>
    <row r="57" spans="1:16" x14ac:dyDescent="0.25">
      <c r="A57" s="30" t="s">
        <v>50</v>
      </c>
      <c r="B57" s="30">
        <v>13</v>
      </c>
      <c r="C57" s="31" t="s">
        <v>373</v>
      </c>
      <c r="D57" s="30" t="s">
        <v>52</v>
      </c>
      <c r="E57" s="32" t="s">
        <v>374</v>
      </c>
      <c r="F57" s="33" t="s">
        <v>101</v>
      </c>
      <c r="G57" s="34">
        <v>0.72</v>
      </c>
      <c r="H57" s="35">
        <v>0</v>
      </c>
      <c r="I57" s="35">
        <f>ROUND(G57*H57,P4)</f>
        <v>0</v>
      </c>
      <c r="J57" s="30"/>
      <c r="O57" s="36">
        <f>I57*0.21</f>
        <v>0</v>
      </c>
      <c r="P57">
        <v>3</v>
      </c>
    </row>
    <row r="58" spans="1:16" x14ac:dyDescent="0.25">
      <c r="A58" s="30" t="s">
        <v>55</v>
      </c>
      <c r="B58" s="37"/>
      <c r="E58" s="38" t="s">
        <v>52</v>
      </c>
      <c r="J58" s="39"/>
    </row>
    <row r="59" spans="1:16" x14ac:dyDescent="0.25">
      <c r="A59" s="30" t="s">
        <v>86</v>
      </c>
      <c r="B59" s="37"/>
      <c r="E59" s="44" t="s">
        <v>375</v>
      </c>
      <c r="J59" s="39"/>
    </row>
    <row r="60" spans="1:16" ht="409.5" x14ac:dyDescent="0.25">
      <c r="A60" s="30" t="s">
        <v>56</v>
      </c>
      <c r="B60" s="37"/>
      <c r="E60" s="32" t="s">
        <v>376</v>
      </c>
      <c r="J60" s="39"/>
    </row>
    <row r="61" spans="1:16" x14ac:dyDescent="0.25">
      <c r="A61" s="24" t="s">
        <v>47</v>
      </c>
      <c r="B61" s="25"/>
      <c r="C61" s="26" t="s">
        <v>285</v>
      </c>
      <c r="D61" s="27"/>
      <c r="E61" s="24" t="s">
        <v>286</v>
      </c>
      <c r="F61" s="27"/>
      <c r="G61" s="27"/>
      <c r="H61" s="27"/>
      <c r="I61" s="28">
        <f>SUMIFS(I62:I78,A62:A78,"P")</f>
        <v>0</v>
      </c>
      <c r="J61" s="29"/>
    </row>
    <row r="62" spans="1:16" x14ac:dyDescent="0.25">
      <c r="A62" s="30" t="s">
        <v>50</v>
      </c>
      <c r="B62" s="30">
        <v>14</v>
      </c>
      <c r="C62" s="31" t="s">
        <v>377</v>
      </c>
      <c r="D62" s="30" t="s">
        <v>52</v>
      </c>
      <c r="E62" s="32" t="s">
        <v>378</v>
      </c>
      <c r="F62" s="33" t="s">
        <v>113</v>
      </c>
      <c r="G62" s="34">
        <v>37</v>
      </c>
      <c r="H62" s="35">
        <v>0</v>
      </c>
      <c r="I62" s="35">
        <f>ROUND(G62*H62,P4)</f>
        <v>0</v>
      </c>
      <c r="J62" s="30"/>
      <c r="O62" s="36">
        <f>I62*0.21</f>
        <v>0</v>
      </c>
      <c r="P62">
        <v>3</v>
      </c>
    </row>
    <row r="63" spans="1:16" x14ac:dyDescent="0.25">
      <c r="A63" s="30" t="s">
        <v>55</v>
      </c>
      <c r="B63" s="37"/>
      <c r="E63" s="32" t="s">
        <v>379</v>
      </c>
      <c r="J63" s="39"/>
    </row>
    <row r="64" spans="1:16" x14ac:dyDescent="0.25">
      <c r="A64" s="30" t="s">
        <v>86</v>
      </c>
      <c r="B64" s="37"/>
      <c r="E64" s="44" t="s">
        <v>380</v>
      </c>
      <c r="J64" s="39"/>
    </row>
    <row r="65" spans="1:16" ht="330" x14ac:dyDescent="0.25">
      <c r="A65" s="30" t="s">
        <v>56</v>
      </c>
      <c r="B65" s="37"/>
      <c r="E65" s="32" t="s">
        <v>290</v>
      </c>
      <c r="J65" s="39"/>
    </row>
    <row r="66" spans="1:16" x14ac:dyDescent="0.25">
      <c r="A66" s="30" t="s">
        <v>50</v>
      </c>
      <c r="B66" s="30">
        <v>15</v>
      </c>
      <c r="C66" s="31" t="s">
        <v>381</v>
      </c>
      <c r="D66" s="30" t="s">
        <v>52</v>
      </c>
      <c r="E66" s="32" t="s">
        <v>382</v>
      </c>
      <c r="F66" s="33" t="s">
        <v>113</v>
      </c>
      <c r="G66" s="34">
        <v>217</v>
      </c>
      <c r="H66" s="35">
        <v>0</v>
      </c>
      <c r="I66" s="35">
        <f>ROUND(G66*H66,P4)</f>
        <v>0</v>
      </c>
      <c r="J66" s="30"/>
      <c r="O66" s="36">
        <f>I66*0.21</f>
        <v>0</v>
      </c>
      <c r="P66">
        <v>3</v>
      </c>
    </row>
    <row r="67" spans="1:16" x14ac:dyDescent="0.25">
      <c r="A67" s="30" t="s">
        <v>55</v>
      </c>
      <c r="B67" s="37"/>
      <c r="E67" s="32" t="s">
        <v>383</v>
      </c>
      <c r="J67" s="39"/>
    </row>
    <row r="68" spans="1:16" x14ac:dyDescent="0.25">
      <c r="A68" s="30" t="s">
        <v>86</v>
      </c>
      <c r="B68" s="37"/>
      <c r="E68" s="44" t="s">
        <v>384</v>
      </c>
      <c r="J68" s="39"/>
    </row>
    <row r="69" spans="1:16" ht="330" x14ac:dyDescent="0.25">
      <c r="A69" s="30" t="s">
        <v>56</v>
      </c>
      <c r="B69" s="37"/>
      <c r="E69" s="32" t="s">
        <v>290</v>
      </c>
      <c r="J69" s="39"/>
    </row>
    <row r="70" spans="1:16" x14ac:dyDescent="0.25">
      <c r="A70" s="30" t="s">
        <v>50</v>
      </c>
      <c r="B70" s="30">
        <v>16</v>
      </c>
      <c r="C70" s="31" t="s">
        <v>385</v>
      </c>
      <c r="D70" s="30" t="s">
        <v>52</v>
      </c>
      <c r="E70" s="32" t="s">
        <v>386</v>
      </c>
      <c r="F70" s="33" t="s">
        <v>97</v>
      </c>
      <c r="G70" s="34">
        <v>8</v>
      </c>
      <c r="H70" s="35">
        <v>0</v>
      </c>
      <c r="I70" s="35">
        <f>ROUND(G70*H70,P4)</f>
        <v>0</v>
      </c>
      <c r="J70" s="30"/>
      <c r="O70" s="36">
        <f>I70*0.21</f>
        <v>0</v>
      </c>
      <c r="P70">
        <v>3</v>
      </c>
    </row>
    <row r="71" spans="1:16" ht="30" x14ac:dyDescent="0.25">
      <c r="A71" s="30" t="s">
        <v>55</v>
      </c>
      <c r="B71" s="37"/>
      <c r="E71" s="32" t="s">
        <v>387</v>
      </c>
      <c r="J71" s="39"/>
    </row>
    <row r="72" spans="1:16" ht="375" x14ac:dyDescent="0.25">
      <c r="A72" s="30" t="s">
        <v>56</v>
      </c>
      <c r="B72" s="37"/>
      <c r="E72" s="32" t="s">
        <v>388</v>
      </c>
      <c r="J72" s="39"/>
    </row>
    <row r="73" spans="1:16" x14ac:dyDescent="0.25">
      <c r="A73" s="30" t="s">
        <v>50</v>
      </c>
      <c r="B73" s="30">
        <v>17</v>
      </c>
      <c r="C73" s="31" t="s">
        <v>389</v>
      </c>
      <c r="D73" s="30" t="s">
        <v>52</v>
      </c>
      <c r="E73" s="32" t="s">
        <v>390</v>
      </c>
      <c r="F73" s="33" t="s">
        <v>97</v>
      </c>
      <c r="G73" s="34">
        <v>8</v>
      </c>
      <c r="H73" s="35">
        <v>0</v>
      </c>
      <c r="I73" s="35">
        <f>ROUND(G73*H73,P4)</f>
        <v>0</v>
      </c>
      <c r="J73" s="30"/>
      <c r="O73" s="36">
        <f>I73*0.21</f>
        <v>0</v>
      </c>
      <c r="P73">
        <v>3</v>
      </c>
    </row>
    <row r="74" spans="1:16" x14ac:dyDescent="0.25">
      <c r="A74" s="30" t="s">
        <v>55</v>
      </c>
      <c r="B74" s="37"/>
      <c r="E74" s="38" t="s">
        <v>52</v>
      </c>
      <c r="J74" s="39"/>
    </row>
    <row r="75" spans="1:16" ht="120" x14ac:dyDescent="0.25">
      <c r="A75" s="30" t="s">
        <v>56</v>
      </c>
      <c r="B75" s="37"/>
      <c r="E75" s="32" t="s">
        <v>391</v>
      </c>
      <c r="J75" s="39"/>
    </row>
    <row r="76" spans="1:16" x14ac:dyDescent="0.25">
      <c r="A76" s="30" t="s">
        <v>50</v>
      </c>
      <c r="B76" s="30">
        <v>19</v>
      </c>
      <c r="C76" s="31" t="s">
        <v>392</v>
      </c>
      <c r="D76" s="30" t="s">
        <v>52</v>
      </c>
      <c r="E76" s="32" t="s">
        <v>393</v>
      </c>
      <c r="F76" s="33" t="s">
        <v>113</v>
      </c>
      <c r="G76" s="34">
        <v>217</v>
      </c>
      <c r="H76" s="35">
        <v>0</v>
      </c>
      <c r="I76" s="35">
        <f>ROUND(G76*H76,P4)</f>
        <v>0</v>
      </c>
      <c r="J76" s="30"/>
      <c r="O76" s="36">
        <f>I76*0.21</f>
        <v>0</v>
      </c>
      <c r="P76">
        <v>3</v>
      </c>
    </row>
    <row r="77" spans="1:16" x14ac:dyDescent="0.25">
      <c r="A77" s="30" t="s">
        <v>55</v>
      </c>
      <c r="B77" s="37"/>
      <c r="E77" s="38" t="s">
        <v>52</v>
      </c>
      <c r="J77" s="39"/>
    </row>
    <row r="78" spans="1:16" ht="150" x14ac:dyDescent="0.25">
      <c r="A78" s="30" t="s">
        <v>56</v>
      </c>
      <c r="B78" s="40"/>
      <c r="C78" s="41"/>
      <c r="D78" s="41"/>
      <c r="E78" s="32" t="s">
        <v>394</v>
      </c>
      <c r="F78" s="41"/>
      <c r="G78" s="41"/>
      <c r="H78" s="41"/>
      <c r="I78" s="41"/>
      <c r="J78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4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73"/>
  <sheetViews>
    <sheetView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23</v>
      </c>
      <c r="I3" s="19">
        <f>SUMIFS(I8:I73,A8:A73,"SD")</f>
        <v>0</v>
      </c>
      <c r="J3" s="15"/>
      <c r="O3">
        <v>0</v>
      </c>
      <c r="P3">
        <v>2</v>
      </c>
    </row>
    <row r="4" spans="1:16" ht="30" x14ac:dyDescent="0.25">
      <c r="A4" s="3" t="s">
        <v>34</v>
      </c>
      <c r="B4" s="16" t="s">
        <v>35</v>
      </c>
      <c r="C4" s="48" t="s">
        <v>23</v>
      </c>
      <c r="D4" s="49"/>
      <c r="E4" s="17" t="s">
        <v>24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SUMIFS(I9:I12,A9:A12,"P")</f>
        <v>0</v>
      </c>
      <c r="J8" s="29"/>
    </row>
    <row r="9" spans="1:16" x14ac:dyDescent="0.25">
      <c r="A9" s="30" t="s">
        <v>50</v>
      </c>
      <c r="B9" s="30">
        <v>1</v>
      </c>
      <c r="C9" s="31" t="s">
        <v>83</v>
      </c>
      <c r="D9" s="30" t="s">
        <v>89</v>
      </c>
      <c r="E9" s="32" t="s">
        <v>84</v>
      </c>
      <c r="F9" s="33" t="s">
        <v>85</v>
      </c>
      <c r="G9" s="34">
        <v>144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x14ac:dyDescent="0.25">
      <c r="A11" s="30" t="s">
        <v>86</v>
      </c>
      <c r="B11" s="37"/>
      <c r="E11" s="44" t="s">
        <v>395</v>
      </c>
      <c r="J11" s="39"/>
    </row>
    <row r="12" spans="1:16" ht="75" x14ac:dyDescent="0.25">
      <c r="A12" s="30" t="s">
        <v>56</v>
      </c>
      <c r="B12" s="37"/>
      <c r="E12" s="32" t="s">
        <v>88</v>
      </c>
      <c r="J12" s="39"/>
    </row>
    <row r="13" spans="1:16" x14ac:dyDescent="0.25">
      <c r="A13" s="24" t="s">
        <v>47</v>
      </c>
      <c r="B13" s="25"/>
      <c r="C13" s="26" t="s">
        <v>89</v>
      </c>
      <c r="D13" s="27"/>
      <c r="E13" s="24" t="s">
        <v>90</v>
      </c>
      <c r="F13" s="27"/>
      <c r="G13" s="27"/>
      <c r="H13" s="27"/>
      <c r="I13" s="28">
        <f>SUMIFS(I14:I35,A14:A35,"P")</f>
        <v>0</v>
      </c>
      <c r="J13" s="29"/>
    </row>
    <row r="14" spans="1:16" x14ac:dyDescent="0.25">
      <c r="A14" s="30" t="s">
        <v>50</v>
      </c>
      <c r="B14" s="30">
        <v>2</v>
      </c>
      <c r="C14" s="31" t="s">
        <v>99</v>
      </c>
      <c r="D14" s="30" t="s">
        <v>52</v>
      </c>
      <c r="E14" s="32" t="s">
        <v>100</v>
      </c>
      <c r="F14" s="33" t="s">
        <v>101</v>
      </c>
      <c r="G14" s="34">
        <v>1.92</v>
      </c>
      <c r="H14" s="35">
        <v>0</v>
      </c>
      <c r="I14" s="35">
        <f>ROUND(G14*H14,P4)</f>
        <v>0</v>
      </c>
      <c r="J14" s="30"/>
      <c r="O14" s="36">
        <f>I14*0.21</f>
        <v>0</v>
      </c>
      <c r="P14">
        <v>3</v>
      </c>
    </row>
    <row r="15" spans="1:16" ht="30" x14ac:dyDescent="0.25">
      <c r="A15" s="30" t="s">
        <v>55</v>
      </c>
      <c r="B15" s="37"/>
      <c r="E15" s="32" t="s">
        <v>102</v>
      </c>
      <c r="J15" s="39"/>
    </row>
    <row r="16" spans="1:16" ht="45" x14ac:dyDescent="0.25">
      <c r="A16" s="30" t="s">
        <v>56</v>
      </c>
      <c r="B16" s="37"/>
      <c r="E16" s="32" t="s">
        <v>104</v>
      </c>
      <c r="J16" s="39"/>
    </row>
    <row r="17" spans="1:16" x14ac:dyDescent="0.25">
      <c r="A17" s="30" t="s">
        <v>50</v>
      </c>
      <c r="B17" s="30">
        <v>4</v>
      </c>
      <c r="C17" s="31" t="s">
        <v>335</v>
      </c>
      <c r="D17" s="30" t="s">
        <v>52</v>
      </c>
      <c r="E17" s="32" t="s">
        <v>336</v>
      </c>
      <c r="F17" s="33" t="s">
        <v>113</v>
      </c>
      <c r="G17" s="34">
        <v>300</v>
      </c>
      <c r="H17" s="35">
        <v>0</v>
      </c>
      <c r="I17" s="35">
        <f>ROUND(G17*H17,P4)</f>
        <v>0</v>
      </c>
      <c r="J17" s="30"/>
      <c r="O17" s="36">
        <f>I17*0.21</f>
        <v>0</v>
      </c>
      <c r="P17">
        <v>3</v>
      </c>
    </row>
    <row r="18" spans="1:16" ht="30" x14ac:dyDescent="0.25">
      <c r="A18" s="30" t="s">
        <v>55</v>
      </c>
      <c r="B18" s="37"/>
      <c r="E18" s="32" t="s">
        <v>102</v>
      </c>
      <c r="J18" s="39"/>
    </row>
    <row r="19" spans="1:16" ht="45" x14ac:dyDescent="0.25">
      <c r="A19" s="30" t="s">
        <v>56</v>
      </c>
      <c r="B19" s="37"/>
      <c r="E19" s="32" t="s">
        <v>337</v>
      </c>
      <c r="J19" s="39"/>
    </row>
    <row r="20" spans="1:16" x14ac:dyDescent="0.25">
      <c r="A20" s="30" t="s">
        <v>50</v>
      </c>
      <c r="B20" s="30">
        <v>5</v>
      </c>
      <c r="C20" s="31" t="s">
        <v>341</v>
      </c>
      <c r="D20" s="30" t="s">
        <v>52</v>
      </c>
      <c r="E20" s="32" t="s">
        <v>342</v>
      </c>
      <c r="F20" s="33" t="s">
        <v>101</v>
      </c>
      <c r="G20" s="34">
        <v>72</v>
      </c>
      <c r="H20" s="35">
        <v>0</v>
      </c>
      <c r="I20" s="35">
        <f>ROUND(G20*H20,P4)</f>
        <v>0</v>
      </c>
      <c r="J20" s="30"/>
      <c r="O20" s="36">
        <f>I20*0.21</f>
        <v>0</v>
      </c>
      <c r="P20">
        <v>3</v>
      </c>
    </row>
    <row r="21" spans="1:16" x14ac:dyDescent="0.25">
      <c r="A21" s="30" t="s">
        <v>55</v>
      </c>
      <c r="B21" s="37"/>
      <c r="E21" s="38" t="s">
        <v>52</v>
      </c>
      <c r="J21" s="39"/>
    </row>
    <row r="22" spans="1:16" x14ac:dyDescent="0.25">
      <c r="A22" s="30" t="s">
        <v>86</v>
      </c>
      <c r="B22" s="37"/>
      <c r="E22" s="44" t="s">
        <v>396</v>
      </c>
      <c r="J22" s="39"/>
    </row>
    <row r="23" spans="1:16" ht="409.5" x14ac:dyDescent="0.25">
      <c r="A23" s="30" t="s">
        <v>56</v>
      </c>
      <c r="B23" s="37"/>
      <c r="E23" s="32" t="s">
        <v>302</v>
      </c>
      <c r="J23" s="39"/>
    </row>
    <row r="24" spans="1:16" x14ac:dyDescent="0.25">
      <c r="A24" s="30" t="s">
        <v>50</v>
      </c>
      <c r="B24" s="30">
        <v>6</v>
      </c>
      <c r="C24" s="31" t="s">
        <v>128</v>
      </c>
      <c r="D24" s="30" t="s">
        <v>52</v>
      </c>
      <c r="E24" s="32" t="s">
        <v>129</v>
      </c>
      <c r="F24" s="33" t="s">
        <v>101</v>
      </c>
      <c r="G24" s="34">
        <v>72</v>
      </c>
      <c r="H24" s="35">
        <v>0</v>
      </c>
      <c r="I24" s="35">
        <f>ROUND(G24*H24,P4)</f>
        <v>0</v>
      </c>
      <c r="J24" s="30"/>
      <c r="O24" s="36">
        <f>I24*0.21</f>
        <v>0</v>
      </c>
      <c r="P24">
        <v>3</v>
      </c>
    </row>
    <row r="25" spans="1:16" x14ac:dyDescent="0.25">
      <c r="A25" s="30" t="s">
        <v>55</v>
      </c>
      <c r="B25" s="37"/>
      <c r="E25" s="32" t="s">
        <v>344</v>
      </c>
      <c r="J25" s="39"/>
    </row>
    <row r="26" spans="1:16" x14ac:dyDescent="0.25">
      <c r="A26" s="30" t="s">
        <v>86</v>
      </c>
      <c r="B26" s="37"/>
      <c r="E26" s="44" t="s">
        <v>397</v>
      </c>
      <c r="J26" s="39"/>
    </row>
    <row r="27" spans="1:16" ht="285" x14ac:dyDescent="0.25">
      <c r="A27" s="30" t="s">
        <v>56</v>
      </c>
      <c r="B27" s="37"/>
      <c r="E27" s="32" t="s">
        <v>130</v>
      </c>
      <c r="J27" s="39"/>
    </row>
    <row r="28" spans="1:16" x14ac:dyDescent="0.25">
      <c r="A28" s="30" t="s">
        <v>50</v>
      </c>
      <c r="B28" s="30">
        <v>7</v>
      </c>
      <c r="C28" s="31" t="s">
        <v>346</v>
      </c>
      <c r="D28" s="30" t="s">
        <v>52</v>
      </c>
      <c r="E28" s="32" t="s">
        <v>347</v>
      </c>
      <c r="F28" s="33" t="s">
        <v>101</v>
      </c>
      <c r="G28" s="34">
        <v>47.04</v>
      </c>
      <c r="H28" s="35">
        <v>0</v>
      </c>
      <c r="I28" s="35">
        <f>ROUND(G28*H28,P4)</f>
        <v>0</v>
      </c>
      <c r="J28" s="30"/>
      <c r="O28" s="36">
        <f>I28*0.21</f>
        <v>0</v>
      </c>
      <c r="P28">
        <v>3</v>
      </c>
    </row>
    <row r="29" spans="1:16" x14ac:dyDescent="0.25">
      <c r="A29" s="30" t="s">
        <v>55</v>
      </c>
      <c r="B29" s="37"/>
      <c r="E29" s="32" t="s">
        <v>398</v>
      </c>
      <c r="J29" s="39"/>
    </row>
    <row r="30" spans="1:16" ht="60" x14ac:dyDescent="0.25">
      <c r="A30" s="30" t="s">
        <v>86</v>
      </c>
      <c r="B30" s="37"/>
      <c r="E30" s="44" t="s">
        <v>399</v>
      </c>
      <c r="J30" s="39"/>
    </row>
    <row r="31" spans="1:16" ht="360" x14ac:dyDescent="0.25">
      <c r="A31" s="30" t="s">
        <v>56</v>
      </c>
      <c r="B31" s="37"/>
      <c r="E31" s="32" t="s">
        <v>350</v>
      </c>
      <c r="J31" s="39"/>
    </row>
    <row r="32" spans="1:16" x14ac:dyDescent="0.25">
      <c r="A32" s="30" t="s">
        <v>50</v>
      </c>
      <c r="B32" s="30">
        <v>8</v>
      </c>
      <c r="C32" s="31" t="s">
        <v>351</v>
      </c>
      <c r="D32" s="30" t="s">
        <v>52</v>
      </c>
      <c r="E32" s="32" t="s">
        <v>352</v>
      </c>
      <c r="F32" s="33" t="s">
        <v>101</v>
      </c>
      <c r="G32" s="34">
        <v>19.2</v>
      </c>
      <c r="H32" s="35">
        <v>0</v>
      </c>
      <c r="I32" s="35">
        <f>ROUND(G32*H32,P4)</f>
        <v>0</v>
      </c>
      <c r="J32" s="30"/>
      <c r="O32" s="36">
        <f>I32*0.21</f>
        <v>0</v>
      </c>
      <c r="P32">
        <v>3</v>
      </c>
    </row>
    <row r="33" spans="1:16" x14ac:dyDescent="0.25">
      <c r="A33" s="30" t="s">
        <v>55</v>
      </c>
      <c r="B33" s="37"/>
      <c r="E33" s="32" t="s">
        <v>353</v>
      </c>
      <c r="J33" s="39"/>
    </row>
    <row r="34" spans="1:16" x14ac:dyDescent="0.25">
      <c r="A34" s="30" t="s">
        <v>86</v>
      </c>
      <c r="B34" s="37"/>
      <c r="E34" s="44" t="s">
        <v>400</v>
      </c>
      <c r="J34" s="39"/>
    </row>
    <row r="35" spans="1:16" ht="409.5" x14ac:dyDescent="0.25">
      <c r="A35" s="30" t="s">
        <v>56</v>
      </c>
      <c r="B35" s="37"/>
      <c r="E35" s="32" t="s">
        <v>355</v>
      </c>
      <c r="J35" s="39"/>
    </row>
    <row r="36" spans="1:16" x14ac:dyDescent="0.25">
      <c r="A36" s="24" t="s">
        <v>47</v>
      </c>
      <c r="B36" s="25"/>
      <c r="C36" s="26" t="s">
        <v>356</v>
      </c>
      <c r="D36" s="27"/>
      <c r="E36" s="24" t="s">
        <v>357</v>
      </c>
      <c r="F36" s="27"/>
      <c r="G36" s="27"/>
      <c r="H36" s="27"/>
      <c r="I36" s="28">
        <f>SUMIFS(I37:I56,A37:A56,"P")</f>
        <v>0</v>
      </c>
      <c r="J36" s="29"/>
    </row>
    <row r="37" spans="1:16" x14ac:dyDescent="0.25">
      <c r="A37" s="30" t="s">
        <v>50</v>
      </c>
      <c r="B37" s="30">
        <v>9</v>
      </c>
      <c r="C37" s="31" t="s">
        <v>401</v>
      </c>
      <c r="D37" s="30" t="s">
        <v>52</v>
      </c>
      <c r="E37" s="32" t="s">
        <v>402</v>
      </c>
      <c r="F37" s="33" t="s">
        <v>101</v>
      </c>
      <c r="G37" s="34">
        <v>0.2</v>
      </c>
      <c r="H37" s="35">
        <v>0</v>
      </c>
      <c r="I37" s="35">
        <f>ROUND(G37*H37,P4)</f>
        <v>0</v>
      </c>
      <c r="J37" s="30"/>
      <c r="O37" s="36">
        <f>I37*0.21</f>
        <v>0</v>
      </c>
      <c r="P37">
        <v>3</v>
      </c>
    </row>
    <row r="38" spans="1:16" x14ac:dyDescent="0.25">
      <c r="A38" s="30" t="s">
        <v>55</v>
      </c>
      <c r="B38" s="37"/>
      <c r="E38" s="38" t="s">
        <v>52</v>
      </c>
      <c r="J38" s="39"/>
    </row>
    <row r="39" spans="1:16" x14ac:dyDescent="0.25">
      <c r="A39" s="30" t="s">
        <v>86</v>
      </c>
      <c r="B39" s="37"/>
      <c r="E39" s="44" t="s">
        <v>403</v>
      </c>
      <c r="J39" s="39"/>
    </row>
    <row r="40" spans="1:16" ht="409.5" x14ac:dyDescent="0.25">
      <c r="A40" s="30" t="s">
        <v>56</v>
      </c>
      <c r="B40" s="37"/>
      <c r="E40" s="32" t="s">
        <v>236</v>
      </c>
      <c r="J40" s="39"/>
    </row>
    <row r="41" spans="1:16" x14ac:dyDescent="0.25">
      <c r="A41" s="30" t="s">
        <v>50</v>
      </c>
      <c r="B41" s="30">
        <v>10</v>
      </c>
      <c r="C41" s="31" t="s">
        <v>360</v>
      </c>
      <c r="D41" s="30" t="s">
        <v>52</v>
      </c>
      <c r="E41" s="32" t="s">
        <v>361</v>
      </c>
      <c r="F41" s="33" t="s">
        <v>101</v>
      </c>
      <c r="G41" s="34">
        <v>5.76</v>
      </c>
      <c r="H41" s="35">
        <v>0</v>
      </c>
      <c r="I41" s="35">
        <f>ROUND(G41*H41,P4)</f>
        <v>0</v>
      </c>
      <c r="J41" s="30"/>
      <c r="O41" s="36">
        <f>I41*0.21</f>
        <v>0</v>
      </c>
      <c r="P41">
        <v>3</v>
      </c>
    </row>
    <row r="42" spans="1:16" x14ac:dyDescent="0.25">
      <c r="A42" s="30" t="s">
        <v>55</v>
      </c>
      <c r="B42" s="37"/>
      <c r="E42" s="32" t="s">
        <v>404</v>
      </c>
      <c r="J42" s="39"/>
    </row>
    <row r="43" spans="1:16" x14ac:dyDescent="0.25">
      <c r="A43" s="30" t="s">
        <v>86</v>
      </c>
      <c r="B43" s="37"/>
      <c r="E43" s="44" t="s">
        <v>405</v>
      </c>
      <c r="J43" s="39"/>
    </row>
    <row r="44" spans="1:16" ht="105" x14ac:dyDescent="0.25">
      <c r="A44" s="30" t="s">
        <v>56</v>
      </c>
      <c r="B44" s="37"/>
      <c r="E44" s="32" t="s">
        <v>154</v>
      </c>
      <c r="J44" s="39"/>
    </row>
    <row r="45" spans="1:16" x14ac:dyDescent="0.25">
      <c r="A45" s="30" t="s">
        <v>50</v>
      </c>
      <c r="B45" s="30">
        <v>11</v>
      </c>
      <c r="C45" s="31" t="s">
        <v>364</v>
      </c>
      <c r="D45" s="30" t="s">
        <v>52</v>
      </c>
      <c r="E45" s="32" t="s">
        <v>365</v>
      </c>
      <c r="F45" s="33" t="s">
        <v>101</v>
      </c>
      <c r="G45" s="34">
        <v>4.2</v>
      </c>
      <c r="H45" s="35">
        <v>0</v>
      </c>
      <c r="I45" s="35">
        <f>ROUND(G45*H45,P4)</f>
        <v>0</v>
      </c>
      <c r="J45" s="30"/>
      <c r="O45" s="36">
        <f>I45*0.21</f>
        <v>0</v>
      </c>
      <c r="P45">
        <v>3</v>
      </c>
    </row>
    <row r="46" spans="1:16" x14ac:dyDescent="0.25">
      <c r="A46" s="30" t="s">
        <v>55</v>
      </c>
      <c r="B46" s="37"/>
      <c r="E46" s="38" t="s">
        <v>52</v>
      </c>
      <c r="J46" s="39"/>
    </row>
    <row r="47" spans="1:16" x14ac:dyDescent="0.25">
      <c r="A47" s="30" t="s">
        <v>86</v>
      </c>
      <c r="B47" s="37"/>
      <c r="E47" s="44" t="s">
        <v>406</v>
      </c>
      <c r="J47" s="39"/>
    </row>
    <row r="48" spans="1:16" ht="105" x14ac:dyDescent="0.25">
      <c r="A48" s="30" t="s">
        <v>56</v>
      </c>
      <c r="B48" s="37"/>
      <c r="E48" s="32" t="s">
        <v>367</v>
      </c>
      <c r="J48" s="39"/>
    </row>
    <row r="49" spans="1:16" x14ac:dyDescent="0.25">
      <c r="A49" s="30" t="s">
        <v>50</v>
      </c>
      <c r="B49" s="30">
        <v>12</v>
      </c>
      <c r="C49" s="31" t="s">
        <v>368</v>
      </c>
      <c r="D49" s="30" t="s">
        <v>52</v>
      </c>
      <c r="E49" s="32" t="s">
        <v>369</v>
      </c>
      <c r="F49" s="33" t="s">
        <v>101</v>
      </c>
      <c r="G49" s="34">
        <v>1.8</v>
      </c>
      <c r="H49" s="35">
        <v>0</v>
      </c>
      <c r="I49" s="35">
        <f>ROUND(G49*H49,P4)</f>
        <v>0</v>
      </c>
      <c r="J49" s="30"/>
      <c r="O49" s="36">
        <f>I49*0.21</f>
        <v>0</v>
      </c>
      <c r="P49">
        <v>3</v>
      </c>
    </row>
    <row r="50" spans="1:16" ht="30" x14ac:dyDescent="0.25">
      <c r="A50" s="30" t="s">
        <v>55</v>
      </c>
      <c r="B50" s="37"/>
      <c r="E50" s="32" t="s">
        <v>370</v>
      </c>
      <c r="J50" s="39"/>
    </row>
    <row r="51" spans="1:16" x14ac:dyDescent="0.25">
      <c r="A51" s="30" t="s">
        <v>86</v>
      </c>
      <c r="B51" s="37"/>
      <c r="E51" s="44" t="s">
        <v>407</v>
      </c>
      <c r="J51" s="39"/>
    </row>
    <row r="52" spans="1:16" ht="180" x14ac:dyDescent="0.25">
      <c r="A52" s="30" t="s">
        <v>56</v>
      </c>
      <c r="B52" s="37"/>
      <c r="E52" s="32" t="s">
        <v>372</v>
      </c>
      <c r="J52" s="39"/>
    </row>
    <row r="53" spans="1:16" x14ac:dyDescent="0.25">
      <c r="A53" s="30" t="s">
        <v>50</v>
      </c>
      <c r="B53" s="30">
        <v>13</v>
      </c>
      <c r="C53" s="31" t="s">
        <v>373</v>
      </c>
      <c r="D53" s="30" t="s">
        <v>52</v>
      </c>
      <c r="E53" s="32" t="s">
        <v>374</v>
      </c>
      <c r="F53" s="33" t="s">
        <v>101</v>
      </c>
      <c r="G53" s="34">
        <v>3.64</v>
      </c>
      <c r="H53" s="35">
        <v>0</v>
      </c>
      <c r="I53" s="35">
        <f>ROUND(G53*H53,P4)</f>
        <v>0</v>
      </c>
      <c r="J53" s="30"/>
      <c r="O53" s="36">
        <f>I53*0.21</f>
        <v>0</v>
      </c>
      <c r="P53">
        <v>3</v>
      </c>
    </row>
    <row r="54" spans="1:16" ht="30" x14ac:dyDescent="0.25">
      <c r="A54" s="30" t="s">
        <v>55</v>
      </c>
      <c r="B54" s="37"/>
      <c r="E54" s="32" t="s">
        <v>408</v>
      </c>
      <c r="J54" s="39"/>
    </row>
    <row r="55" spans="1:16" x14ac:dyDescent="0.25">
      <c r="A55" s="30" t="s">
        <v>86</v>
      </c>
      <c r="B55" s="37"/>
      <c r="E55" s="44" t="s">
        <v>409</v>
      </c>
      <c r="J55" s="39"/>
    </row>
    <row r="56" spans="1:16" ht="409.5" x14ac:dyDescent="0.25">
      <c r="A56" s="30" t="s">
        <v>56</v>
      </c>
      <c r="B56" s="37"/>
      <c r="E56" s="32" t="s">
        <v>376</v>
      </c>
      <c r="J56" s="39"/>
    </row>
    <row r="57" spans="1:16" x14ac:dyDescent="0.25">
      <c r="A57" s="24" t="s">
        <v>47</v>
      </c>
      <c r="B57" s="25"/>
      <c r="C57" s="26" t="s">
        <v>285</v>
      </c>
      <c r="D57" s="27"/>
      <c r="E57" s="24" t="s">
        <v>286</v>
      </c>
      <c r="F57" s="27"/>
      <c r="G57" s="27"/>
      <c r="H57" s="27"/>
      <c r="I57" s="28">
        <f>SUMIFS(I58:I68,A58:A68,"P")</f>
        <v>0</v>
      </c>
      <c r="J57" s="29"/>
    </row>
    <row r="58" spans="1:16" x14ac:dyDescent="0.25">
      <c r="A58" s="30" t="s">
        <v>50</v>
      </c>
      <c r="B58" s="30">
        <v>17</v>
      </c>
      <c r="C58" s="31" t="s">
        <v>377</v>
      </c>
      <c r="D58" s="30" t="s">
        <v>52</v>
      </c>
      <c r="E58" s="32" t="s">
        <v>378</v>
      </c>
      <c r="F58" s="33" t="s">
        <v>113</v>
      </c>
      <c r="G58" s="34">
        <v>40</v>
      </c>
      <c r="H58" s="35">
        <v>0</v>
      </c>
      <c r="I58" s="35">
        <f>ROUND(G58*H58,P4)</f>
        <v>0</v>
      </c>
      <c r="J58" s="30"/>
      <c r="O58" s="36">
        <f>I58*0.21</f>
        <v>0</v>
      </c>
      <c r="P58">
        <v>3</v>
      </c>
    </row>
    <row r="59" spans="1:16" x14ac:dyDescent="0.25">
      <c r="A59" s="30" t="s">
        <v>55</v>
      </c>
      <c r="B59" s="37"/>
      <c r="E59" s="32" t="s">
        <v>379</v>
      </c>
      <c r="J59" s="39"/>
    </row>
    <row r="60" spans="1:16" x14ac:dyDescent="0.25">
      <c r="A60" s="30" t="s">
        <v>86</v>
      </c>
      <c r="B60" s="37"/>
      <c r="E60" s="44" t="s">
        <v>410</v>
      </c>
      <c r="J60" s="39"/>
    </row>
    <row r="61" spans="1:16" ht="330" x14ac:dyDescent="0.25">
      <c r="A61" s="30" t="s">
        <v>56</v>
      </c>
      <c r="B61" s="37"/>
      <c r="E61" s="32" t="s">
        <v>290</v>
      </c>
      <c r="J61" s="39"/>
    </row>
    <row r="62" spans="1:16" x14ac:dyDescent="0.25">
      <c r="A62" s="30" t="s">
        <v>50</v>
      </c>
      <c r="B62" s="30">
        <v>14</v>
      </c>
      <c r="C62" s="31" t="s">
        <v>411</v>
      </c>
      <c r="D62" s="30" t="s">
        <v>52</v>
      </c>
      <c r="E62" s="32" t="s">
        <v>412</v>
      </c>
      <c r="F62" s="33" t="s">
        <v>113</v>
      </c>
      <c r="G62" s="34">
        <v>12</v>
      </c>
      <c r="H62" s="35">
        <v>0</v>
      </c>
      <c r="I62" s="35">
        <f>ROUND(G62*H62,P4)</f>
        <v>0</v>
      </c>
      <c r="J62" s="30"/>
      <c r="O62" s="36">
        <f>I62*0.21</f>
        <v>0</v>
      </c>
      <c r="P62">
        <v>3</v>
      </c>
    </row>
    <row r="63" spans="1:16" x14ac:dyDescent="0.25">
      <c r="A63" s="30" t="s">
        <v>55</v>
      </c>
      <c r="B63" s="37"/>
      <c r="E63" s="32" t="s">
        <v>413</v>
      </c>
      <c r="J63" s="39"/>
    </row>
    <row r="64" spans="1:16" x14ac:dyDescent="0.25">
      <c r="A64" s="30" t="s">
        <v>86</v>
      </c>
      <c r="B64" s="37"/>
      <c r="E64" s="44" t="s">
        <v>414</v>
      </c>
      <c r="J64" s="39"/>
    </row>
    <row r="65" spans="1:16" ht="330" x14ac:dyDescent="0.25">
      <c r="A65" s="30" t="s">
        <v>56</v>
      </c>
      <c r="B65" s="37"/>
      <c r="E65" s="32" t="s">
        <v>290</v>
      </c>
      <c r="J65" s="39"/>
    </row>
    <row r="66" spans="1:16" x14ac:dyDescent="0.25">
      <c r="A66" s="30" t="s">
        <v>50</v>
      </c>
      <c r="B66" s="30">
        <v>15</v>
      </c>
      <c r="C66" s="31" t="s">
        <v>389</v>
      </c>
      <c r="D66" s="30" t="s">
        <v>52</v>
      </c>
      <c r="E66" s="32" t="s">
        <v>390</v>
      </c>
      <c r="F66" s="33" t="s">
        <v>97</v>
      </c>
      <c r="G66" s="34">
        <v>6</v>
      </c>
      <c r="H66" s="35">
        <v>0</v>
      </c>
      <c r="I66" s="35">
        <f>ROUND(G66*H66,P4)</f>
        <v>0</v>
      </c>
      <c r="J66" s="30"/>
      <c r="O66" s="36">
        <f>I66*0.21</f>
        <v>0</v>
      </c>
      <c r="P66">
        <v>3</v>
      </c>
    </row>
    <row r="67" spans="1:16" x14ac:dyDescent="0.25">
      <c r="A67" s="30" t="s">
        <v>55</v>
      </c>
      <c r="B67" s="37"/>
      <c r="E67" s="38" t="s">
        <v>52</v>
      </c>
      <c r="J67" s="39"/>
    </row>
    <row r="68" spans="1:16" ht="120" x14ac:dyDescent="0.25">
      <c r="A68" s="30" t="s">
        <v>56</v>
      </c>
      <c r="B68" s="37"/>
      <c r="E68" s="32" t="s">
        <v>391</v>
      </c>
      <c r="J68" s="39"/>
    </row>
    <row r="69" spans="1:16" x14ac:dyDescent="0.25">
      <c r="A69" s="24" t="s">
        <v>47</v>
      </c>
      <c r="B69" s="25"/>
      <c r="C69" s="26" t="s">
        <v>198</v>
      </c>
      <c r="D69" s="27"/>
      <c r="E69" s="24" t="s">
        <v>199</v>
      </c>
      <c r="F69" s="27"/>
      <c r="G69" s="27"/>
      <c r="H69" s="27"/>
      <c r="I69" s="28">
        <f>SUMIFS(I70:I73,A70:A73,"P")</f>
        <v>0</v>
      </c>
      <c r="J69" s="29"/>
    </row>
    <row r="70" spans="1:16" x14ac:dyDescent="0.25">
      <c r="A70" s="30" t="s">
        <v>50</v>
      </c>
      <c r="B70" s="30">
        <v>16</v>
      </c>
      <c r="C70" s="31" t="s">
        <v>225</v>
      </c>
      <c r="D70" s="30" t="s">
        <v>52</v>
      </c>
      <c r="E70" s="32" t="s">
        <v>226</v>
      </c>
      <c r="F70" s="33" t="s">
        <v>113</v>
      </c>
      <c r="G70" s="34">
        <v>48</v>
      </c>
      <c r="H70" s="35">
        <v>0</v>
      </c>
      <c r="I70" s="35">
        <f>ROUND(G70*H70,P4)</f>
        <v>0</v>
      </c>
      <c r="J70" s="30"/>
      <c r="O70" s="36">
        <f>I70*0.21</f>
        <v>0</v>
      </c>
      <c r="P70">
        <v>3</v>
      </c>
    </row>
    <row r="71" spans="1:16" x14ac:dyDescent="0.25">
      <c r="A71" s="30" t="s">
        <v>55</v>
      </c>
      <c r="B71" s="37"/>
      <c r="E71" s="32" t="s">
        <v>415</v>
      </c>
      <c r="J71" s="39"/>
    </row>
    <row r="72" spans="1:16" x14ac:dyDescent="0.25">
      <c r="A72" s="30" t="s">
        <v>86</v>
      </c>
      <c r="B72" s="37"/>
      <c r="E72" s="44" t="s">
        <v>416</v>
      </c>
      <c r="J72" s="39"/>
    </row>
    <row r="73" spans="1:16" ht="75" x14ac:dyDescent="0.25">
      <c r="A73" s="30" t="s">
        <v>56</v>
      </c>
      <c r="B73" s="40"/>
      <c r="C73" s="41"/>
      <c r="D73" s="41"/>
      <c r="E73" s="32" t="s">
        <v>227</v>
      </c>
      <c r="F73" s="41"/>
      <c r="G73" s="41"/>
      <c r="H73" s="41"/>
      <c r="I73" s="41"/>
      <c r="J73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2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82"/>
  <sheetViews>
    <sheetView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25</v>
      </c>
      <c r="I3" s="19">
        <f>SUMIFS(I8:I182,A8:A182,"SD")</f>
        <v>0</v>
      </c>
      <c r="J3" s="15"/>
      <c r="O3">
        <v>0</v>
      </c>
      <c r="P3">
        <v>2</v>
      </c>
    </row>
    <row r="4" spans="1:16" x14ac:dyDescent="0.25">
      <c r="A4" s="3" t="s">
        <v>34</v>
      </c>
      <c r="B4" s="16" t="s">
        <v>35</v>
      </c>
      <c r="C4" s="48" t="s">
        <v>25</v>
      </c>
      <c r="D4" s="49"/>
      <c r="E4" s="17" t="s">
        <v>26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89</v>
      </c>
      <c r="D8" s="27"/>
      <c r="E8" s="24" t="s">
        <v>90</v>
      </c>
      <c r="F8" s="27"/>
      <c r="G8" s="27"/>
      <c r="H8" s="27"/>
      <c r="I8" s="28">
        <f>SUMIFS(I9:I11,A9:A11,"P")</f>
        <v>0</v>
      </c>
      <c r="J8" s="29"/>
    </row>
    <row r="9" spans="1:16" x14ac:dyDescent="0.25">
      <c r="A9" s="30" t="s">
        <v>50</v>
      </c>
      <c r="B9" s="30">
        <v>1</v>
      </c>
      <c r="C9" s="31" t="s">
        <v>417</v>
      </c>
      <c r="D9" s="30"/>
      <c r="E9" s="32" t="s">
        <v>418</v>
      </c>
      <c r="F9" s="33" t="s">
        <v>316</v>
      </c>
      <c r="G9" s="34">
        <v>14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x14ac:dyDescent="0.25">
      <c r="A11" s="30" t="s">
        <v>56</v>
      </c>
      <c r="B11" s="37"/>
      <c r="E11" s="38"/>
      <c r="J11" s="39"/>
    </row>
    <row r="12" spans="1:16" x14ac:dyDescent="0.25">
      <c r="A12" s="24" t="s">
        <v>47</v>
      </c>
      <c r="B12" s="25"/>
      <c r="C12" s="26" t="s">
        <v>419</v>
      </c>
      <c r="D12" s="27"/>
      <c r="E12" s="24" t="s">
        <v>420</v>
      </c>
      <c r="F12" s="27"/>
      <c r="G12" s="27"/>
      <c r="H12" s="27"/>
      <c r="I12" s="28">
        <f>SUMIFS(I13:I24,A13:A24,"P")</f>
        <v>0</v>
      </c>
      <c r="J12" s="29"/>
    </row>
    <row r="13" spans="1:16" x14ac:dyDescent="0.25">
      <c r="A13" s="30" t="s">
        <v>50</v>
      </c>
      <c r="B13" s="30">
        <v>2</v>
      </c>
      <c r="C13" s="31" t="s">
        <v>89</v>
      </c>
      <c r="D13" s="30"/>
      <c r="E13" s="32" t="s">
        <v>421</v>
      </c>
      <c r="F13" s="33" t="s">
        <v>422</v>
      </c>
      <c r="G13" s="34">
        <v>15</v>
      </c>
      <c r="H13" s="35">
        <v>0</v>
      </c>
      <c r="I13" s="35">
        <f>ROUND(G13*H13,P4)</f>
        <v>0</v>
      </c>
      <c r="J13" s="30"/>
      <c r="O13" s="36">
        <f>I13*0.21</f>
        <v>0</v>
      </c>
      <c r="P13">
        <v>3</v>
      </c>
    </row>
    <row r="14" spans="1:16" x14ac:dyDescent="0.25">
      <c r="A14" s="30" t="s">
        <v>55</v>
      </c>
      <c r="B14" s="37"/>
      <c r="E14" s="38" t="s">
        <v>52</v>
      </c>
      <c r="J14" s="39"/>
    </row>
    <row r="15" spans="1:16" x14ac:dyDescent="0.25">
      <c r="A15" s="30" t="s">
        <v>56</v>
      </c>
      <c r="B15" s="37"/>
      <c r="E15" s="38"/>
      <c r="J15" s="39"/>
    </row>
    <row r="16" spans="1:16" x14ac:dyDescent="0.25">
      <c r="A16" s="30" t="s">
        <v>50</v>
      </c>
      <c r="B16" s="30">
        <v>3</v>
      </c>
      <c r="C16" s="31" t="s">
        <v>141</v>
      </c>
      <c r="D16" s="30"/>
      <c r="E16" s="32" t="s">
        <v>423</v>
      </c>
      <c r="F16" s="33" t="s">
        <v>422</v>
      </c>
      <c r="G16" s="34">
        <v>15</v>
      </c>
      <c r="H16" s="35">
        <v>0</v>
      </c>
      <c r="I16" s="35">
        <f>ROUND(G16*H16,P4)</f>
        <v>0</v>
      </c>
      <c r="J16" s="30"/>
      <c r="O16" s="36">
        <f>I16*0.21</f>
        <v>0</v>
      </c>
      <c r="P16">
        <v>3</v>
      </c>
    </row>
    <row r="17" spans="1:16" x14ac:dyDescent="0.25">
      <c r="A17" s="30" t="s">
        <v>55</v>
      </c>
      <c r="B17" s="37"/>
      <c r="E17" s="38" t="s">
        <v>52</v>
      </c>
      <c r="J17" s="39"/>
    </row>
    <row r="18" spans="1:16" x14ac:dyDescent="0.25">
      <c r="A18" s="30" t="s">
        <v>56</v>
      </c>
      <c r="B18" s="37"/>
      <c r="E18" s="38"/>
      <c r="J18" s="39"/>
    </row>
    <row r="19" spans="1:16" x14ac:dyDescent="0.25">
      <c r="A19" s="30" t="s">
        <v>50</v>
      </c>
      <c r="B19" s="30">
        <v>4</v>
      </c>
      <c r="C19" s="31" t="s">
        <v>237</v>
      </c>
      <c r="D19" s="30"/>
      <c r="E19" s="32" t="s">
        <v>424</v>
      </c>
      <c r="F19" s="33" t="s">
        <v>422</v>
      </c>
      <c r="G19" s="34">
        <v>10</v>
      </c>
      <c r="H19" s="35">
        <v>0</v>
      </c>
      <c r="I19" s="35">
        <f>ROUND(G19*H19,P4)</f>
        <v>0</v>
      </c>
      <c r="J19" s="30"/>
      <c r="O19" s="36">
        <f>I19*0.21</f>
        <v>0</v>
      </c>
      <c r="P19">
        <v>3</v>
      </c>
    </row>
    <row r="20" spans="1:16" x14ac:dyDescent="0.25">
      <c r="A20" s="30" t="s">
        <v>55</v>
      </c>
      <c r="B20" s="37"/>
      <c r="E20" s="38" t="s">
        <v>52</v>
      </c>
      <c r="J20" s="39"/>
    </row>
    <row r="21" spans="1:16" x14ac:dyDescent="0.25">
      <c r="A21" s="30" t="s">
        <v>56</v>
      </c>
      <c r="B21" s="37"/>
      <c r="E21" s="38"/>
      <c r="J21" s="39"/>
    </row>
    <row r="22" spans="1:16" ht="30" x14ac:dyDescent="0.25">
      <c r="A22" s="30" t="s">
        <v>50</v>
      </c>
      <c r="B22" s="30">
        <v>5</v>
      </c>
      <c r="C22" s="31" t="s">
        <v>356</v>
      </c>
      <c r="D22" s="30"/>
      <c r="E22" s="32" t="s">
        <v>425</v>
      </c>
      <c r="F22" s="33" t="s">
        <v>422</v>
      </c>
      <c r="G22" s="34">
        <v>8</v>
      </c>
      <c r="H22" s="35">
        <v>0</v>
      </c>
      <c r="I22" s="35">
        <f>ROUND(G22*H22,P4)</f>
        <v>0</v>
      </c>
      <c r="J22" s="30"/>
      <c r="O22" s="36">
        <f>I22*0.21</f>
        <v>0</v>
      </c>
      <c r="P22">
        <v>3</v>
      </c>
    </row>
    <row r="23" spans="1:16" x14ac:dyDescent="0.25">
      <c r="A23" s="30" t="s">
        <v>55</v>
      </c>
      <c r="B23" s="37"/>
      <c r="E23" s="38" t="s">
        <v>52</v>
      </c>
      <c r="J23" s="39"/>
    </row>
    <row r="24" spans="1:16" x14ac:dyDescent="0.25">
      <c r="A24" s="30" t="s">
        <v>56</v>
      </c>
      <c r="B24" s="37"/>
      <c r="E24" s="38"/>
      <c r="J24" s="39"/>
    </row>
    <row r="25" spans="1:16" x14ac:dyDescent="0.25">
      <c r="A25" s="24" t="s">
        <v>47</v>
      </c>
      <c r="B25" s="25"/>
      <c r="C25" s="26" t="s">
        <v>426</v>
      </c>
      <c r="D25" s="27"/>
      <c r="E25" s="24" t="s">
        <v>427</v>
      </c>
      <c r="F25" s="27"/>
      <c r="G25" s="27"/>
      <c r="H25" s="27"/>
      <c r="I25" s="28">
        <f>SUMIFS(I26:I79,A26:A79,"P")</f>
        <v>0</v>
      </c>
      <c r="J25" s="29"/>
    </row>
    <row r="26" spans="1:16" x14ac:dyDescent="0.25">
      <c r="A26" s="30" t="s">
        <v>50</v>
      </c>
      <c r="B26" s="30">
        <v>7</v>
      </c>
      <c r="C26" s="31" t="s">
        <v>428</v>
      </c>
      <c r="D26" s="30"/>
      <c r="E26" s="32" t="s">
        <v>429</v>
      </c>
      <c r="F26" s="33" t="s">
        <v>430</v>
      </c>
      <c r="G26" s="34">
        <v>1</v>
      </c>
      <c r="H26" s="35">
        <v>0</v>
      </c>
      <c r="I26" s="35">
        <f>ROUND(G26*H26,P4)</f>
        <v>0</v>
      </c>
      <c r="J26" s="30"/>
      <c r="O26" s="36">
        <f>I26*0.21</f>
        <v>0</v>
      </c>
      <c r="P26">
        <v>3</v>
      </c>
    </row>
    <row r="27" spans="1:16" x14ac:dyDescent="0.25">
      <c r="A27" s="30" t="s">
        <v>55</v>
      </c>
      <c r="B27" s="37"/>
      <c r="E27" s="38" t="s">
        <v>52</v>
      </c>
      <c r="J27" s="39"/>
    </row>
    <row r="28" spans="1:16" x14ac:dyDescent="0.25">
      <c r="A28" s="30" t="s">
        <v>56</v>
      </c>
      <c r="B28" s="37"/>
      <c r="E28" s="38"/>
      <c r="J28" s="39"/>
    </row>
    <row r="29" spans="1:16" ht="30" x14ac:dyDescent="0.25">
      <c r="A29" s="30" t="s">
        <v>50</v>
      </c>
      <c r="B29" s="30">
        <v>6</v>
      </c>
      <c r="C29" s="31" t="s">
        <v>431</v>
      </c>
      <c r="D29" s="30"/>
      <c r="E29" s="32" t="s">
        <v>432</v>
      </c>
      <c r="F29" s="33" t="s">
        <v>433</v>
      </c>
      <c r="G29" s="34">
        <v>14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55</v>
      </c>
      <c r="B30" s="37"/>
      <c r="E30" s="38" t="s">
        <v>52</v>
      </c>
      <c r="J30" s="39"/>
    </row>
    <row r="31" spans="1:16" x14ac:dyDescent="0.25">
      <c r="A31" s="30" t="s">
        <v>56</v>
      </c>
      <c r="B31" s="37"/>
      <c r="E31" s="38"/>
      <c r="J31" s="39"/>
    </row>
    <row r="32" spans="1:16" x14ac:dyDescent="0.25">
      <c r="A32" s="30" t="s">
        <v>50</v>
      </c>
      <c r="B32" s="30">
        <v>8</v>
      </c>
      <c r="C32" s="31" t="s">
        <v>434</v>
      </c>
      <c r="D32" s="30"/>
      <c r="E32" s="32" t="s">
        <v>435</v>
      </c>
      <c r="F32" s="33" t="s">
        <v>316</v>
      </c>
      <c r="G32" s="34">
        <v>6</v>
      </c>
      <c r="H32" s="35">
        <v>0</v>
      </c>
      <c r="I32" s="35">
        <f>ROUND(G32*H32,P4)</f>
        <v>0</v>
      </c>
      <c r="J32" s="30"/>
      <c r="O32" s="36">
        <f>I32*0.21</f>
        <v>0</v>
      </c>
      <c r="P32">
        <v>3</v>
      </c>
    </row>
    <row r="33" spans="1:16" x14ac:dyDescent="0.25">
      <c r="A33" s="30" t="s">
        <v>55</v>
      </c>
      <c r="B33" s="37"/>
      <c r="E33" s="38" t="s">
        <v>52</v>
      </c>
      <c r="J33" s="39"/>
    </row>
    <row r="34" spans="1:16" x14ac:dyDescent="0.25">
      <c r="A34" s="30" t="s">
        <v>86</v>
      </c>
      <c r="B34" s="37"/>
      <c r="E34" s="44" t="s">
        <v>436</v>
      </c>
      <c r="J34" s="39"/>
    </row>
    <row r="35" spans="1:16" x14ac:dyDescent="0.25">
      <c r="A35" s="30" t="s">
        <v>56</v>
      </c>
      <c r="B35" s="37"/>
      <c r="E35" s="38"/>
      <c r="J35" s="39"/>
    </row>
    <row r="36" spans="1:16" x14ac:dyDescent="0.25">
      <c r="A36" s="30" t="s">
        <v>50</v>
      </c>
      <c r="B36" s="30">
        <v>9</v>
      </c>
      <c r="C36" s="31" t="s">
        <v>437</v>
      </c>
      <c r="D36" s="30"/>
      <c r="E36" s="32" t="s">
        <v>438</v>
      </c>
      <c r="F36" s="33" t="s">
        <v>439</v>
      </c>
      <c r="G36" s="34">
        <v>130.19999999999999</v>
      </c>
      <c r="H36" s="35">
        <v>0</v>
      </c>
      <c r="I36" s="35">
        <f>ROUND(G36*H36,P4)</f>
        <v>0</v>
      </c>
      <c r="J36" s="30"/>
      <c r="O36" s="36">
        <f>I36*0.21</f>
        <v>0</v>
      </c>
      <c r="P36">
        <v>3</v>
      </c>
    </row>
    <row r="37" spans="1:16" x14ac:dyDescent="0.25">
      <c r="A37" s="30" t="s">
        <v>55</v>
      </c>
      <c r="B37" s="37"/>
      <c r="E37" s="38" t="s">
        <v>52</v>
      </c>
      <c r="J37" s="39"/>
    </row>
    <row r="38" spans="1:16" x14ac:dyDescent="0.25">
      <c r="A38" s="30" t="s">
        <v>86</v>
      </c>
      <c r="B38" s="37"/>
      <c r="E38" s="44" t="s">
        <v>440</v>
      </c>
      <c r="J38" s="39"/>
    </row>
    <row r="39" spans="1:16" x14ac:dyDescent="0.25">
      <c r="A39" s="30" t="s">
        <v>56</v>
      </c>
      <c r="B39" s="37"/>
      <c r="E39" s="38"/>
      <c r="J39" s="39"/>
    </row>
    <row r="40" spans="1:16" x14ac:dyDescent="0.25">
      <c r="A40" s="30" t="s">
        <v>50</v>
      </c>
      <c r="B40" s="30">
        <v>10</v>
      </c>
      <c r="C40" s="31" t="s">
        <v>441</v>
      </c>
      <c r="D40" s="30"/>
      <c r="E40" s="32" t="s">
        <v>442</v>
      </c>
      <c r="F40" s="33" t="s">
        <v>439</v>
      </c>
      <c r="G40" s="34">
        <v>10.217000000000001</v>
      </c>
      <c r="H40" s="35">
        <v>0</v>
      </c>
      <c r="I40" s="35">
        <f>ROUND(G40*H40,P4)</f>
        <v>0</v>
      </c>
      <c r="J40" s="30"/>
      <c r="O40" s="36">
        <f>I40*0.21</f>
        <v>0</v>
      </c>
      <c r="P40">
        <v>3</v>
      </c>
    </row>
    <row r="41" spans="1:16" x14ac:dyDescent="0.25">
      <c r="A41" s="30" t="s">
        <v>55</v>
      </c>
      <c r="B41" s="37"/>
      <c r="E41" s="38" t="s">
        <v>52</v>
      </c>
      <c r="J41" s="39"/>
    </row>
    <row r="42" spans="1:16" x14ac:dyDescent="0.25">
      <c r="A42" s="30" t="s">
        <v>86</v>
      </c>
      <c r="B42" s="37"/>
      <c r="E42" s="44" t="s">
        <v>443</v>
      </c>
      <c r="J42" s="39"/>
    </row>
    <row r="43" spans="1:16" x14ac:dyDescent="0.25">
      <c r="A43" s="30" t="s">
        <v>56</v>
      </c>
      <c r="B43" s="37"/>
      <c r="E43" s="38"/>
      <c r="J43" s="39"/>
    </row>
    <row r="44" spans="1:16" x14ac:dyDescent="0.25">
      <c r="A44" s="30" t="s">
        <v>50</v>
      </c>
      <c r="B44" s="30">
        <v>11</v>
      </c>
      <c r="C44" s="31" t="s">
        <v>444</v>
      </c>
      <c r="D44" s="30"/>
      <c r="E44" s="32" t="s">
        <v>445</v>
      </c>
      <c r="F44" s="33" t="s">
        <v>253</v>
      </c>
      <c r="G44" s="34">
        <v>14</v>
      </c>
      <c r="H44" s="35">
        <v>0</v>
      </c>
      <c r="I44" s="35">
        <f>ROUND(G44*H44,P4)</f>
        <v>0</v>
      </c>
      <c r="J44" s="30"/>
      <c r="O44" s="36">
        <f>I44*0.21</f>
        <v>0</v>
      </c>
      <c r="P44">
        <v>3</v>
      </c>
    </row>
    <row r="45" spans="1:16" x14ac:dyDescent="0.25">
      <c r="A45" s="30" t="s">
        <v>55</v>
      </c>
      <c r="B45" s="37"/>
      <c r="E45" s="38" t="s">
        <v>52</v>
      </c>
      <c r="J45" s="39"/>
    </row>
    <row r="46" spans="1:16" x14ac:dyDescent="0.25">
      <c r="A46" s="30" t="s">
        <v>56</v>
      </c>
      <c r="B46" s="37"/>
      <c r="E46" s="38"/>
      <c r="J46" s="39"/>
    </row>
    <row r="47" spans="1:16" x14ac:dyDescent="0.25">
      <c r="A47" s="30" t="s">
        <v>50</v>
      </c>
      <c r="B47" s="30">
        <v>12</v>
      </c>
      <c r="C47" s="31" t="s">
        <v>446</v>
      </c>
      <c r="D47" s="30"/>
      <c r="E47" s="32" t="s">
        <v>447</v>
      </c>
      <c r="F47" s="33" t="s">
        <v>253</v>
      </c>
      <c r="G47" s="34">
        <v>14</v>
      </c>
      <c r="H47" s="35">
        <v>0</v>
      </c>
      <c r="I47" s="35">
        <f>ROUND(G47*H47,P4)</f>
        <v>0</v>
      </c>
      <c r="J47" s="30"/>
      <c r="O47" s="36">
        <f>I47*0.21</f>
        <v>0</v>
      </c>
      <c r="P47">
        <v>3</v>
      </c>
    </row>
    <row r="48" spans="1:16" x14ac:dyDescent="0.25">
      <c r="A48" s="30" t="s">
        <v>55</v>
      </c>
      <c r="B48" s="37"/>
      <c r="E48" s="38" t="s">
        <v>52</v>
      </c>
      <c r="J48" s="39"/>
    </row>
    <row r="49" spans="1:16" x14ac:dyDescent="0.25">
      <c r="A49" s="30" t="s">
        <v>56</v>
      </c>
      <c r="B49" s="37"/>
      <c r="E49" s="38"/>
      <c r="J49" s="39"/>
    </row>
    <row r="50" spans="1:16" x14ac:dyDescent="0.25">
      <c r="A50" s="30" t="s">
        <v>50</v>
      </c>
      <c r="B50" s="30">
        <v>13</v>
      </c>
      <c r="C50" s="31" t="s">
        <v>448</v>
      </c>
      <c r="D50" s="30"/>
      <c r="E50" s="32" t="s">
        <v>449</v>
      </c>
      <c r="F50" s="33" t="s">
        <v>253</v>
      </c>
      <c r="G50" s="34">
        <v>14</v>
      </c>
      <c r="H50" s="35">
        <v>0</v>
      </c>
      <c r="I50" s="35">
        <f>ROUND(G50*H50,P4)</f>
        <v>0</v>
      </c>
      <c r="J50" s="30"/>
      <c r="O50" s="36">
        <f>I50*0.21</f>
        <v>0</v>
      </c>
      <c r="P50">
        <v>3</v>
      </c>
    </row>
    <row r="51" spans="1:16" x14ac:dyDescent="0.25">
      <c r="A51" s="30" t="s">
        <v>55</v>
      </c>
      <c r="B51" s="37"/>
      <c r="E51" s="38" t="s">
        <v>52</v>
      </c>
      <c r="J51" s="39"/>
    </row>
    <row r="52" spans="1:16" x14ac:dyDescent="0.25">
      <c r="A52" s="30" t="s">
        <v>56</v>
      </c>
      <c r="B52" s="37"/>
      <c r="E52" s="38"/>
      <c r="J52" s="39"/>
    </row>
    <row r="53" spans="1:16" x14ac:dyDescent="0.25">
      <c r="A53" s="30" t="s">
        <v>50</v>
      </c>
      <c r="B53" s="30">
        <v>14</v>
      </c>
      <c r="C53" s="31" t="s">
        <v>450</v>
      </c>
      <c r="D53" s="30"/>
      <c r="E53" s="32" t="s">
        <v>451</v>
      </c>
      <c r="F53" s="33" t="s">
        <v>316</v>
      </c>
      <c r="G53" s="34">
        <v>88.2</v>
      </c>
      <c r="H53" s="35">
        <v>0</v>
      </c>
      <c r="I53" s="35">
        <f>ROUND(G53*H53,P4)</f>
        <v>0</v>
      </c>
      <c r="J53" s="30"/>
      <c r="O53" s="36">
        <f>I53*0.21</f>
        <v>0</v>
      </c>
      <c r="P53">
        <v>3</v>
      </c>
    </row>
    <row r="54" spans="1:16" x14ac:dyDescent="0.25">
      <c r="A54" s="30" t="s">
        <v>55</v>
      </c>
      <c r="B54" s="37"/>
      <c r="E54" s="38" t="s">
        <v>52</v>
      </c>
      <c r="J54" s="39"/>
    </row>
    <row r="55" spans="1:16" x14ac:dyDescent="0.25">
      <c r="A55" s="30" t="s">
        <v>56</v>
      </c>
      <c r="B55" s="37"/>
      <c r="E55" s="38"/>
      <c r="J55" s="39"/>
    </row>
    <row r="56" spans="1:16" x14ac:dyDescent="0.25">
      <c r="A56" s="30" t="s">
        <v>50</v>
      </c>
      <c r="B56" s="30">
        <v>15</v>
      </c>
      <c r="C56" s="31" t="s">
        <v>452</v>
      </c>
      <c r="D56" s="30"/>
      <c r="E56" s="32" t="s">
        <v>453</v>
      </c>
      <c r="F56" s="33" t="s">
        <v>316</v>
      </c>
      <c r="G56" s="34">
        <v>238.35</v>
      </c>
      <c r="H56" s="35">
        <v>0</v>
      </c>
      <c r="I56" s="35">
        <f>ROUND(G56*H56,P4)</f>
        <v>0</v>
      </c>
      <c r="J56" s="30"/>
      <c r="O56" s="36">
        <f>I56*0.21</f>
        <v>0</v>
      </c>
      <c r="P56">
        <v>3</v>
      </c>
    </row>
    <row r="57" spans="1:16" x14ac:dyDescent="0.25">
      <c r="A57" s="30" t="s">
        <v>55</v>
      </c>
      <c r="B57" s="37"/>
      <c r="E57" s="38" t="s">
        <v>52</v>
      </c>
      <c r="J57" s="39"/>
    </row>
    <row r="58" spans="1:16" x14ac:dyDescent="0.25">
      <c r="A58" s="30" t="s">
        <v>56</v>
      </c>
      <c r="B58" s="37"/>
      <c r="E58" s="38"/>
      <c r="J58" s="39"/>
    </row>
    <row r="59" spans="1:16" x14ac:dyDescent="0.25">
      <c r="A59" s="30" t="s">
        <v>50</v>
      </c>
      <c r="B59" s="30">
        <v>16</v>
      </c>
      <c r="C59" s="31" t="s">
        <v>454</v>
      </c>
      <c r="D59" s="30"/>
      <c r="E59" s="32" t="s">
        <v>455</v>
      </c>
      <c r="F59" s="33" t="s">
        <v>316</v>
      </c>
      <c r="G59" s="34">
        <v>238.35</v>
      </c>
      <c r="H59" s="35">
        <v>0</v>
      </c>
      <c r="I59" s="35">
        <f>ROUND(G59*H59,P4)</f>
        <v>0</v>
      </c>
      <c r="J59" s="30"/>
      <c r="O59" s="36">
        <f>I59*0.21</f>
        <v>0</v>
      </c>
      <c r="P59">
        <v>3</v>
      </c>
    </row>
    <row r="60" spans="1:16" x14ac:dyDescent="0.25">
      <c r="A60" s="30" t="s">
        <v>55</v>
      </c>
      <c r="B60" s="37"/>
      <c r="E60" s="38" t="s">
        <v>52</v>
      </c>
      <c r="J60" s="39"/>
    </row>
    <row r="61" spans="1:16" x14ac:dyDescent="0.25">
      <c r="A61" s="30" t="s">
        <v>56</v>
      </c>
      <c r="B61" s="37"/>
      <c r="E61" s="38"/>
      <c r="J61" s="39"/>
    </row>
    <row r="62" spans="1:16" x14ac:dyDescent="0.25">
      <c r="A62" s="30" t="s">
        <v>50</v>
      </c>
      <c r="B62" s="30">
        <v>17</v>
      </c>
      <c r="C62" s="31" t="s">
        <v>456</v>
      </c>
      <c r="D62" s="30"/>
      <c r="E62" s="32" t="s">
        <v>457</v>
      </c>
      <c r="F62" s="33" t="s">
        <v>316</v>
      </c>
      <c r="G62" s="34">
        <v>64.575000000000003</v>
      </c>
      <c r="H62" s="35">
        <v>0</v>
      </c>
      <c r="I62" s="35">
        <f>ROUND(G62*H62,P4)</f>
        <v>0</v>
      </c>
      <c r="J62" s="30"/>
      <c r="O62" s="36">
        <f>I62*0.21</f>
        <v>0</v>
      </c>
      <c r="P62">
        <v>3</v>
      </c>
    </row>
    <row r="63" spans="1:16" x14ac:dyDescent="0.25">
      <c r="A63" s="30" t="s">
        <v>55</v>
      </c>
      <c r="B63" s="37"/>
      <c r="E63" s="38" t="s">
        <v>52</v>
      </c>
      <c r="J63" s="39"/>
    </row>
    <row r="64" spans="1:16" x14ac:dyDescent="0.25">
      <c r="A64" s="30" t="s">
        <v>56</v>
      </c>
      <c r="B64" s="37"/>
      <c r="E64" s="38"/>
      <c r="J64" s="39"/>
    </row>
    <row r="65" spans="1:16" x14ac:dyDescent="0.25">
      <c r="A65" s="30" t="s">
        <v>50</v>
      </c>
      <c r="B65" s="30">
        <v>18</v>
      </c>
      <c r="C65" s="31" t="s">
        <v>458</v>
      </c>
      <c r="D65" s="30"/>
      <c r="E65" s="32" t="s">
        <v>459</v>
      </c>
      <c r="F65" s="33" t="s">
        <v>253</v>
      </c>
      <c r="G65" s="34">
        <v>14</v>
      </c>
      <c r="H65" s="35">
        <v>0</v>
      </c>
      <c r="I65" s="35">
        <f>ROUND(G65*H65,P4)</f>
        <v>0</v>
      </c>
      <c r="J65" s="30"/>
      <c r="O65" s="36">
        <f>I65*0.21</f>
        <v>0</v>
      </c>
      <c r="P65">
        <v>3</v>
      </c>
    </row>
    <row r="66" spans="1:16" x14ac:dyDescent="0.25">
      <c r="A66" s="30" t="s">
        <v>55</v>
      </c>
      <c r="B66" s="37"/>
      <c r="E66" s="38" t="s">
        <v>52</v>
      </c>
      <c r="J66" s="39"/>
    </row>
    <row r="67" spans="1:16" x14ac:dyDescent="0.25">
      <c r="A67" s="30" t="s">
        <v>56</v>
      </c>
      <c r="B67" s="37"/>
      <c r="E67" s="38"/>
      <c r="J67" s="39"/>
    </row>
    <row r="68" spans="1:16" x14ac:dyDescent="0.25">
      <c r="A68" s="30" t="s">
        <v>50</v>
      </c>
      <c r="B68" s="30">
        <v>19</v>
      </c>
      <c r="C68" s="31" t="s">
        <v>460</v>
      </c>
      <c r="D68" s="30"/>
      <c r="E68" s="32" t="s">
        <v>461</v>
      </c>
      <c r="F68" s="33" t="s">
        <v>253</v>
      </c>
      <c r="G68" s="34">
        <v>14</v>
      </c>
      <c r="H68" s="35">
        <v>0</v>
      </c>
      <c r="I68" s="35">
        <f>ROUND(G68*H68,P4)</f>
        <v>0</v>
      </c>
      <c r="J68" s="30"/>
      <c r="O68" s="36">
        <f>I68*0.21</f>
        <v>0</v>
      </c>
      <c r="P68">
        <v>3</v>
      </c>
    </row>
    <row r="69" spans="1:16" x14ac:dyDescent="0.25">
      <c r="A69" s="30" t="s">
        <v>55</v>
      </c>
      <c r="B69" s="37"/>
      <c r="E69" s="38" t="s">
        <v>52</v>
      </c>
      <c r="J69" s="39"/>
    </row>
    <row r="70" spans="1:16" x14ac:dyDescent="0.25">
      <c r="A70" s="30" t="s">
        <v>56</v>
      </c>
      <c r="B70" s="37"/>
      <c r="E70" s="38"/>
      <c r="J70" s="39"/>
    </row>
    <row r="71" spans="1:16" x14ac:dyDescent="0.25">
      <c r="A71" s="30" t="s">
        <v>50</v>
      </c>
      <c r="B71" s="30">
        <v>20</v>
      </c>
      <c r="C71" s="31" t="s">
        <v>462</v>
      </c>
      <c r="D71" s="30"/>
      <c r="E71" s="32" t="s">
        <v>463</v>
      </c>
      <c r="F71" s="33" t="s">
        <v>253</v>
      </c>
      <c r="G71" s="34">
        <v>2</v>
      </c>
      <c r="H71" s="35">
        <v>0</v>
      </c>
      <c r="I71" s="35">
        <f>ROUND(G71*H71,P4)</f>
        <v>0</v>
      </c>
      <c r="J71" s="30"/>
      <c r="O71" s="36">
        <f>I71*0.21</f>
        <v>0</v>
      </c>
      <c r="P71">
        <v>3</v>
      </c>
    </row>
    <row r="72" spans="1:16" x14ac:dyDescent="0.25">
      <c r="A72" s="30" t="s">
        <v>55</v>
      </c>
      <c r="B72" s="37"/>
      <c r="E72" s="38" t="s">
        <v>52</v>
      </c>
      <c r="J72" s="39"/>
    </row>
    <row r="73" spans="1:16" x14ac:dyDescent="0.25">
      <c r="A73" s="30" t="s">
        <v>56</v>
      </c>
      <c r="B73" s="37"/>
      <c r="E73" s="38"/>
      <c r="J73" s="39"/>
    </row>
    <row r="74" spans="1:16" x14ac:dyDescent="0.25">
      <c r="A74" s="30" t="s">
        <v>50</v>
      </c>
      <c r="B74" s="30">
        <v>21</v>
      </c>
      <c r="C74" s="31" t="s">
        <v>464</v>
      </c>
      <c r="D74" s="30"/>
      <c r="E74" s="32" t="s">
        <v>465</v>
      </c>
      <c r="F74" s="33" t="s">
        <v>433</v>
      </c>
      <c r="G74" s="34">
        <v>14</v>
      </c>
      <c r="H74" s="35">
        <v>0</v>
      </c>
      <c r="I74" s="35">
        <f>ROUND(G74*H74,P4)</f>
        <v>0</v>
      </c>
      <c r="J74" s="30"/>
      <c r="O74" s="36">
        <f>I74*0.21</f>
        <v>0</v>
      </c>
      <c r="P74">
        <v>3</v>
      </c>
    </row>
    <row r="75" spans="1:16" x14ac:dyDescent="0.25">
      <c r="A75" s="30" t="s">
        <v>55</v>
      </c>
      <c r="B75" s="37"/>
      <c r="E75" s="38" t="s">
        <v>52</v>
      </c>
      <c r="J75" s="39"/>
    </row>
    <row r="76" spans="1:16" x14ac:dyDescent="0.25">
      <c r="A76" s="30" t="s">
        <v>56</v>
      </c>
      <c r="B76" s="37"/>
      <c r="E76" s="38"/>
      <c r="J76" s="39"/>
    </row>
    <row r="77" spans="1:16" x14ac:dyDescent="0.25">
      <c r="A77" s="30" t="s">
        <v>50</v>
      </c>
      <c r="B77" s="30">
        <v>22</v>
      </c>
      <c r="C77" s="31" t="s">
        <v>466</v>
      </c>
      <c r="D77" s="30"/>
      <c r="E77" s="32" t="s">
        <v>467</v>
      </c>
      <c r="F77" s="33" t="s">
        <v>468</v>
      </c>
      <c r="G77" s="34">
        <v>1</v>
      </c>
      <c r="H77" s="35">
        <v>0</v>
      </c>
      <c r="I77" s="35">
        <f>ROUND(G77*H77,P4)</f>
        <v>0</v>
      </c>
      <c r="J77" s="30"/>
      <c r="O77" s="36">
        <f>I77*0.21</f>
        <v>0</v>
      </c>
      <c r="P77">
        <v>3</v>
      </c>
    </row>
    <row r="78" spans="1:16" x14ac:dyDescent="0.25">
      <c r="A78" s="30" t="s">
        <v>55</v>
      </c>
      <c r="B78" s="37"/>
      <c r="E78" s="38" t="s">
        <v>52</v>
      </c>
      <c r="J78" s="39"/>
    </row>
    <row r="79" spans="1:16" x14ac:dyDescent="0.25">
      <c r="A79" s="30" t="s">
        <v>56</v>
      </c>
      <c r="B79" s="37"/>
      <c r="E79" s="38"/>
      <c r="J79" s="39"/>
    </row>
    <row r="80" spans="1:16" x14ac:dyDescent="0.25">
      <c r="A80" s="24" t="s">
        <v>47</v>
      </c>
      <c r="B80" s="25"/>
      <c r="C80" s="26" t="s">
        <v>469</v>
      </c>
      <c r="D80" s="27"/>
      <c r="E80" s="24" t="s">
        <v>470</v>
      </c>
      <c r="F80" s="27"/>
      <c r="G80" s="27"/>
      <c r="H80" s="27"/>
      <c r="I80" s="28">
        <f>SUMIFS(I81:I136,A81:A136,"P")</f>
        <v>0</v>
      </c>
      <c r="J80" s="29"/>
    </row>
    <row r="81" spans="1:16" x14ac:dyDescent="0.25">
      <c r="A81" s="30" t="s">
        <v>50</v>
      </c>
      <c r="B81" s="30">
        <v>39</v>
      </c>
      <c r="C81" s="31" t="s">
        <v>471</v>
      </c>
      <c r="D81" s="30"/>
      <c r="E81" s="32" t="s">
        <v>472</v>
      </c>
      <c r="F81" s="33" t="s">
        <v>430</v>
      </c>
      <c r="G81" s="34">
        <v>1</v>
      </c>
      <c r="H81" s="35">
        <v>0</v>
      </c>
      <c r="I81" s="35">
        <f>ROUND(G81*H81,P4)</f>
        <v>0</v>
      </c>
      <c r="J81" s="30"/>
      <c r="O81" s="36">
        <f>I81*0.21</f>
        <v>0</v>
      </c>
      <c r="P81">
        <v>3</v>
      </c>
    </row>
    <row r="82" spans="1:16" x14ac:dyDescent="0.25">
      <c r="A82" s="30" t="s">
        <v>55</v>
      </c>
      <c r="B82" s="37"/>
      <c r="E82" s="38" t="s">
        <v>52</v>
      </c>
      <c r="J82" s="39"/>
    </row>
    <row r="83" spans="1:16" x14ac:dyDescent="0.25">
      <c r="A83" s="30" t="s">
        <v>56</v>
      </c>
      <c r="B83" s="37"/>
      <c r="E83" s="38"/>
      <c r="J83" s="39"/>
    </row>
    <row r="84" spans="1:16" x14ac:dyDescent="0.25">
      <c r="A84" s="30" t="s">
        <v>50</v>
      </c>
      <c r="B84" s="30">
        <v>24</v>
      </c>
      <c r="C84" s="31" t="s">
        <v>473</v>
      </c>
      <c r="D84" s="30"/>
      <c r="E84" s="32" t="s">
        <v>474</v>
      </c>
      <c r="F84" s="33" t="s">
        <v>316</v>
      </c>
      <c r="G84" s="34">
        <v>6</v>
      </c>
      <c r="H84" s="35">
        <v>0</v>
      </c>
      <c r="I84" s="35">
        <f>ROUND(G84*H84,P4)</f>
        <v>0</v>
      </c>
      <c r="J84" s="30"/>
      <c r="O84" s="36">
        <f>I84*0.21</f>
        <v>0</v>
      </c>
      <c r="P84">
        <v>3</v>
      </c>
    </row>
    <row r="85" spans="1:16" x14ac:dyDescent="0.25">
      <c r="A85" s="30" t="s">
        <v>55</v>
      </c>
      <c r="B85" s="37"/>
      <c r="E85" s="38" t="s">
        <v>52</v>
      </c>
      <c r="J85" s="39"/>
    </row>
    <row r="86" spans="1:16" x14ac:dyDescent="0.25">
      <c r="A86" s="30" t="s">
        <v>86</v>
      </c>
      <c r="B86" s="37"/>
      <c r="E86" s="44" t="s">
        <v>436</v>
      </c>
      <c r="J86" s="39"/>
    </row>
    <row r="87" spans="1:16" x14ac:dyDescent="0.25">
      <c r="A87" s="30" t="s">
        <v>56</v>
      </c>
      <c r="B87" s="37"/>
      <c r="E87" s="38"/>
      <c r="J87" s="39"/>
    </row>
    <row r="88" spans="1:16" x14ac:dyDescent="0.25">
      <c r="A88" s="30" t="s">
        <v>50</v>
      </c>
      <c r="B88" s="30">
        <v>25</v>
      </c>
      <c r="C88" s="31" t="s">
        <v>475</v>
      </c>
      <c r="D88" s="30"/>
      <c r="E88" s="32" t="s">
        <v>476</v>
      </c>
      <c r="F88" s="33" t="s">
        <v>316</v>
      </c>
      <c r="G88" s="34">
        <v>227</v>
      </c>
      <c r="H88" s="35">
        <v>0</v>
      </c>
      <c r="I88" s="35">
        <f>ROUND(G88*H88,P4)</f>
        <v>0</v>
      </c>
      <c r="J88" s="30"/>
      <c r="O88" s="36">
        <f>I88*0.21</f>
        <v>0</v>
      </c>
      <c r="P88">
        <v>3</v>
      </c>
    </row>
    <row r="89" spans="1:16" x14ac:dyDescent="0.25">
      <c r="A89" s="30" t="s">
        <v>55</v>
      </c>
      <c r="B89" s="37"/>
      <c r="E89" s="38" t="s">
        <v>52</v>
      </c>
      <c r="J89" s="39"/>
    </row>
    <row r="90" spans="1:16" x14ac:dyDescent="0.25">
      <c r="A90" s="30" t="s">
        <v>86</v>
      </c>
      <c r="B90" s="37"/>
      <c r="E90" s="44" t="s">
        <v>477</v>
      </c>
      <c r="J90" s="39"/>
    </row>
    <row r="91" spans="1:16" x14ac:dyDescent="0.25">
      <c r="A91" s="30" t="s">
        <v>56</v>
      </c>
      <c r="B91" s="37"/>
      <c r="E91" s="38"/>
      <c r="J91" s="39"/>
    </row>
    <row r="92" spans="1:16" x14ac:dyDescent="0.25">
      <c r="A92" s="30" t="s">
        <v>50</v>
      </c>
      <c r="B92" s="30">
        <v>26</v>
      </c>
      <c r="C92" s="31" t="s">
        <v>478</v>
      </c>
      <c r="D92" s="30"/>
      <c r="E92" s="32" t="s">
        <v>479</v>
      </c>
      <c r="F92" s="33" t="s">
        <v>316</v>
      </c>
      <c r="G92" s="34">
        <v>61.5</v>
      </c>
      <c r="H92" s="35">
        <v>0</v>
      </c>
      <c r="I92" s="35">
        <f>ROUND(G92*H92,P4)</f>
        <v>0</v>
      </c>
      <c r="J92" s="30"/>
      <c r="O92" s="36">
        <f>I92*0.21</f>
        <v>0</v>
      </c>
      <c r="P92">
        <v>3</v>
      </c>
    </row>
    <row r="93" spans="1:16" x14ac:dyDescent="0.25">
      <c r="A93" s="30" t="s">
        <v>55</v>
      </c>
      <c r="B93" s="37"/>
      <c r="E93" s="38" t="s">
        <v>52</v>
      </c>
      <c r="J93" s="39"/>
    </row>
    <row r="94" spans="1:16" x14ac:dyDescent="0.25">
      <c r="A94" s="30" t="s">
        <v>86</v>
      </c>
      <c r="B94" s="37"/>
      <c r="E94" s="44" t="s">
        <v>480</v>
      </c>
      <c r="J94" s="39"/>
    </row>
    <row r="95" spans="1:16" x14ac:dyDescent="0.25">
      <c r="A95" s="30" t="s">
        <v>56</v>
      </c>
      <c r="B95" s="37"/>
      <c r="E95" s="38"/>
      <c r="J95" s="39"/>
    </row>
    <row r="96" spans="1:16" x14ac:dyDescent="0.25">
      <c r="A96" s="30" t="s">
        <v>50</v>
      </c>
      <c r="B96" s="30">
        <v>27</v>
      </c>
      <c r="C96" s="31" t="s">
        <v>481</v>
      </c>
      <c r="D96" s="30"/>
      <c r="E96" s="32" t="s">
        <v>482</v>
      </c>
      <c r="F96" s="33" t="s">
        <v>253</v>
      </c>
      <c r="G96" s="34">
        <v>27</v>
      </c>
      <c r="H96" s="35">
        <v>0</v>
      </c>
      <c r="I96" s="35">
        <f>ROUND(G96*H96,P4)</f>
        <v>0</v>
      </c>
      <c r="J96" s="30"/>
      <c r="O96" s="36">
        <f>I96*0.21</f>
        <v>0</v>
      </c>
      <c r="P96">
        <v>3</v>
      </c>
    </row>
    <row r="97" spans="1:16" x14ac:dyDescent="0.25">
      <c r="A97" s="30" t="s">
        <v>55</v>
      </c>
      <c r="B97" s="37"/>
      <c r="E97" s="38" t="s">
        <v>52</v>
      </c>
      <c r="J97" s="39"/>
    </row>
    <row r="98" spans="1:16" x14ac:dyDescent="0.25">
      <c r="A98" s="30" t="s">
        <v>86</v>
      </c>
      <c r="B98" s="37"/>
      <c r="E98" s="44" t="s">
        <v>483</v>
      </c>
      <c r="J98" s="39"/>
    </row>
    <row r="99" spans="1:16" x14ac:dyDescent="0.25">
      <c r="A99" s="30" t="s">
        <v>56</v>
      </c>
      <c r="B99" s="37"/>
      <c r="E99" s="38"/>
      <c r="J99" s="39"/>
    </row>
    <row r="100" spans="1:16" x14ac:dyDescent="0.25">
      <c r="A100" s="30" t="s">
        <v>50</v>
      </c>
      <c r="B100" s="30">
        <v>28</v>
      </c>
      <c r="C100" s="31" t="s">
        <v>484</v>
      </c>
      <c r="D100" s="30"/>
      <c r="E100" s="32" t="s">
        <v>485</v>
      </c>
      <c r="F100" s="33" t="s">
        <v>253</v>
      </c>
      <c r="G100" s="34">
        <v>14</v>
      </c>
      <c r="H100" s="35">
        <v>0</v>
      </c>
      <c r="I100" s="35">
        <f>ROUND(G100*H100,P4)</f>
        <v>0</v>
      </c>
      <c r="J100" s="30"/>
      <c r="O100" s="36">
        <f>I100*0.21</f>
        <v>0</v>
      </c>
      <c r="P100">
        <v>3</v>
      </c>
    </row>
    <row r="101" spans="1:16" x14ac:dyDescent="0.25">
      <c r="A101" s="30" t="s">
        <v>55</v>
      </c>
      <c r="B101" s="37"/>
      <c r="E101" s="38" t="s">
        <v>52</v>
      </c>
      <c r="J101" s="39"/>
    </row>
    <row r="102" spans="1:16" x14ac:dyDescent="0.25">
      <c r="A102" s="30" t="s">
        <v>56</v>
      </c>
      <c r="B102" s="37"/>
      <c r="E102" s="38"/>
      <c r="J102" s="39"/>
    </row>
    <row r="103" spans="1:16" x14ac:dyDescent="0.25">
      <c r="A103" s="30" t="s">
        <v>50</v>
      </c>
      <c r="B103" s="30">
        <v>29</v>
      </c>
      <c r="C103" s="31" t="s">
        <v>486</v>
      </c>
      <c r="D103" s="30"/>
      <c r="E103" s="32" t="s">
        <v>487</v>
      </c>
      <c r="F103" s="33" t="s">
        <v>253</v>
      </c>
      <c r="G103" s="34">
        <v>14</v>
      </c>
      <c r="H103" s="35">
        <v>0</v>
      </c>
      <c r="I103" s="35">
        <f>ROUND(G103*H103,P4)</f>
        <v>0</v>
      </c>
      <c r="J103" s="30"/>
      <c r="O103" s="36">
        <f>I103*0.21</f>
        <v>0</v>
      </c>
      <c r="P103">
        <v>3</v>
      </c>
    </row>
    <row r="104" spans="1:16" x14ac:dyDescent="0.25">
      <c r="A104" s="30" t="s">
        <v>55</v>
      </c>
      <c r="B104" s="37"/>
      <c r="E104" s="38" t="s">
        <v>52</v>
      </c>
      <c r="J104" s="39"/>
    </row>
    <row r="105" spans="1:16" x14ac:dyDescent="0.25">
      <c r="A105" s="30" t="s">
        <v>56</v>
      </c>
      <c r="B105" s="37"/>
      <c r="E105" s="38"/>
      <c r="J105" s="39"/>
    </row>
    <row r="106" spans="1:16" x14ac:dyDescent="0.25">
      <c r="A106" s="30" t="s">
        <v>50</v>
      </c>
      <c r="B106" s="30">
        <v>30</v>
      </c>
      <c r="C106" s="31" t="s">
        <v>488</v>
      </c>
      <c r="D106" s="30"/>
      <c r="E106" s="32" t="s">
        <v>489</v>
      </c>
      <c r="F106" s="33" t="s">
        <v>253</v>
      </c>
      <c r="G106" s="34">
        <v>14</v>
      </c>
      <c r="H106" s="35">
        <v>0</v>
      </c>
      <c r="I106" s="35">
        <f>ROUND(G106*H106,P4)</f>
        <v>0</v>
      </c>
      <c r="J106" s="30"/>
      <c r="O106" s="36">
        <f>I106*0.21</f>
        <v>0</v>
      </c>
      <c r="P106">
        <v>3</v>
      </c>
    </row>
    <row r="107" spans="1:16" x14ac:dyDescent="0.25">
      <c r="A107" s="30" t="s">
        <v>55</v>
      </c>
      <c r="B107" s="37"/>
      <c r="E107" s="38" t="s">
        <v>52</v>
      </c>
      <c r="J107" s="39"/>
    </row>
    <row r="108" spans="1:16" x14ac:dyDescent="0.25">
      <c r="A108" s="30" t="s">
        <v>56</v>
      </c>
      <c r="B108" s="37"/>
      <c r="E108" s="38"/>
      <c r="J108" s="39"/>
    </row>
    <row r="109" spans="1:16" x14ac:dyDescent="0.25">
      <c r="A109" s="30" t="s">
        <v>50</v>
      </c>
      <c r="B109" s="30">
        <v>31</v>
      </c>
      <c r="C109" s="31" t="s">
        <v>490</v>
      </c>
      <c r="D109" s="30"/>
      <c r="E109" s="32" t="s">
        <v>491</v>
      </c>
      <c r="F109" s="33" t="s">
        <v>253</v>
      </c>
      <c r="G109" s="34">
        <v>14</v>
      </c>
      <c r="H109" s="35">
        <v>0</v>
      </c>
      <c r="I109" s="35">
        <f>ROUND(G109*H109,P4)</f>
        <v>0</v>
      </c>
      <c r="J109" s="30"/>
      <c r="O109" s="36">
        <f>I109*0.21</f>
        <v>0</v>
      </c>
      <c r="P109">
        <v>3</v>
      </c>
    </row>
    <row r="110" spans="1:16" x14ac:dyDescent="0.25">
      <c r="A110" s="30" t="s">
        <v>55</v>
      </c>
      <c r="B110" s="37"/>
      <c r="E110" s="38" t="s">
        <v>52</v>
      </c>
      <c r="J110" s="39"/>
    </row>
    <row r="111" spans="1:16" x14ac:dyDescent="0.25">
      <c r="A111" s="30" t="s">
        <v>56</v>
      </c>
      <c r="B111" s="37"/>
      <c r="E111" s="38"/>
      <c r="J111" s="39"/>
    </row>
    <row r="112" spans="1:16" x14ac:dyDescent="0.25">
      <c r="A112" s="30" t="s">
        <v>50</v>
      </c>
      <c r="B112" s="30">
        <v>32</v>
      </c>
      <c r="C112" s="31" t="s">
        <v>492</v>
      </c>
      <c r="D112" s="30"/>
      <c r="E112" s="32" t="s">
        <v>493</v>
      </c>
      <c r="F112" s="33" t="s">
        <v>253</v>
      </c>
      <c r="G112" s="34">
        <v>14</v>
      </c>
      <c r="H112" s="35">
        <v>0</v>
      </c>
      <c r="I112" s="35">
        <f>ROUND(G112*H112,P4)</f>
        <v>0</v>
      </c>
      <c r="J112" s="30"/>
      <c r="O112" s="36">
        <f>I112*0.21</f>
        <v>0</v>
      </c>
      <c r="P112">
        <v>3</v>
      </c>
    </row>
    <row r="113" spans="1:16" x14ac:dyDescent="0.25">
      <c r="A113" s="30" t="s">
        <v>55</v>
      </c>
      <c r="B113" s="37"/>
      <c r="E113" s="38" t="s">
        <v>52</v>
      </c>
      <c r="J113" s="39"/>
    </row>
    <row r="114" spans="1:16" x14ac:dyDescent="0.25">
      <c r="A114" s="30" t="s">
        <v>56</v>
      </c>
      <c r="B114" s="37"/>
      <c r="E114" s="38"/>
      <c r="J114" s="39"/>
    </row>
    <row r="115" spans="1:16" x14ac:dyDescent="0.25">
      <c r="A115" s="30" t="s">
        <v>50</v>
      </c>
      <c r="B115" s="30">
        <v>33</v>
      </c>
      <c r="C115" s="31" t="s">
        <v>494</v>
      </c>
      <c r="D115" s="30"/>
      <c r="E115" s="32" t="s">
        <v>495</v>
      </c>
      <c r="F115" s="33" t="s">
        <v>316</v>
      </c>
      <c r="G115" s="34">
        <v>214</v>
      </c>
      <c r="H115" s="35">
        <v>0</v>
      </c>
      <c r="I115" s="35">
        <f>ROUND(G115*H115,P4)</f>
        <v>0</v>
      </c>
      <c r="J115" s="30"/>
      <c r="O115" s="36">
        <f>I115*0.21</f>
        <v>0</v>
      </c>
      <c r="P115">
        <v>3</v>
      </c>
    </row>
    <row r="116" spans="1:16" x14ac:dyDescent="0.25">
      <c r="A116" s="30" t="s">
        <v>55</v>
      </c>
      <c r="B116" s="37"/>
      <c r="E116" s="38" t="s">
        <v>52</v>
      </c>
      <c r="J116" s="39"/>
    </row>
    <row r="117" spans="1:16" x14ac:dyDescent="0.25">
      <c r="A117" s="30" t="s">
        <v>86</v>
      </c>
      <c r="B117" s="37"/>
      <c r="E117" s="44" t="s">
        <v>496</v>
      </c>
      <c r="J117" s="39"/>
    </row>
    <row r="118" spans="1:16" x14ac:dyDescent="0.25">
      <c r="A118" s="30" t="s">
        <v>56</v>
      </c>
      <c r="B118" s="37"/>
      <c r="E118" s="38"/>
      <c r="J118" s="39"/>
    </row>
    <row r="119" spans="1:16" x14ac:dyDescent="0.25">
      <c r="A119" s="30" t="s">
        <v>50</v>
      </c>
      <c r="B119" s="30">
        <v>34</v>
      </c>
      <c r="C119" s="31" t="s">
        <v>497</v>
      </c>
      <c r="D119" s="30"/>
      <c r="E119" s="32" t="s">
        <v>498</v>
      </c>
      <c r="F119" s="33" t="s">
        <v>253</v>
      </c>
      <c r="G119" s="34">
        <v>14</v>
      </c>
      <c r="H119" s="35">
        <v>0</v>
      </c>
      <c r="I119" s="35">
        <f>ROUND(G119*H119,P4)</f>
        <v>0</v>
      </c>
      <c r="J119" s="30"/>
      <c r="O119" s="36">
        <f>I119*0.21</f>
        <v>0</v>
      </c>
      <c r="P119">
        <v>3</v>
      </c>
    </row>
    <row r="120" spans="1:16" x14ac:dyDescent="0.25">
      <c r="A120" s="30" t="s">
        <v>55</v>
      </c>
      <c r="B120" s="37"/>
      <c r="E120" s="38" t="s">
        <v>52</v>
      </c>
      <c r="J120" s="39"/>
    </row>
    <row r="121" spans="1:16" x14ac:dyDescent="0.25">
      <c r="A121" s="30" t="s">
        <v>56</v>
      </c>
      <c r="B121" s="37"/>
      <c r="E121" s="38"/>
      <c r="J121" s="39"/>
    </row>
    <row r="122" spans="1:16" x14ac:dyDescent="0.25">
      <c r="A122" s="30" t="s">
        <v>50</v>
      </c>
      <c r="B122" s="30">
        <v>35</v>
      </c>
      <c r="C122" s="31" t="s">
        <v>499</v>
      </c>
      <c r="D122" s="30"/>
      <c r="E122" s="32" t="s">
        <v>500</v>
      </c>
      <c r="F122" s="33" t="s">
        <v>316</v>
      </c>
      <c r="G122" s="34">
        <v>227</v>
      </c>
      <c r="H122" s="35">
        <v>0</v>
      </c>
      <c r="I122" s="35">
        <f>ROUND(G122*H122,P4)</f>
        <v>0</v>
      </c>
      <c r="J122" s="30"/>
      <c r="O122" s="36">
        <f>I122*0.21</f>
        <v>0</v>
      </c>
      <c r="P122">
        <v>3</v>
      </c>
    </row>
    <row r="123" spans="1:16" x14ac:dyDescent="0.25">
      <c r="A123" s="30" t="s">
        <v>55</v>
      </c>
      <c r="B123" s="37"/>
      <c r="E123" s="38" t="s">
        <v>52</v>
      </c>
      <c r="J123" s="39"/>
    </row>
    <row r="124" spans="1:16" x14ac:dyDescent="0.25">
      <c r="A124" s="30" t="s">
        <v>86</v>
      </c>
      <c r="B124" s="37"/>
      <c r="E124" s="44" t="s">
        <v>501</v>
      </c>
      <c r="J124" s="39"/>
    </row>
    <row r="125" spans="1:16" x14ac:dyDescent="0.25">
      <c r="A125" s="30" t="s">
        <v>56</v>
      </c>
      <c r="B125" s="37"/>
      <c r="E125" s="38"/>
      <c r="J125" s="39"/>
    </row>
    <row r="126" spans="1:16" x14ac:dyDescent="0.25">
      <c r="A126" s="30" t="s">
        <v>50</v>
      </c>
      <c r="B126" s="30">
        <v>36</v>
      </c>
      <c r="C126" s="31" t="s">
        <v>502</v>
      </c>
      <c r="D126" s="30"/>
      <c r="E126" s="32" t="s">
        <v>503</v>
      </c>
      <c r="F126" s="33" t="s">
        <v>316</v>
      </c>
      <c r="G126" s="34">
        <v>84</v>
      </c>
      <c r="H126" s="35">
        <v>0</v>
      </c>
      <c r="I126" s="35">
        <f>ROUND(G126*H126,P4)</f>
        <v>0</v>
      </c>
      <c r="J126" s="30"/>
      <c r="O126" s="36">
        <f>I126*0.21</f>
        <v>0</v>
      </c>
      <c r="P126">
        <v>3</v>
      </c>
    </row>
    <row r="127" spans="1:16" x14ac:dyDescent="0.25">
      <c r="A127" s="30" t="s">
        <v>55</v>
      </c>
      <c r="B127" s="37"/>
      <c r="E127" s="38" t="s">
        <v>52</v>
      </c>
      <c r="J127" s="39"/>
    </row>
    <row r="128" spans="1:16" x14ac:dyDescent="0.25">
      <c r="A128" s="30" t="s">
        <v>86</v>
      </c>
      <c r="B128" s="37"/>
      <c r="E128" s="44" t="s">
        <v>504</v>
      </c>
      <c r="J128" s="39"/>
    </row>
    <row r="129" spans="1:16" x14ac:dyDescent="0.25">
      <c r="A129" s="30" t="s">
        <v>56</v>
      </c>
      <c r="B129" s="37"/>
      <c r="E129" s="38"/>
      <c r="J129" s="39"/>
    </row>
    <row r="130" spans="1:16" x14ac:dyDescent="0.25">
      <c r="A130" s="30" t="s">
        <v>50</v>
      </c>
      <c r="B130" s="30">
        <v>37</v>
      </c>
      <c r="C130" s="31" t="s">
        <v>505</v>
      </c>
      <c r="D130" s="30"/>
      <c r="E130" s="32" t="s">
        <v>506</v>
      </c>
      <c r="F130" s="33" t="s">
        <v>316</v>
      </c>
      <c r="G130" s="34">
        <v>227</v>
      </c>
      <c r="H130" s="35">
        <v>0</v>
      </c>
      <c r="I130" s="35">
        <f>ROUND(G130*H130,P4)</f>
        <v>0</v>
      </c>
      <c r="J130" s="30"/>
      <c r="O130" s="36">
        <f>I130*0.21</f>
        <v>0</v>
      </c>
      <c r="P130">
        <v>3</v>
      </c>
    </row>
    <row r="131" spans="1:16" x14ac:dyDescent="0.25">
      <c r="A131" s="30" t="s">
        <v>55</v>
      </c>
      <c r="B131" s="37"/>
      <c r="E131" s="38" t="s">
        <v>52</v>
      </c>
      <c r="J131" s="39"/>
    </row>
    <row r="132" spans="1:16" x14ac:dyDescent="0.25">
      <c r="A132" s="30" t="s">
        <v>86</v>
      </c>
      <c r="B132" s="37"/>
      <c r="E132" s="44" t="s">
        <v>477</v>
      </c>
      <c r="J132" s="39"/>
    </row>
    <row r="133" spans="1:16" x14ac:dyDescent="0.25">
      <c r="A133" s="30" t="s">
        <v>56</v>
      </c>
      <c r="B133" s="37"/>
      <c r="E133" s="38"/>
      <c r="J133" s="39"/>
    </row>
    <row r="134" spans="1:16" x14ac:dyDescent="0.25">
      <c r="A134" s="30" t="s">
        <v>50</v>
      </c>
      <c r="B134" s="30">
        <v>38</v>
      </c>
      <c r="C134" s="31" t="s">
        <v>507</v>
      </c>
      <c r="D134" s="30"/>
      <c r="E134" s="32" t="s">
        <v>508</v>
      </c>
      <c r="F134" s="33" t="s">
        <v>253</v>
      </c>
      <c r="G134" s="34">
        <v>2</v>
      </c>
      <c r="H134" s="35">
        <v>0</v>
      </c>
      <c r="I134" s="35">
        <f>ROUND(G134*H134,P4)</f>
        <v>0</v>
      </c>
      <c r="J134" s="30"/>
      <c r="O134" s="36">
        <f>I134*0.21</f>
        <v>0</v>
      </c>
      <c r="P134">
        <v>3</v>
      </c>
    </row>
    <row r="135" spans="1:16" x14ac:dyDescent="0.25">
      <c r="A135" s="30" t="s">
        <v>55</v>
      </c>
      <c r="B135" s="37"/>
      <c r="E135" s="38" t="s">
        <v>52</v>
      </c>
      <c r="J135" s="39"/>
    </row>
    <row r="136" spans="1:16" x14ac:dyDescent="0.25">
      <c r="A136" s="30" t="s">
        <v>56</v>
      </c>
      <c r="B136" s="37"/>
      <c r="E136" s="38"/>
      <c r="J136" s="39"/>
    </row>
    <row r="137" spans="1:16" x14ac:dyDescent="0.25">
      <c r="A137" s="24" t="s">
        <v>47</v>
      </c>
      <c r="B137" s="25"/>
      <c r="C137" s="26" t="s">
        <v>509</v>
      </c>
      <c r="D137" s="27"/>
      <c r="E137" s="24" t="s">
        <v>510</v>
      </c>
      <c r="F137" s="27"/>
      <c r="G137" s="27"/>
      <c r="H137" s="27"/>
      <c r="I137" s="28">
        <f>SUMIFS(I138:I178,A138:A178,"P")</f>
        <v>0</v>
      </c>
      <c r="J137" s="29"/>
    </row>
    <row r="138" spans="1:16" x14ac:dyDescent="0.25">
      <c r="A138" s="30" t="s">
        <v>50</v>
      </c>
      <c r="B138" s="30">
        <v>40</v>
      </c>
      <c r="C138" s="31" t="s">
        <v>511</v>
      </c>
      <c r="D138" s="30"/>
      <c r="E138" s="32" t="s">
        <v>512</v>
      </c>
      <c r="F138" s="33" t="s">
        <v>513</v>
      </c>
      <c r="G138" s="34">
        <v>2.8</v>
      </c>
      <c r="H138" s="35">
        <v>0</v>
      </c>
      <c r="I138" s="35">
        <f>ROUND(G138*H138,P4)</f>
        <v>0</v>
      </c>
      <c r="J138" s="30"/>
      <c r="O138" s="36">
        <f>I138*0.21</f>
        <v>0</v>
      </c>
      <c r="P138">
        <v>3</v>
      </c>
    </row>
    <row r="139" spans="1:16" x14ac:dyDescent="0.25">
      <c r="A139" s="30" t="s">
        <v>55</v>
      </c>
      <c r="B139" s="37"/>
      <c r="E139" s="38" t="s">
        <v>52</v>
      </c>
      <c r="J139" s="39"/>
    </row>
    <row r="140" spans="1:16" x14ac:dyDescent="0.25">
      <c r="A140" s="30" t="s">
        <v>86</v>
      </c>
      <c r="B140" s="37"/>
      <c r="E140" s="44" t="s">
        <v>514</v>
      </c>
      <c r="J140" s="39"/>
    </row>
    <row r="141" spans="1:16" x14ac:dyDescent="0.25">
      <c r="A141" s="30" t="s">
        <v>56</v>
      </c>
      <c r="B141" s="37"/>
      <c r="E141" s="38"/>
      <c r="J141" s="39"/>
    </row>
    <row r="142" spans="1:16" x14ac:dyDescent="0.25">
      <c r="A142" s="30" t="s">
        <v>50</v>
      </c>
      <c r="B142" s="30">
        <v>41</v>
      </c>
      <c r="C142" s="31" t="s">
        <v>515</v>
      </c>
      <c r="D142" s="30"/>
      <c r="E142" s="32" t="s">
        <v>516</v>
      </c>
      <c r="F142" s="33" t="s">
        <v>293</v>
      </c>
      <c r="G142" s="34">
        <v>75</v>
      </c>
      <c r="H142" s="35">
        <v>0</v>
      </c>
      <c r="I142" s="35">
        <f>ROUND(G142*H142,P4)</f>
        <v>0</v>
      </c>
      <c r="J142" s="30"/>
      <c r="O142" s="36">
        <f>I142*0.21</f>
        <v>0</v>
      </c>
      <c r="P142">
        <v>3</v>
      </c>
    </row>
    <row r="143" spans="1:16" x14ac:dyDescent="0.25">
      <c r="A143" s="30" t="s">
        <v>55</v>
      </c>
      <c r="B143" s="37"/>
      <c r="E143" s="38" t="s">
        <v>52</v>
      </c>
      <c r="J143" s="39"/>
    </row>
    <row r="144" spans="1:16" x14ac:dyDescent="0.25">
      <c r="A144" s="30" t="s">
        <v>86</v>
      </c>
      <c r="B144" s="37"/>
      <c r="E144" s="44" t="s">
        <v>517</v>
      </c>
      <c r="J144" s="39"/>
    </row>
    <row r="145" spans="1:16" x14ac:dyDescent="0.25">
      <c r="A145" s="30" t="s">
        <v>56</v>
      </c>
      <c r="B145" s="37"/>
      <c r="E145" s="38"/>
      <c r="J145" s="39"/>
    </row>
    <row r="146" spans="1:16" x14ac:dyDescent="0.25">
      <c r="A146" s="30" t="s">
        <v>50</v>
      </c>
      <c r="B146" s="30">
        <v>42</v>
      </c>
      <c r="C146" s="31" t="s">
        <v>518</v>
      </c>
      <c r="D146" s="30"/>
      <c r="E146" s="32" t="s">
        <v>519</v>
      </c>
      <c r="F146" s="33" t="s">
        <v>513</v>
      </c>
      <c r="G146" s="34">
        <v>16.8</v>
      </c>
      <c r="H146" s="35">
        <v>0</v>
      </c>
      <c r="I146" s="35">
        <f>ROUND(G146*H146,P4)</f>
        <v>0</v>
      </c>
      <c r="J146" s="30"/>
      <c r="O146" s="36">
        <f>I146*0.21</f>
        <v>0</v>
      </c>
      <c r="P146">
        <v>3</v>
      </c>
    </row>
    <row r="147" spans="1:16" x14ac:dyDescent="0.25">
      <c r="A147" s="30" t="s">
        <v>55</v>
      </c>
      <c r="B147" s="37"/>
      <c r="E147" s="38" t="s">
        <v>52</v>
      </c>
      <c r="J147" s="39"/>
    </row>
    <row r="148" spans="1:16" x14ac:dyDescent="0.25">
      <c r="A148" s="30" t="s">
        <v>56</v>
      </c>
      <c r="B148" s="37"/>
      <c r="E148" s="38"/>
      <c r="J148" s="39"/>
    </row>
    <row r="149" spans="1:16" x14ac:dyDescent="0.25">
      <c r="A149" s="30" t="s">
        <v>50</v>
      </c>
      <c r="B149" s="30">
        <v>43</v>
      </c>
      <c r="C149" s="31" t="s">
        <v>520</v>
      </c>
      <c r="D149" s="30"/>
      <c r="E149" s="32" t="s">
        <v>521</v>
      </c>
      <c r="F149" s="33" t="s">
        <v>522</v>
      </c>
      <c r="G149" s="34">
        <v>0.05</v>
      </c>
      <c r="H149" s="35">
        <v>0</v>
      </c>
      <c r="I149" s="35">
        <f>ROUND(G149*H149,P4)</f>
        <v>0</v>
      </c>
      <c r="J149" s="30"/>
      <c r="O149" s="36">
        <f>I149*0.21</f>
        <v>0</v>
      </c>
      <c r="P149">
        <v>3</v>
      </c>
    </row>
    <row r="150" spans="1:16" x14ac:dyDescent="0.25">
      <c r="A150" s="30" t="s">
        <v>55</v>
      </c>
      <c r="B150" s="37"/>
      <c r="E150" s="38" t="s">
        <v>52</v>
      </c>
      <c r="J150" s="39"/>
    </row>
    <row r="151" spans="1:16" x14ac:dyDescent="0.25">
      <c r="A151" s="30" t="s">
        <v>56</v>
      </c>
      <c r="B151" s="37"/>
      <c r="E151" s="38"/>
      <c r="J151" s="39"/>
    </row>
    <row r="152" spans="1:16" x14ac:dyDescent="0.25">
      <c r="A152" s="30" t="s">
        <v>50</v>
      </c>
      <c r="B152" s="30">
        <v>44</v>
      </c>
      <c r="C152" s="31" t="s">
        <v>523</v>
      </c>
      <c r="D152" s="30"/>
      <c r="E152" s="32" t="s">
        <v>524</v>
      </c>
      <c r="F152" s="33" t="s">
        <v>293</v>
      </c>
      <c r="G152" s="34">
        <v>52.5</v>
      </c>
      <c r="H152" s="35">
        <v>0</v>
      </c>
      <c r="I152" s="35">
        <f>ROUND(G152*H152,P4)</f>
        <v>0</v>
      </c>
      <c r="J152" s="30"/>
      <c r="O152" s="36">
        <f>I152*0.21</f>
        <v>0</v>
      </c>
      <c r="P152">
        <v>3</v>
      </c>
    </row>
    <row r="153" spans="1:16" x14ac:dyDescent="0.25">
      <c r="A153" s="30" t="s">
        <v>55</v>
      </c>
      <c r="B153" s="37"/>
      <c r="E153" s="38" t="s">
        <v>52</v>
      </c>
      <c r="J153" s="39"/>
    </row>
    <row r="154" spans="1:16" x14ac:dyDescent="0.25">
      <c r="A154" s="30" t="s">
        <v>86</v>
      </c>
      <c r="B154" s="37"/>
      <c r="E154" s="44" t="s">
        <v>525</v>
      </c>
      <c r="J154" s="39"/>
    </row>
    <row r="155" spans="1:16" x14ac:dyDescent="0.25">
      <c r="A155" s="30" t="s">
        <v>56</v>
      </c>
      <c r="B155" s="37"/>
      <c r="E155" s="38"/>
      <c r="J155" s="39"/>
    </row>
    <row r="156" spans="1:16" x14ac:dyDescent="0.25">
      <c r="A156" s="30" t="s">
        <v>50</v>
      </c>
      <c r="B156" s="30">
        <v>45</v>
      </c>
      <c r="C156" s="31" t="s">
        <v>526</v>
      </c>
      <c r="D156" s="30"/>
      <c r="E156" s="32" t="s">
        <v>527</v>
      </c>
      <c r="F156" s="33" t="s">
        <v>513</v>
      </c>
      <c r="G156" s="34">
        <v>6.048</v>
      </c>
      <c r="H156" s="35">
        <v>0</v>
      </c>
      <c r="I156" s="35">
        <f>ROUND(G156*H156,P4)</f>
        <v>0</v>
      </c>
      <c r="J156" s="30"/>
      <c r="O156" s="36">
        <f>I156*0.21</f>
        <v>0</v>
      </c>
      <c r="P156">
        <v>3</v>
      </c>
    </row>
    <row r="157" spans="1:16" x14ac:dyDescent="0.25">
      <c r="A157" s="30" t="s">
        <v>55</v>
      </c>
      <c r="B157" s="37"/>
      <c r="E157" s="38" t="s">
        <v>52</v>
      </c>
      <c r="J157" s="39"/>
    </row>
    <row r="158" spans="1:16" x14ac:dyDescent="0.25">
      <c r="A158" s="30" t="s">
        <v>86</v>
      </c>
      <c r="B158" s="37"/>
      <c r="E158" s="44" t="s">
        <v>528</v>
      </c>
      <c r="J158" s="39"/>
    </row>
    <row r="159" spans="1:16" x14ac:dyDescent="0.25">
      <c r="A159" s="30" t="s">
        <v>56</v>
      </c>
      <c r="B159" s="37"/>
      <c r="E159" s="38"/>
      <c r="J159" s="39"/>
    </row>
    <row r="160" spans="1:16" x14ac:dyDescent="0.25">
      <c r="A160" s="30" t="s">
        <v>50</v>
      </c>
      <c r="B160" s="30">
        <v>46</v>
      </c>
      <c r="C160" s="31" t="s">
        <v>529</v>
      </c>
      <c r="D160" s="30"/>
      <c r="E160" s="32" t="s">
        <v>530</v>
      </c>
      <c r="F160" s="33" t="s">
        <v>253</v>
      </c>
      <c r="G160" s="34">
        <v>14</v>
      </c>
      <c r="H160" s="35">
        <v>0</v>
      </c>
      <c r="I160" s="35">
        <f>ROUND(G160*H160,P4)</f>
        <v>0</v>
      </c>
      <c r="J160" s="30"/>
      <c r="O160" s="36">
        <f>I160*0.21</f>
        <v>0</v>
      </c>
      <c r="P160">
        <v>3</v>
      </c>
    </row>
    <row r="161" spans="1:16" x14ac:dyDescent="0.25">
      <c r="A161" s="30" t="s">
        <v>55</v>
      </c>
      <c r="B161" s="37"/>
      <c r="E161" s="38" t="s">
        <v>52</v>
      </c>
      <c r="J161" s="39"/>
    </row>
    <row r="162" spans="1:16" x14ac:dyDescent="0.25">
      <c r="A162" s="30" t="s">
        <v>56</v>
      </c>
      <c r="B162" s="37"/>
      <c r="E162" s="38"/>
      <c r="J162" s="39"/>
    </row>
    <row r="163" spans="1:16" x14ac:dyDescent="0.25">
      <c r="A163" s="30" t="s">
        <v>50</v>
      </c>
      <c r="B163" s="30">
        <v>47</v>
      </c>
      <c r="C163" s="31" t="s">
        <v>531</v>
      </c>
      <c r="D163" s="30"/>
      <c r="E163" s="32" t="s">
        <v>532</v>
      </c>
      <c r="F163" s="33" t="s">
        <v>316</v>
      </c>
      <c r="G163" s="34">
        <v>200</v>
      </c>
      <c r="H163" s="35">
        <v>0</v>
      </c>
      <c r="I163" s="35">
        <f>ROUND(G163*H163,P4)</f>
        <v>0</v>
      </c>
      <c r="J163" s="30"/>
      <c r="O163" s="36">
        <f>I163*0.21</f>
        <v>0</v>
      </c>
      <c r="P163">
        <v>3</v>
      </c>
    </row>
    <row r="164" spans="1:16" x14ac:dyDescent="0.25">
      <c r="A164" s="30" t="s">
        <v>55</v>
      </c>
      <c r="B164" s="37"/>
      <c r="E164" s="38" t="s">
        <v>52</v>
      </c>
      <c r="J164" s="39"/>
    </row>
    <row r="165" spans="1:16" x14ac:dyDescent="0.25">
      <c r="A165" s="30" t="s">
        <v>56</v>
      </c>
      <c r="B165" s="37"/>
      <c r="E165" s="38"/>
      <c r="J165" s="39"/>
    </row>
    <row r="166" spans="1:16" ht="30" x14ac:dyDescent="0.25">
      <c r="A166" s="30" t="s">
        <v>50</v>
      </c>
      <c r="B166" s="30">
        <v>48</v>
      </c>
      <c r="C166" s="31" t="s">
        <v>533</v>
      </c>
      <c r="D166" s="30"/>
      <c r="E166" s="32" t="s">
        <v>534</v>
      </c>
      <c r="F166" s="33" t="s">
        <v>316</v>
      </c>
      <c r="G166" s="34">
        <v>200</v>
      </c>
      <c r="H166" s="35">
        <v>0</v>
      </c>
      <c r="I166" s="35">
        <f>ROUND(G166*H166,P4)</f>
        <v>0</v>
      </c>
      <c r="J166" s="30"/>
      <c r="O166" s="36">
        <f>I166*0.21</f>
        <v>0</v>
      </c>
      <c r="P166">
        <v>3</v>
      </c>
    </row>
    <row r="167" spans="1:16" x14ac:dyDescent="0.25">
      <c r="A167" s="30" t="s">
        <v>55</v>
      </c>
      <c r="B167" s="37"/>
      <c r="E167" s="38" t="s">
        <v>52</v>
      </c>
      <c r="J167" s="39"/>
    </row>
    <row r="168" spans="1:16" x14ac:dyDescent="0.25">
      <c r="A168" s="30" t="s">
        <v>56</v>
      </c>
      <c r="B168" s="37"/>
      <c r="E168" s="38"/>
      <c r="J168" s="39"/>
    </row>
    <row r="169" spans="1:16" x14ac:dyDescent="0.25">
      <c r="A169" s="30" t="s">
        <v>50</v>
      </c>
      <c r="B169" s="30">
        <v>49</v>
      </c>
      <c r="C169" s="31" t="s">
        <v>535</v>
      </c>
      <c r="D169" s="30"/>
      <c r="E169" s="32" t="s">
        <v>536</v>
      </c>
      <c r="F169" s="33" t="s">
        <v>316</v>
      </c>
      <c r="G169" s="34">
        <v>200</v>
      </c>
      <c r="H169" s="35">
        <v>0</v>
      </c>
      <c r="I169" s="35">
        <f>ROUND(G169*H169,P4)</f>
        <v>0</v>
      </c>
      <c r="J169" s="30"/>
      <c r="O169" s="36">
        <f>I169*0.21</f>
        <v>0</v>
      </c>
      <c r="P169">
        <v>3</v>
      </c>
    </row>
    <row r="170" spans="1:16" x14ac:dyDescent="0.25">
      <c r="A170" s="30" t="s">
        <v>55</v>
      </c>
      <c r="B170" s="37"/>
      <c r="E170" s="38" t="s">
        <v>52</v>
      </c>
      <c r="J170" s="39"/>
    </row>
    <row r="171" spans="1:16" x14ac:dyDescent="0.25">
      <c r="A171" s="30" t="s">
        <v>56</v>
      </c>
      <c r="B171" s="37"/>
      <c r="E171" s="38"/>
      <c r="J171" s="39"/>
    </row>
    <row r="172" spans="1:16" x14ac:dyDescent="0.25">
      <c r="A172" s="30" t="s">
        <v>50</v>
      </c>
      <c r="B172" s="30">
        <v>50</v>
      </c>
      <c r="C172" s="31" t="s">
        <v>537</v>
      </c>
      <c r="D172" s="30"/>
      <c r="E172" s="32" t="s">
        <v>538</v>
      </c>
      <c r="F172" s="33" t="s">
        <v>316</v>
      </c>
      <c r="G172" s="34">
        <v>200</v>
      </c>
      <c r="H172" s="35">
        <v>0</v>
      </c>
      <c r="I172" s="35">
        <f>ROUND(G172*H172,P4)</f>
        <v>0</v>
      </c>
      <c r="J172" s="30"/>
      <c r="O172" s="36">
        <f>I172*0.21</f>
        <v>0</v>
      </c>
      <c r="P172">
        <v>3</v>
      </c>
    </row>
    <row r="173" spans="1:16" x14ac:dyDescent="0.25">
      <c r="A173" s="30" t="s">
        <v>55</v>
      </c>
      <c r="B173" s="37"/>
      <c r="E173" s="38" t="s">
        <v>52</v>
      </c>
      <c r="J173" s="39"/>
    </row>
    <row r="174" spans="1:16" x14ac:dyDescent="0.25">
      <c r="A174" s="30" t="s">
        <v>56</v>
      </c>
      <c r="B174" s="37"/>
      <c r="E174" s="38"/>
      <c r="J174" s="39"/>
    </row>
    <row r="175" spans="1:16" x14ac:dyDescent="0.25">
      <c r="A175" s="30" t="s">
        <v>50</v>
      </c>
      <c r="B175" s="30">
        <v>51</v>
      </c>
      <c r="C175" s="31" t="s">
        <v>539</v>
      </c>
      <c r="D175" s="30"/>
      <c r="E175" s="32" t="s">
        <v>540</v>
      </c>
      <c r="F175" s="33" t="s">
        <v>513</v>
      </c>
      <c r="G175" s="34">
        <v>14</v>
      </c>
      <c r="H175" s="35">
        <v>0</v>
      </c>
      <c r="I175" s="35">
        <f>ROUND(G175*H175,P4)</f>
        <v>0</v>
      </c>
      <c r="J175" s="30"/>
      <c r="O175" s="36">
        <f>I175*0.21</f>
        <v>0</v>
      </c>
      <c r="P175">
        <v>3</v>
      </c>
    </row>
    <row r="176" spans="1:16" x14ac:dyDescent="0.25">
      <c r="A176" s="30" t="s">
        <v>55</v>
      </c>
      <c r="B176" s="37"/>
      <c r="E176" s="38" t="s">
        <v>52</v>
      </c>
      <c r="J176" s="39"/>
    </row>
    <row r="177" spans="1:16" x14ac:dyDescent="0.25">
      <c r="A177" s="30" t="s">
        <v>86</v>
      </c>
      <c r="B177" s="37"/>
      <c r="E177" s="44" t="s">
        <v>541</v>
      </c>
      <c r="J177" s="39"/>
    </row>
    <row r="178" spans="1:16" x14ac:dyDescent="0.25">
      <c r="A178" s="30" t="s">
        <v>56</v>
      </c>
      <c r="B178" s="37"/>
      <c r="E178" s="38"/>
      <c r="J178" s="39"/>
    </row>
    <row r="179" spans="1:16" x14ac:dyDescent="0.25">
      <c r="A179" s="24" t="s">
        <v>47</v>
      </c>
      <c r="B179" s="25"/>
      <c r="C179" s="26" t="s">
        <v>542</v>
      </c>
      <c r="D179" s="27"/>
      <c r="E179" s="24" t="s">
        <v>543</v>
      </c>
      <c r="F179" s="27"/>
      <c r="G179" s="27"/>
      <c r="H179" s="27"/>
      <c r="I179" s="28">
        <f>SUMIFS(I180:I182,A180:A182,"P")</f>
        <v>0</v>
      </c>
      <c r="J179" s="29"/>
    </row>
    <row r="180" spans="1:16" x14ac:dyDescent="0.25">
      <c r="A180" s="30" t="s">
        <v>50</v>
      </c>
      <c r="B180" s="30">
        <v>23</v>
      </c>
      <c r="C180" s="31" t="s">
        <v>544</v>
      </c>
      <c r="D180" s="30"/>
      <c r="E180" s="32" t="s">
        <v>545</v>
      </c>
      <c r="F180" s="33" t="s">
        <v>468</v>
      </c>
      <c r="G180" s="34">
        <v>1</v>
      </c>
      <c r="H180" s="35">
        <v>0</v>
      </c>
      <c r="I180" s="35">
        <f>ROUND(G180*H180,P4)</f>
        <v>0</v>
      </c>
      <c r="J180" s="30"/>
      <c r="O180" s="36">
        <f>I180*0.21</f>
        <v>0</v>
      </c>
      <c r="P180">
        <v>3</v>
      </c>
    </row>
    <row r="181" spans="1:16" x14ac:dyDescent="0.25">
      <c r="A181" s="30" t="s">
        <v>55</v>
      </c>
      <c r="B181" s="37"/>
      <c r="E181" s="38" t="s">
        <v>52</v>
      </c>
      <c r="J181" s="39"/>
    </row>
    <row r="182" spans="1:16" x14ac:dyDescent="0.25">
      <c r="A182" s="30" t="s">
        <v>56</v>
      </c>
      <c r="B182" s="40"/>
      <c r="C182" s="41"/>
      <c r="D182" s="41"/>
      <c r="E182" s="43"/>
      <c r="F182" s="41"/>
      <c r="G182" s="41"/>
      <c r="H182" s="41"/>
      <c r="I182" s="41"/>
      <c r="J182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2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2"/>
  <sheetViews>
    <sheetView tabSelected="1" topLeftCell="B1" workbookViewId="0"/>
  </sheetViews>
  <sheetFormatPr defaultRowHeight="15" x14ac:dyDescent="0.25"/>
  <cols>
    <col min="1" max="1" width="8.85546875" hidden="1"/>
    <col min="2" max="2" width="15.7109375" customWidth="1"/>
    <col min="3" max="3" width="9.42578125" customWidth="1"/>
    <col min="4" max="4" width="12.5703125" customWidth="1"/>
    <col min="5" max="5" width="63" customWidth="1"/>
    <col min="6" max="6" width="12.5703125" customWidth="1"/>
    <col min="7" max="9" width="15.7109375" customWidth="1"/>
    <col min="10" max="10" width="14.7109375" bestFit="1" customWidth="1"/>
    <col min="15" max="16" width="8.8554687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29</v>
      </c>
      <c r="F2" s="3"/>
      <c r="G2" s="3"/>
      <c r="H2" s="3"/>
      <c r="I2" s="3"/>
      <c r="J2" s="15"/>
    </row>
    <row r="3" spans="1:16" x14ac:dyDescent="0.25">
      <c r="A3" s="3" t="s">
        <v>30</v>
      </c>
      <c r="B3" s="16" t="s">
        <v>31</v>
      </c>
      <c r="C3" s="48" t="s">
        <v>32</v>
      </c>
      <c r="D3" s="49"/>
      <c r="E3" s="17" t="s">
        <v>33</v>
      </c>
      <c r="F3" s="3"/>
      <c r="G3" s="3"/>
      <c r="H3" s="18" t="s">
        <v>27</v>
      </c>
      <c r="I3" s="19">
        <f>SUMIFS(I8:I52,A8:A52,"SD")</f>
        <v>0</v>
      </c>
      <c r="J3" s="15"/>
      <c r="O3">
        <v>0</v>
      </c>
      <c r="P3">
        <v>2</v>
      </c>
    </row>
    <row r="4" spans="1:16" x14ac:dyDescent="0.25">
      <c r="A4" s="3" t="s">
        <v>34</v>
      </c>
      <c r="B4" s="16" t="s">
        <v>35</v>
      </c>
      <c r="C4" s="48" t="s">
        <v>27</v>
      </c>
      <c r="D4" s="49"/>
      <c r="E4" s="17" t="s">
        <v>28</v>
      </c>
      <c r="F4" s="3"/>
      <c r="G4" s="3"/>
      <c r="H4" s="3"/>
      <c r="I4" s="3"/>
      <c r="J4" s="15"/>
      <c r="O4">
        <v>0.12</v>
      </c>
      <c r="P4">
        <v>2</v>
      </c>
    </row>
    <row r="5" spans="1:16" x14ac:dyDescent="0.25">
      <c r="A5" s="50" t="s">
        <v>36</v>
      </c>
      <c r="B5" s="51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/>
      <c r="J5" s="47" t="s">
        <v>44</v>
      </c>
      <c r="O5">
        <v>0.21</v>
      </c>
    </row>
    <row r="6" spans="1:16" x14ac:dyDescent="0.25">
      <c r="A6" s="50"/>
      <c r="B6" s="51"/>
      <c r="C6" s="46"/>
      <c r="D6" s="46"/>
      <c r="E6" s="46"/>
      <c r="F6" s="46"/>
      <c r="G6" s="46"/>
      <c r="H6" s="7" t="s">
        <v>45</v>
      </c>
      <c r="I6" s="7" t="s">
        <v>46</v>
      </c>
      <c r="J6" s="4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47</v>
      </c>
      <c r="B8" s="25"/>
      <c r="C8" s="26" t="s">
        <v>48</v>
      </c>
      <c r="D8" s="27"/>
      <c r="E8" s="24" t="s">
        <v>49</v>
      </c>
      <c r="F8" s="27"/>
      <c r="G8" s="27"/>
      <c r="H8" s="27"/>
      <c r="I8" s="28">
        <f>SUMIFS(I9:I12,A9:A12,"P")</f>
        <v>0</v>
      </c>
      <c r="J8" s="29"/>
    </row>
    <row r="9" spans="1:16" x14ac:dyDescent="0.25">
      <c r="A9" s="30" t="s">
        <v>50</v>
      </c>
      <c r="B9" s="30">
        <v>32</v>
      </c>
      <c r="C9" s="31" t="s">
        <v>83</v>
      </c>
      <c r="D9" s="30" t="s">
        <v>52</v>
      </c>
      <c r="E9" s="32" t="s">
        <v>84</v>
      </c>
      <c r="F9" s="33" t="s">
        <v>85</v>
      </c>
      <c r="G9" s="34">
        <v>40.200000000000003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55</v>
      </c>
      <c r="B10" s="37"/>
      <c r="E10" s="38" t="s">
        <v>52</v>
      </c>
      <c r="J10" s="39"/>
    </row>
    <row r="11" spans="1:16" x14ac:dyDescent="0.25">
      <c r="A11" s="30" t="s">
        <v>86</v>
      </c>
      <c r="B11" s="37"/>
      <c r="E11" s="44" t="s">
        <v>546</v>
      </c>
      <c r="J11" s="39"/>
    </row>
    <row r="12" spans="1:16" ht="75" x14ac:dyDescent="0.25">
      <c r="A12" s="30" t="s">
        <v>56</v>
      </c>
      <c r="B12" s="37"/>
      <c r="E12" s="32" t="s">
        <v>88</v>
      </c>
      <c r="J12" s="39"/>
    </row>
    <row r="13" spans="1:16" x14ac:dyDescent="0.25">
      <c r="A13" s="24" t="s">
        <v>47</v>
      </c>
      <c r="B13" s="25"/>
      <c r="C13" s="26" t="s">
        <v>89</v>
      </c>
      <c r="D13" s="27"/>
      <c r="E13" s="24" t="s">
        <v>90</v>
      </c>
      <c r="F13" s="27"/>
      <c r="G13" s="27"/>
      <c r="H13" s="27"/>
      <c r="I13" s="28">
        <f>SUMIFS(I14:I29,A14:A29,"P")</f>
        <v>0</v>
      </c>
      <c r="J13" s="29"/>
    </row>
    <row r="14" spans="1:16" x14ac:dyDescent="0.25">
      <c r="A14" s="30" t="s">
        <v>50</v>
      </c>
      <c r="B14" s="30">
        <v>1</v>
      </c>
      <c r="C14" s="31" t="s">
        <v>115</v>
      </c>
      <c r="D14" s="30" t="s">
        <v>116</v>
      </c>
      <c r="E14" s="32" t="s">
        <v>117</v>
      </c>
      <c r="F14" s="33" t="s">
        <v>101</v>
      </c>
      <c r="G14" s="34">
        <v>14.3</v>
      </c>
      <c r="H14" s="35">
        <v>0</v>
      </c>
      <c r="I14" s="35">
        <f>ROUND(G14*H14,P4)</f>
        <v>0</v>
      </c>
      <c r="J14" s="30"/>
      <c r="O14" s="36">
        <f>I14*0.21</f>
        <v>0</v>
      </c>
      <c r="P14">
        <v>3</v>
      </c>
    </row>
    <row r="15" spans="1:16" ht="30" x14ac:dyDescent="0.25">
      <c r="A15" s="30" t="s">
        <v>55</v>
      </c>
      <c r="B15" s="37"/>
      <c r="E15" s="32" t="s">
        <v>102</v>
      </c>
      <c r="J15" s="39"/>
    </row>
    <row r="16" spans="1:16" ht="45" x14ac:dyDescent="0.25">
      <c r="A16" s="30" t="s">
        <v>86</v>
      </c>
      <c r="B16" s="37"/>
      <c r="E16" s="44" t="s">
        <v>547</v>
      </c>
      <c r="J16" s="39"/>
    </row>
    <row r="17" spans="1:16" ht="409.5" x14ac:dyDescent="0.25">
      <c r="A17" s="30" t="s">
        <v>56</v>
      </c>
      <c r="B17" s="37"/>
      <c r="E17" s="32" t="s">
        <v>120</v>
      </c>
      <c r="J17" s="39"/>
    </row>
    <row r="18" spans="1:16" x14ac:dyDescent="0.25">
      <c r="A18" s="30" t="s">
        <v>50</v>
      </c>
      <c r="B18" s="30">
        <v>2</v>
      </c>
      <c r="C18" s="31" t="s">
        <v>124</v>
      </c>
      <c r="D18" s="30" t="s">
        <v>52</v>
      </c>
      <c r="E18" s="32" t="s">
        <v>125</v>
      </c>
      <c r="F18" s="33" t="s">
        <v>101</v>
      </c>
      <c r="G18" s="34">
        <v>14.5</v>
      </c>
      <c r="H18" s="35">
        <v>0</v>
      </c>
      <c r="I18" s="35">
        <f>ROUND(G18*H18,P4)</f>
        <v>0</v>
      </c>
      <c r="J18" s="30"/>
      <c r="O18" s="36">
        <f>I18*0.21</f>
        <v>0</v>
      </c>
      <c r="P18">
        <v>3</v>
      </c>
    </row>
    <row r="19" spans="1:16" ht="30" x14ac:dyDescent="0.25">
      <c r="A19" s="30" t="s">
        <v>55</v>
      </c>
      <c r="B19" s="37"/>
      <c r="E19" s="32" t="s">
        <v>102</v>
      </c>
      <c r="J19" s="39"/>
    </row>
    <row r="20" spans="1:16" ht="45" x14ac:dyDescent="0.25">
      <c r="A20" s="30" t="s">
        <v>86</v>
      </c>
      <c r="B20" s="37"/>
      <c r="E20" s="44" t="s">
        <v>548</v>
      </c>
      <c r="J20" s="39"/>
    </row>
    <row r="21" spans="1:16" ht="409.5" x14ac:dyDescent="0.25">
      <c r="A21" s="30" t="s">
        <v>56</v>
      </c>
      <c r="B21" s="37"/>
      <c r="E21" s="32" t="s">
        <v>127</v>
      </c>
      <c r="J21" s="39"/>
    </row>
    <row r="22" spans="1:16" x14ac:dyDescent="0.25">
      <c r="A22" s="30" t="s">
        <v>50</v>
      </c>
      <c r="B22" s="30">
        <v>3</v>
      </c>
      <c r="C22" s="31" t="s">
        <v>128</v>
      </c>
      <c r="D22" s="30" t="s">
        <v>52</v>
      </c>
      <c r="E22" s="32" t="s">
        <v>129</v>
      </c>
      <c r="F22" s="33" t="s">
        <v>101</v>
      </c>
      <c r="G22" s="34">
        <v>28.8</v>
      </c>
      <c r="H22" s="35">
        <v>0</v>
      </c>
      <c r="I22" s="35">
        <f>ROUND(G22*H22,P4)</f>
        <v>0</v>
      </c>
      <c r="J22" s="30"/>
      <c r="O22" s="36">
        <f>I22*0.21</f>
        <v>0</v>
      </c>
      <c r="P22">
        <v>3</v>
      </c>
    </row>
    <row r="23" spans="1:16" x14ac:dyDescent="0.25">
      <c r="A23" s="30" t="s">
        <v>55</v>
      </c>
      <c r="B23" s="37"/>
      <c r="E23" s="38" t="s">
        <v>52</v>
      </c>
      <c r="J23" s="39"/>
    </row>
    <row r="24" spans="1:16" x14ac:dyDescent="0.25">
      <c r="A24" s="30" t="s">
        <v>86</v>
      </c>
      <c r="B24" s="37"/>
      <c r="E24" s="44" t="s">
        <v>549</v>
      </c>
      <c r="J24" s="39"/>
    </row>
    <row r="25" spans="1:16" ht="285" x14ac:dyDescent="0.25">
      <c r="A25" s="30" t="s">
        <v>56</v>
      </c>
      <c r="B25" s="37"/>
      <c r="E25" s="32" t="s">
        <v>130</v>
      </c>
      <c r="J25" s="39"/>
    </row>
    <row r="26" spans="1:16" x14ac:dyDescent="0.25">
      <c r="A26" s="30" t="s">
        <v>50</v>
      </c>
      <c r="B26" s="30">
        <v>23</v>
      </c>
      <c r="C26" s="31" t="s">
        <v>304</v>
      </c>
      <c r="D26" s="30" t="s">
        <v>52</v>
      </c>
      <c r="E26" s="32" t="s">
        <v>305</v>
      </c>
      <c r="F26" s="33" t="s">
        <v>101</v>
      </c>
      <c r="G26" s="34">
        <v>8.6999999999999993</v>
      </c>
      <c r="H26" s="35">
        <v>0</v>
      </c>
      <c r="I26" s="35">
        <f>ROUND(G26*H26,P4)</f>
        <v>0</v>
      </c>
      <c r="J26" s="30"/>
      <c r="O26" s="36">
        <f>I26*0.21</f>
        <v>0</v>
      </c>
      <c r="P26">
        <v>3</v>
      </c>
    </row>
    <row r="27" spans="1:16" x14ac:dyDescent="0.25">
      <c r="A27" s="30" t="s">
        <v>55</v>
      </c>
      <c r="B27" s="37"/>
      <c r="E27" s="38" t="s">
        <v>52</v>
      </c>
      <c r="J27" s="39"/>
    </row>
    <row r="28" spans="1:16" ht="45" x14ac:dyDescent="0.25">
      <c r="A28" s="30" t="s">
        <v>86</v>
      </c>
      <c r="B28" s="37"/>
      <c r="E28" s="44" t="s">
        <v>550</v>
      </c>
      <c r="J28" s="39"/>
    </row>
    <row r="29" spans="1:16" ht="375" x14ac:dyDescent="0.25">
      <c r="A29" s="30" t="s">
        <v>56</v>
      </c>
      <c r="B29" s="37"/>
      <c r="E29" s="32" t="s">
        <v>307</v>
      </c>
      <c r="J29" s="39"/>
    </row>
    <row r="30" spans="1:16" x14ac:dyDescent="0.25">
      <c r="A30" s="24" t="s">
        <v>47</v>
      </c>
      <c r="B30" s="25"/>
      <c r="C30" s="26" t="s">
        <v>141</v>
      </c>
      <c r="D30" s="27"/>
      <c r="E30" s="24" t="s">
        <v>142</v>
      </c>
      <c r="F30" s="27"/>
      <c r="G30" s="27"/>
      <c r="H30" s="27"/>
      <c r="I30" s="28">
        <f>SUMIFS(I31:I42,A31:A42,"P")</f>
        <v>0</v>
      </c>
      <c r="J30" s="29"/>
    </row>
    <row r="31" spans="1:16" x14ac:dyDescent="0.25">
      <c r="A31" s="30" t="s">
        <v>50</v>
      </c>
      <c r="B31" s="30">
        <v>25</v>
      </c>
      <c r="C31" s="31" t="s">
        <v>309</v>
      </c>
      <c r="D31" s="30" t="s">
        <v>52</v>
      </c>
      <c r="E31" s="32" t="s">
        <v>310</v>
      </c>
      <c r="F31" s="33" t="s">
        <v>113</v>
      </c>
      <c r="G31" s="34">
        <v>40</v>
      </c>
      <c r="H31" s="35">
        <v>0</v>
      </c>
      <c r="I31" s="35">
        <f>ROUND(G31*H31,P4)</f>
        <v>0</v>
      </c>
      <c r="J31" s="30"/>
      <c r="O31" s="36">
        <f>I31*0.21</f>
        <v>0</v>
      </c>
      <c r="P31">
        <v>3</v>
      </c>
    </row>
    <row r="32" spans="1:16" x14ac:dyDescent="0.25">
      <c r="A32" s="30" t="s">
        <v>55</v>
      </c>
      <c r="B32" s="37"/>
      <c r="E32" s="38" t="s">
        <v>52</v>
      </c>
      <c r="J32" s="39"/>
    </row>
    <row r="33" spans="1:16" ht="45" x14ac:dyDescent="0.25">
      <c r="A33" s="30" t="s">
        <v>86</v>
      </c>
      <c r="B33" s="37"/>
      <c r="E33" s="44" t="s">
        <v>551</v>
      </c>
      <c r="J33" s="39"/>
    </row>
    <row r="34" spans="1:16" ht="225" x14ac:dyDescent="0.25">
      <c r="A34" s="30" t="s">
        <v>56</v>
      </c>
      <c r="B34" s="37"/>
      <c r="E34" s="32" t="s">
        <v>149</v>
      </c>
      <c r="J34" s="39"/>
    </row>
    <row r="35" spans="1:16" x14ac:dyDescent="0.25">
      <c r="A35" s="30" t="s">
        <v>50</v>
      </c>
      <c r="B35" s="30">
        <v>29</v>
      </c>
      <c r="C35" s="31" t="s">
        <v>552</v>
      </c>
      <c r="D35" s="30" t="s">
        <v>52</v>
      </c>
      <c r="E35" s="32" t="s">
        <v>553</v>
      </c>
      <c r="F35" s="33" t="s">
        <v>93</v>
      </c>
      <c r="G35" s="34">
        <v>64.5</v>
      </c>
      <c r="H35" s="35">
        <v>0</v>
      </c>
      <c r="I35" s="35">
        <f>ROUND(G35*H35,P4)</f>
        <v>0</v>
      </c>
      <c r="J35" s="30"/>
      <c r="O35" s="36">
        <f>I35*0.21</f>
        <v>0</v>
      </c>
      <c r="P35">
        <v>3</v>
      </c>
    </row>
    <row r="36" spans="1:16" x14ac:dyDescent="0.25">
      <c r="A36" s="30" t="s">
        <v>55</v>
      </c>
      <c r="B36" s="37"/>
      <c r="E36" s="38" t="s">
        <v>52</v>
      </c>
      <c r="J36" s="39"/>
    </row>
    <row r="37" spans="1:16" ht="45" x14ac:dyDescent="0.25">
      <c r="A37" s="30" t="s">
        <v>86</v>
      </c>
      <c r="B37" s="37"/>
      <c r="E37" s="44" t="s">
        <v>554</v>
      </c>
      <c r="J37" s="39"/>
    </row>
    <row r="38" spans="1:16" ht="150" x14ac:dyDescent="0.25">
      <c r="A38" s="30" t="s">
        <v>56</v>
      </c>
      <c r="B38" s="37"/>
      <c r="E38" s="32" t="s">
        <v>158</v>
      </c>
      <c r="J38" s="39"/>
    </row>
    <row r="39" spans="1:16" x14ac:dyDescent="0.25">
      <c r="A39" s="30" t="s">
        <v>50</v>
      </c>
      <c r="B39" s="30">
        <v>30</v>
      </c>
      <c r="C39" s="31" t="s">
        <v>555</v>
      </c>
      <c r="D39" s="30" t="s">
        <v>52</v>
      </c>
      <c r="E39" s="32" t="s">
        <v>556</v>
      </c>
      <c r="F39" s="33" t="s">
        <v>101</v>
      </c>
      <c r="G39" s="34">
        <v>14.5</v>
      </c>
      <c r="H39" s="35">
        <v>0</v>
      </c>
      <c r="I39" s="35">
        <f>ROUND(G39*H39,P4)</f>
        <v>0</v>
      </c>
      <c r="J39" s="30"/>
      <c r="O39" s="36">
        <f>I39*0.21</f>
        <v>0</v>
      </c>
      <c r="P39">
        <v>3</v>
      </c>
    </row>
    <row r="40" spans="1:16" x14ac:dyDescent="0.25">
      <c r="A40" s="30" t="s">
        <v>55</v>
      </c>
      <c r="B40" s="37"/>
      <c r="E40" s="32" t="s">
        <v>557</v>
      </c>
      <c r="J40" s="39"/>
    </row>
    <row r="41" spans="1:16" ht="45" x14ac:dyDescent="0.25">
      <c r="A41" s="30" t="s">
        <v>86</v>
      </c>
      <c r="B41" s="37"/>
      <c r="E41" s="44" t="s">
        <v>548</v>
      </c>
      <c r="J41" s="39"/>
    </row>
    <row r="42" spans="1:16" ht="105" x14ac:dyDescent="0.25">
      <c r="A42" s="30" t="s">
        <v>56</v>
      </c>
      <c r="B42" s="37"/>
      <c r="E42" s="32" t="s">
        <v>558</v>
      </c>
      <c r="J42" s="39"/>
    </row>
    <row r="43" spans="1:16" x14ac:dyDescent="0.25">
      <c r="A43" s="24" t="s">
        <v>47</v>
      </c>
      <c r="B43" s="25"/>
      <c r="C43" s="26" t="s">
        <v>237</v>
      </c>
      <c r="D43" s="27"/>
      <c r="E43" s="24" t="s">
        <v>238</v>
      </c>
      <c r="F43" s="27"/>
      <c r="G43" s="27"/>
      <c r="H43" s="27"/>
      <c r="I43" s="28">
        <f>SUMIFS(I44:I47,A44:A47,"P")</f>
        <v>0</v>
      </c>
      <c r="J43" s="29"/>
    </row>
    <row r="44" spans="1:16" x14ac:dyDescent="0.25">
      <c r="A44" s="30" t="s">
        <v>50</v>
      </c>
      <c r="B44" s="30">
        <v>6</v>
      </c>
      <c r="C44" s="31" t="s">
        <v>239</v>
      </c>
      <c r="D44" s="30" t="s">
        <v>52</v>
      </c>
      <c r="E44" s="32" t="s">
        <v>240</v>
      </c>
      <c r="F44" s="33" t="s">
        <v>101</v>
      </c>
      <c r="G44" s="34">
        <v>20.625</v>
      </c>
      <c r="H44" s="35">
        <v>0</v>
      </c>
      <c r="I44" s="35">
        <f>ROUND(G44*H44,P4)</f>
        <v>0</v>
      </c>
      <c r="J44" s="30"/>
      <c r="O44" s="36">
        <f>I44*0.21</f>
        <v>0</v>
      </c>
      <c r="P44">
        <v>3</v>
      </c>
    </row>
    <row r="45" spans="1:16" x14ac:dyDescent="0.25">
      <c r="A45" s="30" t="s">
        <v>55</v>
      </c>
      <c r="B45" s="37"/>
      <c r="E45" s="32" t="s">
        <v>559</v>
      </c>
      <c r="J45" s="39"/>
    </row>
    <row r="46" spans="1:16" ht="45" x14ac:dyDescent="0.25">
      <c r="A46" s="30" t="s">
        <v>86</v>
      </c>
      <c r="B46" s="37"/>
      <c r="E46" s="44" t="s">
        <v>560</v>
      </c>
      <c r="J46" s="39"/>
    </row>
    <row r="47" spans="1:16" ht="330" x14ac:dyDescent="0.25">
      <c r="A47" s="30" t="s">
        <v>56</v>
      </c>
      <c r="B47" s="37"/>
      <c r="E47" s="32" t="s">
        <v>243</v>
      </c>
      <c r="J47" s="39"/>
    </row>
    <row r="48" spans="1:16" x14ac:dyDescent="0.25">
      <c r="A48" s="24" t="s">
        <v>47</v>
      </c>
      <c r="B48" s="25"/>
      <c r="C48" s="26" t="s">
        <v>356</v>
      </c>
      <c r="D48" s="27"/>
      <c r="E48" s="24" t="s">
        <v>357</v>
      </c>
      <c r="F48" s="27"/>
      <c r="G48" s="27"/>
      <c r="H48" s="27"/>
      <c r="I48" s="28">
        <f>SUMIFS(I49:I52,A49:A52,"P")</f>
        <v>0</v>
      </c>
      <c r="J48" s="29"/>
    </row>
    <row r="49" spans="1:16" x14ac:dyDescent="0.25">
      <c r="A49" s="30" t="s">
        <v>50</v>
      </c>
      <c r="B49" s="30">
        <v>31</v>
      </c>
      <c r="C49" s="31" t="s">
        <v>561</v>
      </c>
      <c r="D49" s="30" t="s">
        <v>52</v>
      </c>
      <c r="E49" s="32" t="s">
        <v>562</v>
      </c>
      <c r="F49" s="33" t="s">
        <v>101</v>
      </c>
      <c r="G49" s="34">
        <v>21.6</v>
      </c>
      <c r="H49" s="35">
        <v>0</v>
      </c>
      <c r="I49" s="35">
        <f>ROUND(G49*H49,P4)</f>
        <v>0</v>
      </c>
      <c r="J49" s="30"/>
      <c r="O49" s="36">
        <f>I49*0.21</f>
        <v>0</v>
      </c>
      <c r="P49">
        <v>3</v>
      </c>
    </row>
    <row r="50" spans="1:16" x14ac:dyDescent="0.25">
      <c r="A50" s="30" t="s">
        <v>55</v>
      </c>
      <c r="B50" s="37"/>
      <c r="E50" s="38" t="s">
        <v>52</v>
      </c>
      <c r="J50" s="39"/>
    </row>
    <row r="51" spans="1:16" ht="45" x14ac:dyDescent="0.25">
      <c r="A51" s="30" t="s">
        <v>86</v>
      </c>
      <c r="B51" s="37"/>
      <c r="E51" s="44" t="s">
        <v>563</v>
      </c>
      <c r="J51" s="39"/>
    </row>
    <row r="52" spans="1:16" ht="105" x14ac:dyDescent="0.25">
      <c r="A52" s="30" t="s">
        <v>56</v>
      </c>
      <c r="B52" s="40"/>
      <c r="C52" s="41"/>
      <c r="D52" s="41"/>
      <c r="E52" s="32" t="s">
        <v>154</v>
      </c>
      <c r="F52" s="41"/>
      <c r="G52" s="41"/>
      <c r="H52" s="41"/>
      <c r="I52" s="41"/>
      <c r="J52" s="42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66141732283472" right="0.70866141732283472" top="0.78740157480314965" bottom="0.78740157480314965" header="0.31496062992125984" footer="0.31496062992125984"/>
  <pageSetup scale="69" fitToHeight="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Rekapitulace</vt:lpstr>
      <vt:lpstr>00</vt:lpstr>
      <vt:lpstr>000</vt:lpstr>
      <vt:lpstr>SO 101.2</vt:lpstr>
      <vt:lpstr>SO 101.4</vt:lpstr>
      <vt:lpstr>SO 101.5</vt:lpstr>
      <vt:lpstr>SO 301.1</vt:lpstr>
      <vt:lpstr>SO 301.2</vt:lpstr>
      <vt:lpstr>SO 401</vt:lpstr>
      <vt:lpstr>SO 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Bielak</cp:lastModifiedBy>
  <cp:lastPrinted>2026-04-17T12:40:14Z</cp:lastPrinted>
  <dcterms:created xsi:type="dcterms:W3CDTF">2026-04-17T11:19:50Z</dcterms:created>
  <dcterms:modified xsi:type="dcterms:W3CDTF">2026-04-17T12:40:17Z</dcterms:modified>
</cp:coreProperties>
</file>