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VI5PEPF0000075F\EXCELCNV\1ba2baa5-8516-4627-80d3-dca65d47181d\"/>
    </mc:Choice>
  </mc:AlternateContent>
  <xr:revisionPtr revIDLastSave="0" documentId="8_{B14F0BCE-E1D9-4C54-A0D2-34852B357322}" xr6:coauthVersionLast="47" xr6:coauthVersionMax="47" xr10:uidLastSave="{00000000-0000-0000-0000-000000000000}"/>
  <bookViews>
    <workbookView xWindow="-60" yWindow="-60" windowWidth="15480" windowHeight="11640" firstSheet="1" activeTab="1" xr2:uid="{A7F2B525-4686-4800-8E98-9C056AB82ECB}"/>
  </bookViews>
  <sheets>
    <sheet name="Kryci list" sheetId="1" r:id="rId1"/>
    <sheet name="Rekapitulace" sheetId="2" r:id="rId2"/>
    <sheet name="Zakazka" sheetId="3" r:id="rId3"/>
    <sheet name="Figury" sheetId="4" state="hidden" r:id="rId4"/>
  </sheets>
  <definedNames>
    <definedName name="__CENA__">Zakazka!$P$6:$P$92</definedName>
    <definedName name="__MAIN__">Zakazka!$F$1:$DE$91</definedName>
    <definedName name="__MAIN2__" localSheetId="1">Rekapitulace!$B$1:$H$20</definedName>
    <definedName name="__MAIN2__">#REF!</definedName>
    <definedName name="__MAIN3__">'Kryci list'!$A$3:$C$19</definedName>
    <definedName name="__SAZBA__">Zakazka!$U$6:$U$92</definedName>
    <definedName name="__T0__">Zakazka!$F$5:$AC$91</definedName>
    <definedName name="__T1__">Zakazka!$F$6:$AC$10</definedName>
    <definedName name="__T2__">Zakazka!$F$7:$DE$8</definedName>
    <definedName name="__T3__">Zakazka!$J$8:$M$8</definedName>
    <definedName name="__TE0__">'Kryci list'!$A$4:$C$13</definedName>
    <definedName name="__TE1__">'Kryci list'!#REF!</definedName>
    <definedName name="__TE2__">'Kryci list'!#REF!</definedName>
    <definedName name="__TE3__">Figury!$A$2:$D$2</definedName>
    <definedName name="__TR0__" localSheetId="1">Rekapitulace!$B$5:$F$6</definedName>
    <definedName name="__TR0__">#REF!</definedName>
    <definedName name="__TR1__" localSheetId="1">Rekapitulace!$B$6:$F$6</definedName>
    <definedName name="__TR1__">#REF!</definedName>
    <definedName name="_xlnm.Print_Titles" localSheetId="2">Zakazka!$3:$4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 a="1"/>
  <c r="A2" i="2" s="1"/>
  <c r="B2" i="2"/>
  <c r="A3" i="2" a="1"/>
  <c r="A3" i="2" s="1"/>
  <c r="A4" i="2" a="1"/>
  <c r="A4" i="2" s="1"/>
  <c r="B5" i="2"/>
  <c r="B6" i="2"/>
  <c r="B7" i="2"/>
  <c r="B8" i="2"/>
  <c r="B9" i="2"/>
  <c r="B10" i="2"/>
  <c r="B11" i="2"/>
  <c r="B12" i="2"/>
  <c r="B13" i="2"/>
  <c r="A18" i="2"/>
  <c r="B18" i="2"/>
  <c r="C18" i="2"/>
  <c r="N7" i="3"/>
  <c r="P7" i="3"/>
  <c r="R7" i="3"/>
  <c r="R6" i="3" s="1"/>
  <c r="T7" i="3"/>
  <c r="T6" i="3" s="1"/>
  <c r="V7" i="3"/>
  <c r="V6" i="3" s="1"/>
  <c r="W7" i="3"/>
  <c r="W6" i="3" s="1"/>
  <c r="N12" i="3"/>
  <c r="P12" i="3"/>
  <c r="R12" i="3"/>
  <c r="T12" i="3"/>
  <c r="V12" i="3"/>
  <c r="W12" i="3"/>
  <c r="N14" i="3"/>
  <c r="P14" i="3"/>
  <c r="R14" i="3"/>
  <c r="T14" i="3"/>
  <c r="V14" i="3"/>
  <c r="W14" i="3"/>
  <c r="N16" i="3"/>
  <c r="P16" i="3"/>
  <c r="R16" i="3"/>
  <c r="T16" i="3"/>
  <c r="V16" i="3"/>
  <c r="W16" i="3"/>
  <c r="N17" i="3"/>
  <c r="P17" i="3"/>
  <c r="R17" i="3"/>
  <c r="T17" i="3"/>
  <c r="V17" i="3"/>
  <c r="W17" i="3"/>
  <c r="N18" i="3"/>
  <c r="P18" i="3"/>
  <c r="R18" i="3"/>
  <c r="T18" i="3"/>
  <c r="V18" i="3"/>
  <c r="W18" i="3"/>
  <c r="N20" i="3"/>
  <c r="P20" i="3"/>
  <c r="R20" i="3"/>
  <c r="T20" i="3"/>
  <c r="V20" i="3"/>
  <c r="W20" i="3"/>
  <c r="N22" i="3"/>
  <c r="P22" i="3"/>
  <c r="R22" i="3"/>
  <c r="T22" i="3"/>
  <c r="V22" i="3"/>
  <c r="W22" i="3"/>
  <c r="N23" i="3"/>
  <c r="P23" i="3"/>
  <c r="R23" i="3"/>
  <c r="T23" i="3"/>
  <c r="V23" i="3"/>
  <c r="W23" i="3"/>
  <c r="N24" i="3"/>
  <c r="P24" i="3"/>
  <c r="R24" i="3"/>
  <c r="T24" i="3"/>
  <c r="V24" i="3"/>
  <c r="W24" i="3"/>
  <c r="N25" i="3"/>
  <c r="P25" i="3"/>
  <c r="R25" i="3"/>
  <c r="T25" i="3"/>
  <c r="V25" i="3"/>
  <c r="W25" i="3"/>
  <c r="N26" i="3"/>
  <c r="P26" i="3"/>
  <c r="R26" i="3"/>
  <c r="T26" i="3"/>
  <c r="V26" i="3"/>
  <c r="W26" i="3"/>
  <c r="N28" i="3"/>
  <c r="P28" i="3"/>
  <c r="R28" i="3"/>
  <c r="T28" i="3"/>
  <c r="V28" i="3"/>
  <c r="W28" i="3"/>
  <c r="N30" i="3"/>
  <c r="P30" i="3"/>
  <c r="R30" i="3"/>
  <c r="T30" i="3"/>
  <c r="V30" i="3"/>
  <c r="W30" i="3"/>
  <c r="N31" i="3"/>
  <c r="P31" i="3"/>
  <c r="R31" i="3"/>
  <c r="T31" i="3"/>
  <c r="V31" i="3"/>
  <c r="W31" i="3"/>
  <c r="N32" i="3"/>
  <c r="P32" i="3"/>
  <c r="R32" i="3"/>
  <c r="T32" i="3"/>
  <c r="V32" i="3"/>
  <c r="W32" i="3"/>
  <c r="N35" i="3"/>
  <c r="P35" i="3"/>
  <c r="R35" i="3"/>
  <c r="T35" i="3"/>
  <c r="V35" i="3"/>
  <c r="W35" i="3"/>
  <c r="N37" i="3"/>
  <c r="P37" i="3"/>
  <c r="R37" i="3"/>
  <c r="T37" i="3"/>
  <c r="V37" i="3"/>
  <c r="W37" i="3"/>
  <c r="N38" i="3"/>
  <c r="P38" i="3"/>
  <c r="R38" i="3"/>
  <c r="T38" i="3"/>
  <c r="V38" i="3"/>
  <c r="W38" i="3"/>
  <c r="N40" i="3"/>
  <c r="P40" i="3"/>
  <c r="R40" i="3"/>
  <c r="T40" i="3"/>
  <c r="V40" i="3"/>
  <c r="W40" i="3"/>
  <c r="N41" i="3"/>
  <c r="P41" i="3"/>
  <c r="R41" i="3"/>
  <c r="T41" i="3"/>
  <c r="V41" i="3"/>
  <c r="W41" i="3"/>
  <c r="N42" i="3"/>
  <c r="P42" i="3"/>
  <c r="R42" i="3"/>
  <c r="T42" i="3"/>
  <c r="V42" i="3"/>
  <c r="W42" i="3"/>
  <c r="N46" i="3"/>
  <c r="P46" i="3"/>
  <c r="R46" i="3"/>
  <c r="T46" i="3"/>
  <c r="V46" i="3"/>
  <c r="W46" i="3"/>
  <c r="N48" i="3"/>
  <c r="P48" i="3"/>
  <c r="R48" i="3"/>
  <c r="T48" i="3"/>
  <c r="V48" i="3"/>
  <c r="W48" i="3"/>
  <c r="N53" i="3"/>
  <c r="P53" i="3"/>
  <c r="R53" i="3"/>
  <c r="T53" i="3"/>
  <c r="V53" i="3"/>
  <c r="W53" i="3"/>
  <c r="N58" i="3"/>
  <c r="P58" i="3"/>
  <c r="R58" i="3"/>
  <c r="T58" i="3"/>
  <c r="V58" i="3"/>
  <c r="W58" i="3"/>
  <c r="N62" i="3"/>
  <c r="P62" i="3"/>
  <c r="R62" i="3"/>
  <c r="T62" i="3"/>
  <c r="V62" i="3"/>
  <c r="W62" i="3"/>
  <c r="N64" i="3"/>
  <c r="P64" i="3"/>
  <c r="R64" i="3"/>
  <c r="T64" i="3"/>
  <c r="V64" i="3"/>
  <c r="W64" i="3"/>
  <c r="N66" i="3"/>
  <c r="P66" i="3"/>
  <c r="R66" i="3"/>
  <c r="T66" i="3"/>
  <c r="V66" i="3"/>
  <c r="W66" i="3"/>
  <c r="N70" i="3"/>
  <c r="P70" i="3"/>
  <c r="R70" i="3"/>
  <c r="T70" i="3"/>
  <c r="V70" i="3"/>
  <c r="W70" i="3"/>
  <c r="N71" i="3"/>
  <c r="P71" i="3"/>
  <c r="R71" i="3"/>
  <c r="T71" i="3"/>
  <c r="V71" i="3"/>
  <c r="W71" i="3"/>
  <c r="N72" i="3"/>
  <c r="P72" i="3"/>
  <c r="R72" i="3"/>
  <c r="T72" i="3"/>
  <c r="V72" i="3"/>
  <c r="W72" i="3"/>
  <c r="N76" i="3"/>
  <c r="P76" i="3"/>
  <c r="R76" i="3"/>
  <c r="T76" i="3"/>
  <c r="V76" i="3"/>
  <c r="W76" i="3"/>
  <c r="N77" i="3"/>
  <c r="P77" i="3"/>
  <c r="R77" i="3"/>
  <c r="T77" i="3"/>
  <c r="V77" i="3"/>
  <c r="W77" i="3"/>
  <c r="N78" i="3"/>
  <c r="P78" i="3"/>
  <c r="R78" i="3"/>
  <c r="T78" i="3"/>
  <c r="V78" i="3"/>
  <c r="W78" i="3"/>
  <c r="N81" i="3"/>
  <c r="P81" i="3"/>
  <c r="P80" i="3" s="1"/>
  <c r="C11" i="2" s="1"/>
  <c r="R81" i="3"/>
  <c r="R80" i="3" s="1"/>
  <c r="D11" i="2" s="1"/>
  <c r="T81" i="3"/>
  <c r="T80" i="3" s="1"/>
  <c r="V81" i="3"/>
  <c r="V80" i="3" s="1"/>
  <c r="E11" i="2" s="1"/>
  <c r="W81" i="3"/>
  <c r="W80" i="3" s="1"/>
  <c r="F11" i="2" s="1"/>
  <c r="N84" i="3"/>
  <c r="P84" i="3"/>
  <c r="P83" i="3" s="1"/>
  <c r="C12" i="2" s="1"/>
  <c r="R84" i="3"/>
  <c r="R83" i="3" s="1"/>
  <c r="D12" i="2" s="1"/>
  <c r="T84" i="3"/>
  <c r="T83" i="3" s="1"/>
  <c r="V84" i="3"/>
  <c r="V83" i="3" s="1"/>
  <c r="E12" i="2" s="1"/>
  <c r="W84" i="3"/>
  <c r="W83" i="3" s="1"/>
  <c r="F12" i="2" s="1"/>
  <c r="N87" i="3"/>
  <c r="P87" i="3"/>
  <c r="R87" i="3"/>
  <c r="T87" i="3"/>
  <c r="V87" i="3"/>
  <c r="W87" i="3"/>
  <c r="N88" i="3"/>
  <c r="P88" i="3"/>
  <c r="R88" i="3"/>
  <c r="T88" i="3"/>
  <c r="V88" i="3"/>
  <c r="W88" i="3"/>
  <c r="N89" i="3"/>
  <c r="P89" i="3"/>
  <c r="R89" i="3"/>
  <c r="T89" i="3"/>
  <c r="V89" i="3"/>
  <c r="W89" i="3"/>
  <c r="W86" i="3" l="1"/>
  <c r="F13" i="2" s="1"/>
  <c r="V86" i="3"/>
  <c r="E13" i="2" s="1"/>
  <c r="T86" i="3"/>
  <c r="R86" i="3"/>
  <c r="D13" i="2" s="1"/>
  <c r="P86" i="3"/>
  <c r="C13" i="2" s="1"/>
  <c r="W75" i="3"/>
  <c r="F10" i="2" s="1"/>
  <c r="V75" i="3"/>
  <c r="E10" i="2" s="1"/>
  <c r="T75" i="3"/>
  <c r="R75" i="3"/>
  <c r="D10" i="2" s="1"/>
  <c r="P75" i="3"/>
  <c r="C10" i="2" s="1"/>
  <c r="W69" i="3"/>
  <c r="F9" i="2" s="1"/>
  <c r="V69" i="3"/>
  <c r="E9" i="2" s="1"/>
  <c r="T69" i="3"/>
  <c r="R69" i="3"/>
  <c r="D9" i="2" s="1"/>
  <c r="P69" i="3"/>
  <c r="C9" i="2" s="1"/>
  <c r="W52" i="3"/>
  <c r="F8" i="2" s="1"/>
  <c r="V52" i="3"/>
  <c r="E8" i="2" s="1"/>
  <c r="T52" i="3"/>
  <c r="R52" i="3"/>
  <c r="D8" i="2" s="1"/>
  <c r="P52" i="3"/>
  <c r="C8" i="2" s="1"/>
  <c r="W11" i="3"/>
  <c r="F7" i="2" s="1"/>
  <c r="V11" i="3"/>
  <c r="E7" i="2" s="1"/>
  <c r="T11" i="3"/>
  <c r="R11" i="3"/>
  <c r="D7" i="2" s="1"/>
  <c r="P11" i="3"/>
  <c r="C7" i="2" s="1"/>
  <c r="F6" i="2"/>
  <c r="W5" i="3"/>
  <c r="F5" i="2" s="1"/>
  <c r="E6" i="2"/>
  <c r="V5" i="3"/>
  <c r="E5" i="2" s="1"/>
  <c r="T5" i="3"/>
  <c r="D6" i="2"/>
  <c r="R5" i="3"/>
  <c r="D5" i="2" s="1"/>
  <c r="A17" i="2"/>
  <c r="P6" i="3"/>
  <c r="C6" i="2" l="1"/>
  <c r="P5" i="3"/>
  <c r="C5" i="2" s="1"/>
  <c r="C15" i="2" s="1"/>
  <c r="A15" i="2"/>
  <c r="B17" i="2"/>
  <c r="C17" i="2"/>
  <c r="C16" i="2" s="1"/>
  <c r="C19" i="2" l="1"/>
</calcChain>
</file>

<file path=xl/sharedStrings.xml><?xml version="1.0" encoding="utf-8"?>
<sst xmlns="http://schemas.openxmlformats.org/spreadsheetml/2006/main" count="395" uniqueCount="179">
  <si>
    <t>Výkaz výměr</t>
  </si>
  <si>
    <t>Zakázka</t>
  </si>
  <si>
    <t>Číslo zakázky</t>
  </si>
  <si>
    <t>PODEB-2024-10</t>
  </si>
  <si>
    <t>Oprava kopule</t>
  </si>
  <si>
    <t>Klasifikace</t>
  </si>
  <si>
    <t>Fáze</t>
  </si>
  <si>
    <t>Založená nabídka</t>
  </si>
  <si>
    <t>Komentář</t>
  </si>
  <si>
    <t>Verze</t>
  </si>
  <si>
    <t>Popis</t>
  </si>
  <si>
    <t>Nabídka</t>
  </si>
  <si>
    <t>Firmy</t>
  </si>
  <si>
    <t>Typ Firmy</t>
  </si>
  <si>
    <t>Název</t>
  </si>
  <si>
    <t>Uživatelé</t>
  </si>
  <si>
    <t>Význam (funkce)</t>
  </si>
  <si>
    <t>Jméno</t>
  </si>
  <si>
    <t>Zakázka:</t>
  </si>
  <si>
    <t>Cena</t>
  </si>
  <si>
    <t>Hmotnost</t>
  </si>
  <si>
    <t>DPH</t>
  </si>
  <si>
    <t>Cena s DPH</t>
  </si>
  <si>
    <t>Celkem (bez DPH)</t>
  </si>
  <si>
    <t>Celkem (včetně DPH)</t>
  </si>
  <si>
    <t>Poř.</t>
  </si>
  <si>
    <t>Typ</t>
  </si>
  <si>
    <t>Kód</t>
  </si>
  <si>
    <t>Alter. kód</t>
  </si>
  <si>
    <t>MJ</t>
  </si>
  <si>
    <t>Výměra bez ztr.</t>
  </si>
  <si>
    <t>Ztratné</t>
  </si>
  <si>
    <t>Výměra</t>
  </si>
  <si>
    <t>Jedn. cena</t>
  </si>
  <si>
    <t>Jedn. hmotn.</t>
  </si>
  <si>
    <t>Jedn. suť</t>
  </si>
  <si>
    <t>Suť</t>
  </si>
  <si>
    <t>Sazba DPH</t>
  </si>
  <si>
    <t>Objekt</t>
  </si>
  <si>
    <t>Oddíl</t>
  </si>
  <si>
    <t>SO_01: Stavební objekt 01</t>
  </si>
  <si>
    <t>_</t>
  </si>
  <si>
    <t>006: Úpravy povrchu</t>
  </si>
  <si>
    <t>##T2##N_Catalog_catGUID</t>
  </si>
  <si>
    <t>##T2##PRO_ITEM_catID</t>
  </si>
  <si>
    <t>##T2##PRO_ITEM_iteCode</t>
  </si>
  <si>
    <t>##T2##PRO_ITEM_szvCode</t>
  </si>
  <si>
    <t>##T2##PRO_ITEM_tevCode</t>
  </si>
  <si>
    <t>SP</t>
  </si>
  <si>
    <t>622151011</t>
  </si>
  <si>
    <t>Penetrační silikátový nátěr vnějších pastovitých tenkovrstvých omítek stěn</t>
  </si>
  <si>
    <t>m2</t>
  </si>
  <si>
    <t>SO_01</t>
  </si>
  <si>
    <t>006</t>
  </si>
  <si>
    <t>vnější plocha;111,689</t>
  </si>
  <si>
    <t>plocha čoček;-25,341</t>
  </si>
  <si>
    <t>009: Ostatní konstrukce a práce</t>
  </si>
  <si>
    <t>941111121</t>
  </si>
  <si>
    <t>Montáž lešení řadového trubkového lehkého s podlahami zatížení do 200 kg/m2 š od 0,9 do 1,2 m v do 10 m</t>
  </si>
  <si>
    <t>009</t>
  </si>
  <si>
    <t>po vnějším obvodu bez přízemní části s plochou střechou;((3,14*3,14*5,16)*7)-(40*3,5)</t>
  </si>
  <si>
    <t>941111221</t>
  </si>
  <si>
    <t>Příplatek k lešení řadovému trubkovému lehkému s podlahami š 1,2 m v 10 m za první a ZKD den použití</t>
  </si>
  <si>
    <t>216,129*60</t>
  </si>
  <si>
    <t>941111821</t>
  </si>
  <si>
    <t>Demontáž lešení řadového trubkového lehkého s podlahami zatížení do 200 kg/m2 š od 0,9 do 1,2 m v do 10 m</t>
  </si>
  <si>
    <t>9411120R1</t>
  </si>
  <si>
    <t>atypické pomocné lešení na kopuli vč. jeho přestavování</t>
  </si>
  <si>
    <t>kpl</t>
  </si>
  <si>
    <t>943111111</t>
  </si>
  <si>
    <t>Montáž lešení prostorového trubkového lehkého bez podlah zatížení do 200 kg/m2 v do 10 m</t>
  </si>
  <si>
    <t>m3</t>
  </si>
  <si>
    <t>vnitřní plocha;86,703*6</t>
  </si>
  <si>
    <t>943111211</t>
  </si>
  <si>
    <t>Příplatek k lešení prostorovému trubkovému lehkému bez podlah v do 10 m za první a ZKD den použití</t>
  </si>
  <si>
    <t>520,218*60</t>
  </si>
  <si>
    <t>943111811</t>
  </si>
  <si>
    <t>Demontáž lešení prostorového trubkového lehkého bez podlah zatížení do 200 kg/m2 v do 10 m</t>
  </si>
  <si>
    <t>944511111</t>
  </si>
  <si>
    <t>Montáž ochranné sítě z textilie z umělých vláken</t>
  </si>
  <si>
    <t>944511211</t>
  </si>
  <si>
    <t>Příplatek k ochranné síti za první a ZKD den použití</t>
  </si>
  <si>
    <t>944511811</t>
  </si>
  <si>
    <t>Demontáž ochranné sítě z textilie z umělých vláken</t>
  </si>
  <si>
    <t>949211111</t>
  </si>
  <si>
    <t>Montáž lešeňové podlahy s příčníky pro trubková lešení v do 10 m</t>
  </si>
  <si>
    <t>vnitřní plocha;86,703</t>
  </si>
  <si>
    <t>949211211</t>
  </si>
  <si>
    <t>Příplatek k lešeňové podlaze s příčníky pro trubková lešení za první a ZKD den použití</t>
  </si>
  <si>
    <t>86,703*60</t>
  </si>
  <si>
    <t>949211811</t>
  </si>
  <si>
    <t>Demontáž lešeňové podlahy s příčníky pro trubková lešení v do 10 m</t>
  </si>
  <si>
    <t>979100R01</t>
  </si>
  <si>
    <t>Likvidace směsného stavebního odpadu vč. poplatku za likvidaci</t>
  </si>
  <si>
    <t>985132111</t>
  </si>
  <si>
    <t>Očištění ploch líce kleneb a podhledů tlakovou vodou</t>
  </si>
  <si>
    <t>vícekrát během provádění</t>
  </si>
  <si>
    <t>vnitřní plocha;(9,3*9,3*3,14/3)*3</t>
  </si>
  <si>
    <t>985132311</t>
  </si>
  <si>
    <t>Ruční dočištění ploch líce kleneb a podhledů ocelových kartáči</t>
  </si>
  <si>
    <t>2x během provádění - vnitřní plocha;90,526*2</t>
  </si>
  <si>
    <t>985311112</t>
  </si>
  <si>
    <t>Reprofilace stěn cementovou sanační maltou tl přes 10 do 20 mm (velké nerovnosti 20% z výměry 90 m2)</t>
  </si>
  <si>
    <t>9853112R1</t>
  </si>
  <si>
    <t>Reprofilace líce kleneb a podhledů cementovou sanační maltou REGULAR  tl přes 10 do 20 mm</t>
  </si>
  <si>
    <t>vnitřní plocha;90,526</t>
  </si>
  <si>
    <t>9853112R2</t>
  </si>
  <si>
    <t>Reprofilace líce kleneb a podhledů cementovou sanační maltou FINAL tl přes 10 do 20 mm - (finální provedení celé plochy)</t>
  </si>
  <si>
    <t>9853112R3</t>
  </si>
  <si>
    <t>Reprofilace povrchu lůžka čoček sanační hmotou</t>
  </si>
  <si>
    <t>kus</t>
  </si>
  <si>
    <t>985312113</t>
  </si>
  <si>
    <t>Stěrka k vyrovnání betonových ploch stěn tl přes 3 do 4 mm</t>
  </si>
  <si>
    <t>plocha vnitřní válcové části u čoček;82,358</t>
  </si>
  <si>
    <t>985312134</t>
  </si>
  <si>
    <t>Stěrka k vyrovnání betonových ploch rubu kleneb a podlah tl do 5 mm</t>
  </si>
  <si>
    <t>vnější plocha;10,33*10,33*3,14/3</t>
  </si>
  <si>
    <t>985323111</t>
  </si>
  <si>
    <t>Spojovací můstek reprofilovaného betonu na cementové bázi tl 1 mm</t>
  </si>
  <si>
    <t>783: Nátěry</t>
  </si>
  <si>
    <t>783801201</t>
  </si>
  <si>
    <t>Obroušení omítek před provedením nátěru</t>
  </si>
  <si>
    <t>783</t>
  </si>
  <si>
    <t>výpočet pro cca 30% vnitřní plochy</t>
  </si>
  <si>
    <t>vnitřní plocha;90,526/3</t>
  </si>
  <si>
    <t>plocha vnitřní válcové části u čoček;82,358/3</t>
  </si>
  <si>
    <t>plocha čoček;-25,341/3</t>
  </si>
  <si>
    <t>783823163</t>
  </si>
  <si>
    <t>Penetrační silikátový nátěr omítek stupně členitosti 3</t>
  </si>
  <si>
    <t>783827443</t>
  </si>
  <si>
    <t>Krycí dvojnásobný silikátový nátěr omítek stupně členitosti 3</t>
  </si>
  <si>
    <t>2x provedení; 147,543*2</t>
  </si>
  <si>
    <t>783933171</t>
  </si>
  <si>
    <t>Penetrační epoxidový nátěr hrubých betonových podlah</t>
  </si>
  <si>
    <t>783947161</t>
  </si>
  <si>
    <t>Krycí dvojnásobný polyuretanový vodou ředitelný nátěr betonové podlahy</t>
  </si>
  <si>
    <t>784: Malby</t>
  </si>
  <si>
    <t>784111R01</t>
  </si>
  <si>
    <t xml:space="preserve"> Odstranění malby strojně plocha</t>
  </si>
  <si>
    <t>784</t>
  </si>
  <si>
    <t>784111R02</t>
  </si>
  <si>
    <t xml:space="preserve"> Odstranění malby tubus čoček</t>
  </si>
  <si>
    <t>7841711R1</t>
  </si>
  <si>
    <t>Zakrytí a zabezpečení vnitřních podlaha inventáře včetně pozdějšího odkrytí</t>
  </si>
  <si>
    <t>vnitřní plocha;3,14*5*5</t>
  </si>
  <si>
    <t>787: Zasklívání</t>
  </si>
  <si>
    <t>7876008R1</t>
  </si>
  <si>
    <t>Vysklívání čoček</t>
  </si>
  <si>
    <t>787</t>
  </si>
  <si>
    <t>7876008R2</t>
  </si>
  <si>
    <t>vyčištění čoček</t>
  </si>
  <si>
    <t>7876008R3</t>
  </si>
  <si>
    <t>Zpětná montáž čoček - lepení polyuretanovým lepidlem do roviny střešního pláště</t>
  </si>
  <si>
    <t>V03: Zařízení staveniště</t>
  </si>
  <si>
    <t>ON</t>
  </si>
  <si>
    <t>030001000</t>
  </si>
  <si>
    <t>Zařízení staveniště</t>
  </si>
  <si>
    <t>V03</t>
  </si>
  <si>
    <t>V06: Územní vlivy</t>
  </si>
  <si>
    <t>065002000</t>
  </si>
  <si>
    <t>Mimostaveništní doprava materiálů</t>
  </si>
  <si>
    <t>V06</t>
  </si>
  <si>
    <t>V07: Provozní vlivy</t>
  </si>
  <si>
    <t>0710020R1</t>
  </si>
  <si>
    <t>Temperování dotčených prostor</t>
  </si>
  <si>
    <t>den</t>
  </si>
  <si>
    <t>V07</t>
  </si>
  <si>
    <t>0710020R2</t>
  </si>
  <si>
    <t>Zakrytí objektu během provádění stavby (provizorní zastřešení)</t>
  </si>
  <si>
    <t>0710020R3</t>
  </si>
  <si>
    <t>Bezpečnost práce při provádění - záchytné ohrazení, opatření při chůzi po kopuli atp)</t>
  </si>
  <si>
    <t>Figura</t>
  </si>
  <si>
    <t>Výraz</t>
  </si>
  <si>
    <t>Hodnota</t>
  </si>
  <si>
    <t>po vnějším obvodu;(3,14*3,14*5,16)*7</t>
  </si>
  <si>
    <t>vnitřní plocha;9,3*9,3*3,14/3</t>
  </si>
  <si>
    <t>plocha čoček;-(3,14*0,08*0,08*1261)</t>
  </si>
  <si>
    <t>plocha vnitřní válcové části u čoček;(3,14*2*0,08*0,13)*1261</t>
  </si>
  <si>
    <t>plocha čoček;25,341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</si>
</sst>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#,##0&quot;.&quot;_);;;_(@_)"/>
    <numFmt numFmtId="165" formatCode="_(#,##0.0??;\-\ #,##0.0??;&quot;–&quot;???;_(@_)"/>
    <numFmt numFmtId="166" formatCode="_(#,##0.00_);[Red]\-\ #,##0.00_);&quot;–&quot;??;_(@_)"/>
    <numFmt numFmtId="167" formatCode="_(#,##0_);[Red]\-\ #,##0_);&quot;–&quot;??;_(@_)"/>
    <numFmt numFmtId="168" formatCode="_(#,##0.00000_);[Red]\-\ #,##0.00000_);&quot;–&quot;??;_(@_)"/>
    <numFmt numFmtId="169" formatCode="_(#,##0.0_);[Red]\-\ #,##0.0_);&quot;–&quot;??;_(@_)"/>
    <numFmt numFmtId="170" formatCode="#"/>
  </numFmts>
  <fonts count="37">
    <font>
      <sz val="10"/>
      <name val="Arial"/>
      <charset val="238"/>
    </font>
    <font>
      <sz val="10"/>
      <color indexed="8"/>
      <name val="Arial"/>
      <family val="2"/>
      <charset val="238"/>
    </font>
    <font>
      <b/>
      <sz val="9"/>
      <color indexed="18"/>
      <name val="Arial"/>
      <family val="2"/>
      <charset val="238"/>
    </font>
    <font>
      <sz val="10"/>
      <color indexed="8"/>
      <name val="Arial CE"/>
      <charset val="238"/>
    </font>
    <font>
      <b/>
      <sz val="12"/>
      <color indexed="25"/>
      <name val="Arial"/>
      <family val="2"/>
      <charset val="238"/>
    </font>
    <font>
      <sz val="8"/>
      <color indexed="17"/>
      <name val="Courier New"/>
      <family val="3"/>
      <charset val="238"/>
    </font>
    <font>
      <sz val="10"/>
      <name val="Arial"/>
      <family val="2"/>
      <charset val="238"/>
    </font>
    <font>
      <sz val="10"/>
      <color indexed="53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0"/>
      <color indexed="61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 CE"/>
      <charset val="238"/>
    </font>
    <font>
      <sz val="8"/>
      <color indexed="17"/>
      <name val="Arial"/>
      <family val="2"/>
      <charset val="238"/>
    </font>
    <font>
      <sz val="10"/>
      <color indexed="61"/>
      <name val="Arial"/>
      <family val="2"/>
      <charset val="238"/>
    </font>
    <font>
      <sz val="9"/>
      <color indexed="1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54"/>
      <name val="Arial"/>
      <family val="2"/>
      <charset val="238"/>
    </font>
    <font>
      <b/>
      <sz val="10"/>
      <color indexed="54"/>
      <name val="Arial"/>
      <family val="2"/>
      <charset val="238"/>
    </font>
    <font>
      <b/>
      <sz val="18"/>
      <color indexed="18"/>
      <name val="Arial"/>
      <family val="2"/>
      <charset val="238"/>
    </font>
    <font>
      <b/>
      <sz val="15"/>
      <color indexed="18"/>
      <name val="Calibri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8"/>
      <color theme="0"/>
      <name val="Courier New"/>
      <family val="3"/>
      <charset val="238"/>
    </font>
    <font>
      <b/>
      <i/>
      <sz val="1"/>
      <color theme="0"/>
      <name val="Cambria"/>
      <family val="1"/>
      <charset val="238"/>
      <scheme val="major"/>
    </font>
    <font>
      <b/>
      <sz val="10"/>
      <color rgb="FF000080"/>
      <name val="Arial"/>
      <family val="2"/>
      <charset val="238"/>
    </font>
    <font>
      <b/>
      <sz val="20"/>
      <color rgb="FF00008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hair">
        <color indexed="23"/>
      </right>
      <top style="thin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thin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thin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</cellStyleXfs>
  <cellXfs count="123">
    <xf numFmtId="0" fontId="0" fillId="0" borderId="0" xfId="0"/>
    <xf numFmtId="164" fontId="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/>
    </xf>
    <xf numFmtId="165" fontId="3" fillId="0" borderId="0" xfId="0" applyNumberFormat="1" applyFont="1" applyFill="1" applyBorder="1" applyAlignment="1">
      <alignment horizontal="right" vertical="top"/>
    </xf>
    <xf numFmtId="166" fontId="1" fillId="0" borderId="0" xfId="0" applyNumberFormat="1" applyFont="1" applyAlignment="1">
      <alignment horizontal="right" vertical="top"/>
    </xf>
    <xf numFmtId="167" fontId="1" fillId="0" borderId="0" xfId="0" applyNumberFormat="1" applyFont="1" applyAlignment="1">
      <alignment horizontal="right" vertical="top"/>
    </xf>
    <xf numFmtId="168" fontId="1" fillId="0" borderId="0" xfId="0" applyNumberFormat="1" applyFont="1" applyAlignment="1">
      <alignment horizontal="right" vertical="top"/>
    </xf>
    <xf numFmtId="164" fontId="4" fillId="0" borderId="0" xfId="0" applyNumberFormat="1" applyFont="1" applyAlignment="1"/>
    <xf numFmtId="49" fontId="4" fillId="0" borderId="0" xfId="0" applyNumberFormat="1" applyFont="1" applyAlignment="1"/>
    <xf numFmtId="165" fontId="4" fillId="0" borderId="0" xfId="0" applyNumberFormat="1" applyFont="1" applyFill="1" applyBorder="1" applyAlignment="1"/>
    <xf numFmtId="166" fontId="4" fillId="0" borderId="0" xfId="0" applyNumberFormat="1" applyFont="1" applyAlignment="1"/>
    <xf numFmtId="167" fontId="4" fillId="0" borderId="0" xfId="0" applyNumberFormat="1" applyFont="1" applyAlignment="1"/>
    <xf numFmtId="168" fontId="4" fillId="0" borderId="0" xfId="0" applyNumberFormat="1" applyFont="1" applyAlignment="1"/>
    <xf numFmtId="49" fontId="7" fillId="0" borderId="0" xfId="0" applyNumberFormat="1" applyFont="1" applyAlignment="1">
      <alignment horizontal="left" vertical="top"/>
    </xf>
    <xf numFmtId="49" fontId="8" fillId="0" borderId="0" xfId="0" applyNumberFormat="1" applyFont="1" applyAlignment="1"/>
    <xf numFmtId="164" fontId="9" fillId="0" borderId="0" xfId="0" applyNumberFormat="1" applyFont="1" applyAlignment="1"/>
    <xf numFmtId="164" fontId="10" fillId="0" borderId="2" xfId="0" applyNumberFormat="1" applyFont="1" applyBorder="1" applyAlignment="1">
      <alignment horizontal="right" vertical="top"/>
    </xf>
    <xf numFmtId="49" fontId="10" fillId="0" borderId="2" xfId="0" applyNumberFormat="1" applyFont="1" applyBorder="1" applyAlignment="1">
      <alignment horizontal="center" vertical="top"/>
    </xf>
    <xf numFmtId="0" fontId="11" fillId="0" borderId="0" xfId="0" applyFont="1"/>
    <xf numFmtId="166" fontId="10" fillId="0" borderId="2" xfId="0" applyNumberFormat="1" applyFont="1" applyBorder="1" applyAlignment="1">
      <alignment horizontal="right" vertical="top"/>
    </xf>
    <xf numFmtId="167" fontId="10" fillId="0" borderId="2" xfId="0" applyNumberFormat="1" applyFont="1" applyBorder="1" applyAlignment="1">
      <alignment horizontal="right" vertical="top"/>
    </xf>
    <xf numFmtId="0" fontId="30" fillId="0" borderId="0" xfId="2"/>
    <xf numFmtId="0" fontId="14" fillId="0" borderId="0" xfId="0" applyFont="1"/>
    <xf numFmtId="49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right"/>
    </xf>
    <xf numFmtId="0" fontId="15" fillId="0" borderId="0" xfId="0" applyFont="1"/>
    <xf numFmtId="164" fontId="15" fillId="0" borderId="0" xfId="0" applyNumberFormat="1" applyFont="1" applyAlignment="1"/>
    <xf numFmtId="49" fontId="15" fillId="0" borderId="0" xfId="0" applyNumberFormat="1" applyFont="1" applyAlignment="1">
      <alignment horizontal="center"/>
    </xf>
    <xf numFmtId="0" fontId="15" fillId="0" borderId="0" xfId="0" applyNumberFormat="1" applyFont="1" applyAlignment="1">
      <alignment horizontal="left"/>
    </xf>
    <xf numFmtId="165" fontId="15" fillId="0" borderId="0" xfId="0" applyNumberFormat="1" applyFont="1" applyFill="1" applyBorder="1" applyAlignment="1"/>
    <xf numFmtId="166" fontId="15" fillId="0" borderId="0" xfId="0" applyNumberFormat="1" applyFont="1" applyAlignment="1"/>
    <xf numFmtId="167" fontId="15" fillId="0" borderId="0" xfId="0" applyNumberFormat="1" applyFont="1" applyAlignment="1"/>
    <xf numFmtId="168" fontId="15" fillId="0" borderId="0" xfId="0" applyNumberFormat="1" applyFont="1" applyAlignment="1"/>
    <xf numFmtId="169" fontId="15" fillId="0" borderId="0" xfId="0" applyNumberFormat="1" applyFont="1" applyAlignment="1"/>
    <xf numFmtId="0" fontId="15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2" fillId="0" borderId="0" xfId="0" applyFont="1"/>
    <xf numFmtId="164" fontId="2" fillId="0" borderId="0" xfId="0" applyNumberFormat="1" applyFont="1" applyAlignment="1"/>
    <xf numFmtId="0" fontId="2" fillId="0" borderId="0" xfId="0" applyNumberFormat="1" applyFont="1" applyAlignment="1">
      <alignment horizontal="left"/>
    </xf>
    <xf numFmtId="165" fontId="2" fillId="0" borderId="0" xfId="0" applyNumberFormat="1" applyFont="1" applyFill="1" applyBorder="1" applyAlignment="1"/>
    <xf numFmtId="166" fontId="2" fillId="0" borderId="0" xfId="0" applyNumberFormat="1" applyFont="1" applyAlignment="1"/>
    <xf numFmtId="167" fontId="2" fillId="0" borderId="0" xfId="0" applyNumberFormat="1" applyFont="1" applyAlignment="1"/>
    <xf numFmtId="168" fontId="2" fillId="0" borderId="0" xfId="0" applyNumberFormat="1" applyFont="1" applyAlignment="1"/>
    <xf numFmtId="169" fontId="2" fillId="0" borderId="0" xfId="0" applyNumberFormat="1" applyFont="1" applyAlignment="1"/>
    <xf numFmtId="0" fontId="2" fillId="0" borderId="0" xfId="0" applyNumberFormat="1" applyFont="1" applyAlignment="1"/>
    <xf numFmtId="0" fontId="16" fillId="0" borderId="0" xfId="0" applyFont="1"/>
    <xf numFmtId="49" fontId="10" fillId="0" borderId="2" xfId="0" applyNumberFormat="1" applyFont="1" applyBorder="1" applyAlignment="1">
      <alignment horizontal="left" vertical="top"/>
    </xf>
    <xf numFmtId="0" fontId="10" fillId="0" borderId="2" xfId="0" applyNumberFormat="1" applyFont="1" applyBorder="1" applyAlignment="1">
      <alignment horizontal="left" vertical="top" wrapText="1"/>
    </xf>
    <xf numFmtId="165" fontId="17" fillId="0" borderId="2" xfId="0" applyNumberFormat="1" applyFont="1" applyFill="1" applyBorder="1" applyAlignment="1">
      <alignment horizontal="right" vertical="top"/>
    </xf>
    <xf numFmtId="168" fontId="10" fillId="0" borderId="2" xfId="0" applyNumberFormat="1" applyFont="1" applyBorder="1" applyAlignment="1">
      <alignment horizontal="right" vertical="top"/>
    </xf>
    <xf numFmtId="169" fontId="10" fillId="0" borderId="2" xfId="0" applyNumberFormat="1" applyFont="1" applyBorder="1" applyAlignment="1">
      <alignment horizontal="right" vertical="top"/>
    </xf>
    <xf numFmtId="0" fontId="18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NumberFormat="1" applyFont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right" vertical="top"/>
    </xf>
    <xf numFmtId="166" fontId="5" fillId="0" borderId="0" xfId="0" applyNumberFormat="1" applyFont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 vertical="top" wrapText="1"/>
    </xf>
    <xf numFmtId="167" fontId="5" fillId="0" borderId="0" xfId="0" applyNumberFormat="1" applyFont="1" applyAlignment="1">
      <alignment horizontal="left" vertical="top" wrapText="1"/>
    </xf>
    <xf numFmtId="168" fontId="5" fillId="0" borderId="0" xfId="0" applyNumberFormat="1" applyFont="1" applyAlignment="1">
      <alignment horizontal="left" vertical="top" wrapText="1"/>
    </xf>
    <xf numFmtId="0" fontId="19" fillId="0" borderId="0" xfId="0" applyFont="1"/>
    <xf numFmtId="0" fontId="20" fillId="0" borderId="0" xfId="0" applyFont="1"/>
    <xf numFmtId="0" fontId="13" fillId="0" borderId="0" xfId="0" applyFont="1" applyAlignment="1">
      <alignment horizontal="left"/>
    </xf>
    <xf numFmtId="0" fontId="21" fillId="0" borderId="0" xfId="0" applyFont="1"/>
    <xf numFmtId="0" fontId="22" fillId="0" borderId="4" xfId="0" applyFont="1" applyBorder="1" applyAlignment="1">
      <alignment horizontal="left"/>
    </xf>
    <xf numFmtId="167" fontId="22" fillId="0" borderId="4" xfId="0" applyNumberFormat="1" applyFont="1" applyBorder="1" applyAlignment="1"/>
    <xf numFmtId="0" fontId="22" fillId="0" borderId="0" xfId="0" applyFont="1" applyAlignment="1">
      <alignment horizontal="left"/>
    </xf>
    <xf numFmtId="167" fontId="22" fillId="0" borderId="0" xfId="0" applyNumberFormat="1" applyFont="1" applyAlignment="1"/>
    <xf numFmtId="0" fontId="23" fillId="0" borderId="0" xfId="0" applyFont="1"/>
    <xf numFmtId="167" fontId="24" fillId="0" borderId="0" xfId="0" applyNumberFormat="1" applyFont="1" applyAlignment="1"/>
    <xf numFmtId="0" fontId="25" fillId="0" borderId="0" xfId="2" applyNumberFormat="1" applyFont="1" applyBorder="1" applyAlignment="1">
      <alignment horizontal="left"/>
    </xf>
    <xf numFmtId="0" fontId="30" fillId="0" borderId="0" xfId="2" applyNumberFormat="1" applyAlignment="1">
      <alignment horizontal="left" wrapText="1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left" wrapText="1"/>
    </xf>
    <xf numFmtId="0" fontId="26" fillId="0" borderId="0" xfId="1" applyNumberFormat="1" applyFont="1" applyBorder="1" applyAlignment="1">
      <alignment horizontal="left"/>
    </xf>
    <xf numFmtId="0" fontId="0" fillId="0" borderId="0" xfId="0" applyNumberFormat="1" applyFill="1" applyAlignment="1">
      <alignment horizontal="left"/>
    </xf>
    <xf numFmtId="0" fontId="26" fillId="0" borderId="0" xfId="1" applyNumberFormat="1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 vertical="top" wrapText="1"/>
    </xf>
    <xf numFmtId="0" fontId="24" fillId="0" borderId="0" xfId="0" applyFont="1" applyAlignment="1">
      <alignment horizontal="left" indent="1"/>
    </xf>
    <xf numFmtId="0" fontId="12" fillId="0" borderId="0" xfId="0" applyNumberFormat="1" applyFont="1" applyBorder="1" applyAlignment="1">
      <alignment horizontal="left" vertical="top" wrapText="1"/>
    </xf>
    <xf numFmtId="0" fontId="6" fillId="0" borderId="0" xfId="0" applyFont="1"/>
    <xf numFmtId="0" fontId="6" fillId="0" borderId="0" xfId="0" applyNumberFormat="1" applyFont="1" applyBorder="1" applyAlignment="1">
      <alignment horizontal="left" vertical="top" wrapText="1"/>
    </xf>
    <xf numFmtId="0" fontId="12" fillId="0" borderId="0" xfId="0" applyFont="1" applyAlignment="1">
      <alignment vertical="top" wrapText="1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170" fontId="31" fillId="0" borderId="0" xfId="0" applyNumberFormat="1" applyFont="1" applyAlignment="1"/>
    <xf numFmtId="170" fontId="32" fillId="0" borderId="0" xfId="0" applyNumberFormat="1" applyFont="1" applyAlignment="1"/>
    <xf numFmtId="170" fontId="33" fillId="0" borderId="0" xfId="0" applyNumberFormat="1" applyFont="1" applyAlignment="1">
      <alignment horizontal="left" vertical="top" wrapText="1"/>
    </xf>
    <xf numFmtId="0" fontId="34" fillId="0" borderId="0" xfId="0" applyFont="1" applyAlignment="1">
      <alignment horizontal="center" vertical="center"/>
    </xf>
    <xf numFmtId="164" fontId="34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 wrapText="1"/>
    </xf>
    <xf numFmtId="165" fontId="34" fillId="0" borderId="0" xfId="0" applyNumberFormat="1" applyFont="1" applyFill="1" applyBorder="1" applyAlignment="1">
      <alignment horizontal="center" vertical="center"/>
    </xf>
    <xf numFmtId="166" fontId="34" fillId="0" borderId="0" xfId="0" applyNumberFormat="1" applyFont="1" applyAlignment="1">
      <alignment horizontal="center" vertical="center"/>
    </xf>
    <xf numFmtId="167" fontId="34" fillId="0" borderId="0" xfId="0" applyNumberFormat="1" applyFont="1" applyAlignment="1">
      <alignment horizontal="center" vertical="center"/>
    </xf>
    <xf numFmtId="168" fontId="34" fillId="0" borderId="0" xfId="0" applyNumberFormat="1" applyFont="1" applyAlignment="1">
      <alignment horizontal="center" vertical="center"/>
    </xf>
    <xf numFmtId="170" fontId="34" fillId="0" borderId="0" xfId="0" applyNumberFormat="1" applyFont="1" applyAlignment="1">
      <alignment horizontal="center" vertical="center"/>
    </xf>
    <xf numFmtId="0" fontId="12" fillId="0" borderId="5" xfId="0" applyNumberFormat="1" applyFont="1" applyBorder="1" applyAlignment="1">
      <alignment horizontal="left" vertical="top"/>
    </xf>
    <xf numFmtId="0" fontId="6" fillId="0" borderId="6" xfId="0" applyNumberFormat="1" applyFont="1" applyBorder="1" applyAlignment="1">
      <alignment horizontal="left" vertical="top" wrapText="1"/>
    </xf>
    <xf numFmtId="0" fontId="12" fillId="0" borderId="7" xfId="0" applyNumberFormat="1" applyFont="1" applyBorder="1" applyAlignment="1">
      <alignment horizontal="left" vertical="top"/>
    </xf>
    <xf numFmtId="0" fontId="28" fillId="0" borderId="8" xfId="0" applyNumberFormat="1" applyFont="1" applyBorder="1" applyAlignment="1">
      <alignment horizontal="left" vertical="top" wrapText="1"/>
    </xf>
    <xf numFmtId="0" fontId="6" fillId="0" borderId="8" xfId="0" applyNumberFormat="1" applyFont="1" applyBorder="1" applyAlignment="1">
      <alignment horizontal="left" vertical="top" wrapText="1"/>
    </xf>
    <xf numFmtId="0" fontId="12" fillId="0" borderId="9" xfId="0" applyNumberFormat="1" applyFont="1" applyBorder="1" applyAlignment="1">
      <alignment horizontal="left" vertical="top"/>
    </xf>
    <xf numFmtId="0" fontId="6" fillId="0" borderId="10" xfId="0" applyNumberFormat="1" applyFont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NumberFormat="1" applyFont="1" applyBorder="1" applyAlignment="1">
      <alignment horizontal="center" vertical="top"/>
    </xf>
    <xf numFmtId="167" fontId="21" fillId="0" borderId="4" xfId="0" applyNumberFormat="1" applyFont="1" applyBorder="1"/>
    <xf numFmtId="0" fontId="21" fillId="0" borderId="4" xfId="0" applyFont="1" applyBorder="1"/>
    <xf numFmtId="164" fontId="27" fillId="0" borderId="0" xfId="0" applyNumberFormat="1" applyFont="1" applyAlignment="1">
      <alignment horizontal="left" indent="3"/>
    </xf>
    <xf numFmtId="49" fontId="2" fillId="0" borderId="3" xfId="0" applyNumberFormat="1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12" fillId="0" borderId="7" xfId="0" applyNumberFormat="1" applyFont="1" applyBorder="1" applyAlignment="1">
      <alignment horizontal="left" vertical="center"/>
    </xf>
    <xf numFmtId="0" fontId="36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horizontal="left" indent="2"/>
    </xf>
    <xf numFmtId="0" fontId="2" fillId="0" borderId="3" xfId="0" applyNumberFormat="1" applyFont="1" applyBorder="1" applyAlignment="1">
      <alignment horizontal="center"/>
    </xf>
    <xf numFmtId="0" fontId="9" fillId="0" borderId="0" xfId="0" applyFont="1"/>
  </cellXfs>
  <cellStyles count="3">
    <cellStyle name="Nadpis 1" xfId="1" builtinId="16"/>
    <cellStyle name="Název" xfId="2" builtinId="15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8624-0315-4466-8C94-81A0AFF8927F}">
  <dimension ref="A1:G21"/>
  <sheetViews>
    <sheetView workbookViewId="0">
      <selection activeCell="A3" sqref="A3"/>
    </sheetView>
  </sheetViews>
  <sheetFormatPr defaultRowHeight="12.75"/>
  <cols>
    <col min="1" max="1" width="29.42578125" customWidth="1"/>
    <col min="2" max="2" width="92" customWidth="1"/>
    <col min="7" max="7" width="18" customWidth="1"/>
    <col min="8" max="8" width="27.42578125" bestFit="1" customWidth="1"/>
    <col min="9" max="9" width="20" customWidth="1"/>
  </cols>
  <sheetData>
    <row r="1" spans="1:2" s="25" customFormat="1" ht="23.25">
      <c r="A1" s="75"/>
      <c r="B1" s="76"/>
    </row>
    <row r="2" spans="1:2" ht="30" customHeight="1">
      <c r="A2" s="118" t="s">
        <v>0</v>
      </c>
      <c r="B2" s="118"/>
    </row>
    <row r="3" spans="1:2" ht="19.5">
      <c r="A3" s="79" t="s">
        <v>1</v>
      </c>
      <c r="B3" s="78"/>
    </row>
    <row r="4" spans="1:2">
      <c r="A4" s="102" t="s">
        <v>2</v>
      </c>
      <c r="B4" s="103" t="s">
        <v>3</v>
      </c>
    </row>
    <row r="5" spans="1:2" ht="15.75">
      <c r="A5" s="117" t="s">
        <v>1</v>
      </c>
      <c r="B5" s="105" t="s">
        <v>4</v>
      </c>
    </row>
    <row r="6" spans="1:2">
      <c r="A6" s="104" t="s">
        <v>5</v>
      </c>
      <c r="B6" s="106"/>
    </row>
    <row r="7" spans="1:2">
      <c r="A7" s="104" t="s">
        <v>6</v>
      </c>
      <c r="B7" s="106" t="s">
        <v>7</v>
      </c>
    </row>
    <row r="8" spans="1:2">
      <c r="A8" s="107" t="s">
        <v>8</v>
      </c>
      <c r="B8" s="108"/>
    </row>
    <row r="9" spans="1:2" ht="30" customHeight="1">
      <c r="A9" s="80"/>
      <c r="B9" s="78"/>
    </row>
    <row r="10" spans="1:2" ht="19.5">
      <c r="A10" s="81" t="s">
        <v>9</v>
      </c>
      <c r="B10" s="78"/>
    </row>
    <row r="11" spans="1:2">
      <c r="A11" s="102" t="s">
        <v>10</v>
      </c>
      <c r="B11" s="103" t="s">
        <v>11</v>
      </c>
    </row>
    <row r="12" spans="1:2">
      <c r="A12" s="107" t="s">
        <v>8</v>
      </c>
      <c r="B12" s="108"/>
    </row>
    <row r="13" spans="1:2" ht="30" customHeight="1">
      <c r="A13" s="77"/>
      <c r="B13" s="78"/>
    </row>
    <row r="14" spans="1:2" ht="19.5" customHeight="1">
      <c r="A14" s="79" t="s">
        <v>12</v>
      </c>
      <c r="B14" s="78"/>
    </row>
    <row r="15" spans="1:2">
      <c r="A15" s="111" t="s">
        <v>13</v>
      </c>
      <c r="B15" s="82" t="s">
        <v>14</v>
      </c>
    </row>
    <row r="16" spans="1:2" ht="30.75" customHeight="1">
      <c r="A16" s="77"/>
    </row>
    <row r="17" spans="1:7" ht="19.5">
      <c r="A17" s="79" t="s">
        <v>15</v>
      </c>
    </row>
    <row r="18" spans="1:7" ht="14.25">
      <c r="A18" s="110" t="s">
        <v>16</v>
      </c>
      <c r="B18" s="109" t="s">
        <v>17</v>
      </c>
      <c r="G18" s="22"/>
    </row>
    <row r="19" spans="1:7">
      <c r="G19" s="85"/>
    </row>
    <row r="20" spans="1:7">
      <c r="G20" s="85"/>
    </row>
    <row r="21" spans="1:7" ht="14.25">
      <c r="G21" s="22"/>
    </row>
  </sheetData>
  <mergeCells count="1">
    <mergeCell ref="A2:B2"/>
  </mergeCells>
  <phoneticPr fontId="0" type="noConversion"/>
  <pageMargins left="0.78740157480314965" right="0.78740157480314965" top="0.78740157480314965" bottom="0.78740157480314965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BC182-9A94-4D41-8D0F-6CCBA97655D6}">
  <sheetPr>
    <outlinePr summaryBelow="0"/>
  </sheetPr>
  <dimension ref="A1:G19"/>
  <sheetViews>
    <sheetView tabSelected="1" workbookViewId="0">
      <pane ySplit="3" topLeftCell="A4" activePane="bottomLeft" state="frozen"/>
      <selection pane="bottomLeft" activeCell="B14" sqref="B14"/>
    </sheetView>
  </sheetViews>
  <sheetFormatPr defaultRowHeight="12.75" outlineLevelRow="1"/>
  <cols>
    <col min="1" max="1" width="18.140625" hidden="1" customWidth="1"/>
    <col min="2" max="2" width="80.7109375" customWidth="1"/>
    <col min="3" max="3" width="15.7109375" customWidth="1"/>
    <col min="4" max="4" width="15.7109375" hidden="1" customWidth="1"/>
    <col min="5" max="6" width="15.7109375" customWidth="1"/>
  </cols>
  <sheetData>
    <row r="1" spans="1:7" ht="15.75" customHeight="1">
      <c r="A1" s="19"/>
      <c r="B1" s="85" t="s">
        <v>18</v>
      </c>
      <c r="C1" s="12"/>
      <c r="D1" s="15"/>
      <c r="E1" s="14"/>
      <c r="F1" s="12"/>
      <c r="G1" s="17"/>
    </row>
    <row r="2" spans="1:7" ht="14.25" customHeight="1">
      <c r="A2" t="str">
        <f t="array" ref="A2">INDEX(__SAZBA__,MATCH(0,COUNTIF($A$1:A1,__SAZBA__),0))</f>
        <v>_</v>
      </c>
      <c r="B2" s="114" t="str">
        <f>'Kryci list'!B5</f>
        <v>Oprava kopule</v>
      </c>
      <c r="C2" s="12"/>
      <c r="D2" s="15"/>
      <c r="E2" s="14"/>
      <c r="F2" s="12"/>
      <c r="G2" s="17"/>
    </row>
    <row r="3" spans="1:7" ht="13.5" thickBot="1">
      <c r="A3">
        <f t="array" ref="A3">INDEX(__SAZBA__,MATCH(0,COUNTIF($A$1:A2,__SAZBA__),0))</f>
        <v>21</v>
      </c>
      <c r="B3" s="115" t="s">
        <v>10</v>
      </c>
      <c r="C3" s="115" t="s">
        <v>19</v>
      </c>
      <c r="D3" s="115" t="s">
        <v>20</v>
      </c>
      <c r="E3" s="115" t="s">
        <v>21</v>
      </c>
      <c r="F3" s="115" t="s">
        <v>22</v>
      </c>
      <c r="G3" s="18"/>
    </row>
    <row r="4" spans="1:7">
      <c r="A4" t="e">
        <f t="array" ref="A4">INDEX(__SAZBA__,MATCH(0,COUNTIF($A$1:A3,__SAZBA__),0))</f>
        <v>#N/A</v>
      </c>
      <c r="B4" s="88"/>
      <c r="C4" s="89"/>
      <c r="D4" s="89"/>
      <c r="E4" s="89"/>
      <c r="F4" s="89"/>
      <c r="G4" s="18"/>
    </row>
    <row r="5" spans="1:7" s="65" customFormat="1" ht="15.75" customHeight="1">
      <c r="B5" s="119" t="str">
        <f>IF(Zakazka!$J$5=0,"",Zakazka!$J$5)</f>
        <v>SO_01: Stavební objekt 01</v>
      </c>
      <c r="C5" s="36" t="str">
        <f>IF(Zakazka!$P$5=0,"",Zakazka!$P$5)</f>
        <v/>
      </c>
      <c r="D5" s="38">
        <f>IF(Zakazka!$R$5=0,"",Zakazka!$R$5)</f>
        <v>64.321756051819989</v>
      </c>
      <c r="E5" s="36" t="str">
        <f>IF(Zakazka!$V$5=0,"",Zakazka!$V$5)</f>
        <v/>
      </c>
      <c r="F5" s="36" t="str">
        <f>IF(Zakazka!$W$5=0,"",Zakazka!$W$5)</f>
        <v/>
      </c>
    </row>
    <row r="6" spans="1:7" s="66" customFormat="1" ht="15" customHeight="1" outlineLevel="1">
      <c r="B6" s="120" t="str">
        <f>IF(Zakazka!$J$6=0,"",Zakazka!$J$6)</f>
        <v>006: Úpravy povrchu</v>
      </c>
      <c r="C6" s="46" t="str">
        <f>IF(Zakazka!$P$6=0,"",Zakazka!$P$6)</f>
        <v/>
      </c>
      <c r="D6" s="48">
        <f>IF(Zakazka!$R$6=0,"",Zakazka!$R$6)</f>
        <v>1.7269599999999996E-2</v>
      </c>
      <c r="E6" s="46" t="str">
        <f>IF(Zakazka!$V$6=0,"",Zakazka!$V$6)</f>
        <v/>
      </c>
      <c r="F6" s="46" t="str">
        <f>IF(Zakazka!$W$6=0,"",Zakazka!$W$6)</f>
        <v/>
      </c>
    </row>
    <row r="7" spans="1:7" s="66" customFormat="1" ht="15" customHeight="1" outlineLevel="1">
      <c r="B7" s="120" t="str">
        <f>IF(Zakazka!$J$11=0,"",Zakazka!$J$11)</f>
        <v>009: Ostatní konstrukce a práce</v>
      </c>
      <c r="C7" s="46" t="str">
        <f>IF(Zakazka!$P$11=0,"",Zakazka!$P$11)</f>
        <v/>
      </c>
      <c r="D7" s="48">
        <f>IF(Zakazka!$R$11=0,"",Zakazka!$R$11)</f>
        <v>63.940222921820002</v>
      </c>
      <c r="E7" s="46" t="str">
        <f>IF(Zakazka!$V$11=0,"",Zakazka!$V$11)</f>
        <v/>
      </c>
      <c r="F7" s="46" t="str">
        <f>IF(Zakazka!$W$11=0,"",Zakazka!$W$11)</f>
        <v/>
      </c>
    </row>
    <row r="8" spans="1:7" s="66" customFormat="1" ht="15" customHeight="1" outlineLevel="1">
      <c r="B8" s="120" t="str">
        <f>IF(Zakazka!$J$52=0,"",Zakazka!$J$52)</f>
        <v>783: Nátěry</v>
      </c>
      <c r="C8" s="46" t="str">
        <f>IF(Zakazka!$P$52=0,"",Zakazka!$P$52)</f>
        <v/>
      </c>
      <c r="D8" s="48">
        <f>IF(Zakazka!$R$52=0,"",Zakazka!$R$52)</f>
        <v>0.36426353</v>
      </c>
      <c r="E8" s="46" t="str">
        <f>IF(Zakazka!$V$52=0,"",Zakazka!$V$52)</f>
        <v/>
      </c>
      <c r="F8" s="46" t="str">
        <f>IF(Zakazka!$W$52=0,"",Zakazka!$W$52)</f>
        <v/>
      </c>
    </row>
    <row r="9" spans="1:7" s="66" customFormat="1" ht="15" customHeight="1" outlineLevel="1">
      <c r="B9" s="120" t="str">
        <f>IF(Zakazka!$J$69=0,"",Zakazka!$J$69)</f>
        <v>784: Malby</v>
      </c>
      <c r="C9" s="46" t="str">
        <f>IF(Zakazka!$P$69=0,"",Zakazka!$P$69)</f>
        <v/>
      </c>
      <c r="D9" s="48" t="str">
        <f>IF(Zakazka!$R$69=0,"",Zakazka!$R$69)</f>
        <v/>
      </c>
      <c r="E9" s="46" t="str">
        <f>IF(Zakazka!$V$69=0,"",Zakazka!$V$69)</f>
        <v/>
      </c>
      <c r="F9" s="46" t="str">
        <f>IF(Zakazka!$W$69=0,"",Zakazka!$W$69)</f>
        <v/>
      </c>
    </row>
    <row r="10" spans="1:7" s="66" customFormat="1" ht="15" customHeight="1" outlineLevel="1">
      <c r="B10" s="120" t="str">
        <f>IF(Zakazka!$J$75=0,"",Zakazka!$J$75)</f>
        <v>787: Zasklívání</v>
      </c>
      <c r="C10" s="46" t="str">
        <f>IF(Zakazka!$P$75=0,"",Zakazka!$P$75)</f>
        <v/>
      </c>
      <c r="D10" s="48" t="str">
        <f>IF(Zakazka!$R$75=0,"",Zakazka!$R$75)</f>
        <v/>
      </c>
      <c r="E10" s="46" t="str">
        <f>IF(Zakazka!$V$75=0,"",Zakazka!$V$75)</f>
        <v/>
      </c>
      <c r="F10" s="46" t="str">
        <f>IF(Zakazka!$W$75=0,"",Zakazka!$W$75)</f>
        <v/>
      </c>
    </row>
    <row r="11" spans="1:7" s="66" customFormat="1" ht="15" customHeight="1" outlineLevel="1">
      <c r="B11" s="120" t="str">
        <f>IF(Zakazka!$J$80=0,"",Zakazka!$J$80)</f>
        <v>V03: Zařízení staveniště</v>
      </c>
      <c r="C11" s="46" t="str">
        <f>IF(Zakazka!$P$80=0,"",Zakazka!$P$80)</f>
        <v/>
      </c>
      <c r="D11" s="48" t="str">
        <f>IF(Zakazka!$R$80=0,"",Zakazka!$R$80)</f>
        <v/>
      </c>
      <c r="E11" s="46" t="str">
        <f>IF(Zakazka!$V$80=0,"",Zakazka!$V$80)</f>
        <v/>
      </c>
      <c r="F11" s="46" t="str">
        <f>IF(Zakazka!$W$80=0,"",Zakazka!$W$80)</f>
        <v/>
      </c>
    </row>
    <row r="12" spans="1:7" s="66" customFormat="1" ht="15" customHeight="1" outlineLevel="1">
      <c r="B12" s="120" t="str">
        <f>IF(Zakazka!$J$83=0,"",Zakazka!$J$83)</f>
        <v>V06: Územní vlivy</v>
      </c>
      <c r="C12" s="46" t="str">
        <f>IF(Zakazka!$P$83=0,"",Zakazka!$P$83)</f>
        <v/>
      </c>
      <c r="D12" s="48" t="str">
        <f>IF(Zakazka!$R$83=0,"",Zakazka!$R$83)</f>
        <v/>
      </c>
      <c r="E12" s="46" t="str">
        <f>IF(Zakazka!$V$83=0,"",Zakazka!$V$83)</f>
        <v/>
      </c>
      <c r="F12" s="46" t="str">
        <f>IF(Zakazka!$W$83=0,"",Zakazka!$W$83)</f>
        <v/>
      </c>
    </row>
    <row r="13" spans="1:7" s="66" customFormat="1" ht="15" customHeight="1" outlineLevel="1">
      <c r="B13" s="120" t="str">
        <f>IF(Zakazka!$J$86=0,"",Zakazka!$J$86)</f>
        <v>V07: Provozní vlivy</v>
      </c>
      <c r="C13" s="46" t="str">
        <f>IF(Zakazka!$P$86=0,"",Zakazka!$P$86)</f>
        <v/>
      </c>
      <c r="D13" s="48" t="str">
        <f>IF(Zakazka!$R$86=0,"",Zakazka!$R$86)</f>
        <v/>
      </c>
      <c r="E13" s="46" t="str">
        <f>IF(Zakazka!$V$86=0,"",Zakazka!$V$86)</f>
        <v/>
      </c>
      <c r="F13" s="46" t="str">
        <f>IF(Zakazka!$W$86=0,"",Zakazka!$W$86)</f>
        <v/>
      </c>
    </row>
    <row r="14" spans="1:7" ht="13.5" outlineLevel="1" thickBot="1">
      <c r="B14" s="67"/>
    </row>
    <row r="15" spans="1:7" s="68" customFormat="1" ht="15">
      <c r="A15" s="68">
        <f>SUM(A17:A18)</f>
        <v>0</v>
      </c>
      <c r="B15" s="69" t="s">
        <v>23</v>
      </c>
      <c r="C15" s="70">
        <f>SUBTOTAL(9,C5:C14)/2</f>
        <v>0</v>
      </c>
      <c r="D15" s="112"/>
      <c r="E15" s="113"/>
      <c r="F15" s="113"/>
    </row>
    <row r="16" spans="1:7" s="68" customFormat="1" ht="15">
      <c r="B16" s="71" t="s">
        <v>21</v>
      </c>
      <c r="C16" s="72">
        <f>SUBTOTAL(9,C17:C18)</f>
        <v>0</v>
      </c>
    </row>
    <row r="17" spans="1:6" s="73" customFormat="1">
      <c r="A17" s="73">
        <f>IF(ISNUMBER(A3),SUMIF(__SAZBA__,A3,__CENA__),0)</f>
        <v>0</v>
      </c>
      <c r="B17" s="83" t="str">
        <f>IF(A17=0,"","DPH " &amp; A3 &amp; " % ze základny: " &amp; TEXT(A17,"# ##0"))</f>
        <v/>
      </c>
      <c r="C17" s="74" t="str">
        <f>IF(A17=0,"",A17*A3/100)</f>
        <v/>
      </c>
    </row>
    <row r="18" spans="1:6" s="73" customFormat="1" ht="13.5" thickBot="1">
      <c r="A18" s="73">
        <f>IF(ISNUMBER(A4),SUMIF(__SAZBA__,A4,__CENA__),0)</f>
        <v>0</v>
      </c>
      <c r="B18" s="83" t="str">
        <f>IF(A18=0,"","DPH " &amp; A4 &amp; " % ze základny: " &amp; TEXT(A18,"# ##0"))</f>
        <v/>
      </c>
      <c r="C18" s="74" t="str">
        <f>IF(A18=0,"",A18*A4/100)</f>
        <v/>
      </c>
    </row>
    <row r="19" spans="1:6" s="68" customFormat="1" ht="15">
      <c r="B19" s="69" t="s">
        <v>24</v>
      </c>
      <c r="C19" s="70">
        <f>SUM(C15:C16)</f>
        <v>0</v>
      </c>
      <c r="D19" s="113"/>
      <c r="E19" s="113"/>
      <c r="F19" s="113"/>
    </row>
  </sheetData>
  <phoneticPr fontId="0" type="noConversion"/>
  <pageMargins left="0.78740157480314965" right="0.78740157480314965" top="0.78740157480314965" bottom="0.78740157480314965" header="0.39370078740157483" footer="0.39370078740157483"/>
  <pageSetup paperSize="9" scale="90" orientation="landscape" horizontalDpi="300" verticalDpi="300" r:id="rId1"/>
  <headerFooter>
    <oddFooter>&amp;L&amp;8www.euroCALC.cz&amp;C&amp;8&amp;P z &amp;N&amp;R&amp;8&amp;D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EC61B-1252-4F62-8B7A-51CCA0BDD88A}">
  <sheetPr>
    <outlinePr summaryBelow="0"/>
  </sheetPr>
  <dimension ref="A1:Z92"/>
  <sheetViews>
    <sheetView zoomScaleNormal="100" zoomScaleSheetLayoutView="100" workbookViewId="0">
      <pane ySplit="3" topLeftCell="A4" activePane="bottomLeft" state="frozen"/>
      <selection pane="bottomLeft" activeCell="H5" sqref="H5"/>
    </sheetView>
  </sheetViews>
  <sheetFormatPr defaultRowHeight="12.75" outlineLevelRow="3"/>
  <cols>
    <col min="1" max="5" width="0" hidden="1" customWidth="1"/>
    <col min="6" max="6" width="5.42578125" style="1" customWidth="1"/>
    <col min="7" max="7" width="4.28515625" style="4" customWidth="1"/>
    <col min="8" max="8" width="14.28515625" style="3" customWidth="1"/>
    <col min="9" max="9" width="10" style="3" hidden="1" customWidth="1"/>
    <col min="10" max="10" width="57.140625" style="5" customWidth="1"/>
    <col min="11" max="11" width="4.28515625" style="4" customWidth="1"/>
    <col min="12" max="12" width="13.7109375" style="7" customWidth="1"/>
    <col min="13" max="13" width="6.85546875" style="8" customWidth="1"/>
    <col min="14" max="14" width="13.42578125" style="7" customWidth="1"/>
    <col min="15" max="15" width="12.42578125" style="8" customWidth="1"/>
    <col min="16" max="16" width="15.7109375" style="9" customWidth="1"/>
    <col min="17" max="17" width="11.42578125" style="10" hidden="1" customWidth="1"/>
    <col min="18" max="18" width="14.28515625" style="8" hidden="1" customWidth="1"/>
    <col min="19" max="19" width="11.42578125" style="8" hidden="1" customWidth="1"/>
    <col min="20" max="20" width="14.28515625" style="8" hidden="1" customWidth="1"/>
    <col min="21" max="21" width="9.7109375" style="8" hidden="1" customWidth="1"/>
    <col min="22" max="22" width="14.5703125" style="8" hidden="1" customWidth="1"/>
    <col min="23" max="23" width="15.7109375" style="8" hidden="1" customWidth="1"/>
    <col min="24" max="24" width="25.7109375" style="8" hidden="1" customWidth="1"/>
    <col min="25" max="26" width="10" style="3" hidden="1" customWidth="1"/>
    <col min="27" max="27" width="9.42578125" customWidth="1"/>
  </cols>
  <sheetData>
    <row r="1" spans="1:26" ht="21.6" customHeight="1">
      <c r="F1" s="11"/>
      <c r="G1" s="12"/>
      <c r="H1" s="12"/>
      <c r="I1" s="12"/>
      <c r="J1" s="12"/>
      <c r="K1" s="12"/>
      <c r="L1" s="13"/>
      <c r="M1" s="14"/>
      <c r="N1" s="13"/>
      <c r="O1" s="14"/>
      <c r="P1" s="15"/>
      <c r="Q1" s="16"/>
      <c r="R1" s="14"/>
      <c r="S1" s="14"/>
      <c r="T1" s="14"/>
      <c r="U1" s="14"/>
      <c r="V1" s="14"/>
      <c r="W1" s="14"/>
      <c r="X1" s="14"/>
      <c r="Y1" s="12"/>
      <c r="Z1" s="12"/>
    </row>
    <row r="2" spans="1:26" ht="21.6" customHeight="1">
      <c r="F2" s="11"/>
      <c r="G2" s="12"/>
      <c r="H2" s="12"/>
      <c r="I2" s="12"/>
      <c r="J2" s="12"/>
      <c r="K2" s="12"/>
      <c r="L2" s="13"/>
      <c r="M2" s="14"/>
      <c r="N2" s="13"/>
      <c r="O2" s="14"/>
      <c r="P2" s="15"/>
      <c r="Q2" s="16"/>
      <c r="R2" s="14"/>
      <c r="S2" s="14"/>
      <c r="T2" s="14"/>
      <c r="U2" s="14"/>
      <c r="V2" s="14"/>
      <c r="W2" s="14"/>
      <c r="X2" s="14"/>
      <c r="Y2" s="12"/>
      <c r="Z2" s="12"/>
    </row>
    <row r="3" spans="1:26" s="26" customFormat="1" ht="13.5" thickBot="1">
      <c r="F3" s="115" t="s">
        <v>25</v>
      </c>
      <c r="G3" s="115" t="s">
        <v>26</v>
      </c>
      <c r="H3" s="115" t="s">
        <v>27</v>
      </c>
      <c r="I3" s="115" t="s">
        <v>28</v>
      </c>
      <c r="J3" s="121" t="s">
        <v>10</v>
      </c>
      <c r="K3" s="115" t="s">
        <v>29</v>
      </c>
      <c r="L3" s="115" t="s">
        <v>30</v>
      </c>
      <c r="M3" s="115" t="s">
        <v>31</v>
      </c>
      <c r="N3" s="115" t="s">
        <v>32</v>
      </c>
      <c r="O3" s="115" t="s">
        <v>33</v>
      </c>
      <c r="P3" s="115" t="s">
        <v>19</v>
      </c>
      <c r="Q3" s="115" t="s">
        <v>34</v>
      </c>
      <c r="R3" s="115" t="s">
        <v>20</v>
      </c>
      <c r="S3" s="115" t="s">
        <v>35</v>
      </c>
      <c r="T3" s="115" t="s">
        <v>36</v>
      </c>
      <c r="U3" s="115" t="s">
        <v>37</v>
      </c>
      <c r="V3" s="115" t="s">
        <v>21</v>
      </c>
      <c r="W3" s="115" t="s">
        <v>22</v>
      </c>
      <c r="X3" s="121" t="s">
        <v>8</v>
      </c>
      <c r="Y3" s="115" t="s">
        <v>38</v>
      </c>
      <c r="Z3" s="115" t="s">
        <v>39</v>
      </c>
    </row>
    <row r="4" spans="1:26" ht="11.25" customHeight="1">
      <c r="F4" s="2"/>
      <c r="G4" s="6"/>
      <c r="H4" s="27"/>
      <c r="I4" s="27"/>
      <c r="J4" s="28"/>
      <c r="K4" s="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9"/>
      <c r="Y4" s="27"/>
      <c r="Z4" s="27"/>
    </row>
    <row r="5" spans="1:26" s="30" customFormat="1" ht="18.75" customHeight="1">
      <c r="F5" s="31"/>
      <c r="G5" s="32"/>
      <c r="H5" s="33"/>
      <c r="I5" s="33"/>
      <c r="J5" s="33" t="s">
        <v>40</v>
      </c>
      <c r="K5" s="32"/>
      <c r="L5" s="34"/>
      <c r="M5" s="35"/>
      <c r="N5" s="34"/>
      <c r="O5" s="35"/>
      <c r="P5" s="36">
        <f>SUBTOTAL(9,P6:P91)</f>
        <v>0</v>
      </c>
      <c r="Q5" s="37"/>
      <c r="R5" s="38">
        <f>SUBTOTAL(9,R6:R91)</f>
        <v>64.321756051819989</v>
      </c>
      <c r="S5" s="35"/>
      <c r="T5" s="38">
        <f>SUBTOTAL(9,T6:T91)</f>
        <v>114.66273000000001</v>
      </c>
      <c r="U5" s="90" t="s">
        <v>41</v>
      </c>
      <c r="V5" s="36">
        <f>SUBTOTAL(9,V6:V91)</f>
        <v>0</v>
      </c>
      <c r="W5" s="36">
        <f>SUBTOTAL(9,W6:W91)</f>
        <v>0</v>
      </c>
      <c r="X5" s="39"/>
      <c r="Y5" s="40"/>
      <c r="Z5" s="40"/>
    </row>
    <row r="6" spans="1:26" s="41" customFormat="1" ht="16.5" customHeight="1" outlineLevel="1">
      <c r="F6" s="42"/>
      <c r="G6" s="6"/>
      <c r="H6" s="43"/>
      <c r="I6" s="43"/>
      <c r="J6" s="43" t="s">
        <v>42</v>
      </c>
      <c r="K6" s="6"/>
      <c r="L6" s="44"/>
      <c r="M6" s="45"/>
      <c r="N6" s="44"/>
      <c r="O6" s="45"/>
      <c r="P6" s="46">
        <f>SUBTOTAL(9,P7:P10)</f>
        <v>0</v>
      </c>
      <c r="Q6" s="47"/>
      <c r="R6" s="48">
        <f>SUBTOTAL(9,R7:R10)</f>
        <v>1.7269599999999996E-2</v>
      </c>
      <c r="S6" s="45"/>
      <c r="T6" s="48">
        <f>SUBTOTAL(9,T7:T10)</f>
        <v>0</v>
      </c>
      <c r="U6" s="91" t="s">
        <v>41</v>
      </c>
      <c r="V6" s="46">
        <f>SUBTOTAL(9,V7:V10)</f>
        <v>0</v>
      </c>
      <c r="W6" s="46">
        <f>SUBTOTAL(9,W7:W10)</f>
        <v>0</v>
      </c>
      <c r="X6" s="49"/>
      <c r="Y6" s="27"/>
      <c r="Z6" s="27"/>
    </row>
    <row r="7" spans="1:26" s="50" customFormat="1" ht="24" outlineLevel="2">
      <c r="A7" s="122" t="s">
        <v>43</v>
      </c>
      <c r="B7" s="122" t="s">
        <v>44</v>
      </c>
      <c r="C7" s="122" t="s">
        <v>45</v>
      </c>
      <c r="D7" s="122" t="s">
        <v>46</v>
      </c>
      <c r="E7" s="122" t="s">
        <v>47</v>
      </c>
      <c r="F7" s="20">
        <v>1</v>
      </c>
      <c r="G7" s="21" t="s">
        <v>48</v>
      </c>
      <c r="H7" s="51" t="s">
        <v>49</v>
      </c>
      <c r="I7" s="51"/>
      <c r="J7" s="52" t="s">
        <v>50</v>
      </c>
      <c r="K7" s="21" t="s">
        <v>51</v>
      </c>
      <c r="L7" s="53">
        <v>86.347999999999985</v>
      </c>
      <c r="M7" s="23">
        <v>0</v>
      </c>
      <c r="N7" s="53">
        <f>L7*(1+M7/100)</f>
        <v>86.347999999999985</v>
      </c>
      <c r="O7" s="23">
        <v>0</v>
      </c>
      <c r="P7" s="24">
        <f>N7*O7</f>
        <v>0</v>
      </c>
      <c r="Q7" s="54">
        <v>2.0000000000000001E-4</v>
      </c>
      <c r="R7" s="55">
        <f>N7*Q7</f>
        <v>1.7269599999999996E-2</v>
      </c>
      <c r="S7" s="54"/>
      <c r="T7" s="55">
        <f>N7*S7</f>
        <v>0</v>
      </c>
      <c r="U7" s="24">
        <v>21</v>
      </c>
      <c r="V7" s="24">
        <f>P7*(U7/100)</f>
        <v>0</v>
      </c>
      <c r="W7" s="24">
        <f>P7+V7</f>
        <v>0</v>
      </c>
      <c r="X7" s="52"/>
      <c r="Y7" s="51" t="s">
        <v>52</v>
      </c>
      <c r="Z7" s="51" t="s">
        <v>53</v>
      </c>
    </row>
    <row r="8" spans="1:26" s="56" customFormat="1" ht="11.25" outlineLevel="3">
      <c r="F8" s="57"/>
      <c r="G8" s="58"/>
      <c r="H8" s="58"/>
      <c r="I8" s="58"/>
      <c r="J8" s="59" t="s">
        <v>54</v>
      </c>
      <c r="K8" s="58"/>
      <c r="L8" s="60">
        <v>111.68899999999999</v>
      </c>
      <c r="M8" s="61"/>
      <c r="N8" s="62"/>
      <c r="O8" s="61"/>
      <c r="P8" s="63"/>
      <c r="Q8" s="64"/>
      <c r="R8" s="61"/>
      <c r="S8" s="61"/>
      <c r="T8" s="61"/>
      <c r="U8" s="92" t="s">
        <v>41</v>
      </c>
      <c r="V8" s="61"/>
      <c r="W8" s="61"/>
      <c r="X8" s="59"/>
      <c r="Y8" s="58"/>
      <c r="Z8" s="58"/>
    </row>
    <row r="9" spans="1:26" s="56" customFormat="1" ht="11.25" outlineLevel="3">
      <c r="F9" s="57"/>
      <c r="G9" s="58"/>
      <c r="H9" s="58"/>
      <c r="I9" s="58"/>
      <c r="J9" s="59" t="s">
        <v>55</v>
      </c>
      <c r="K9" s="58"/>
      <c r="L9" s="60">
        <v>-25.341000000000001</v>
      </c>
      <c r="M9" s="61"/>
      <c r="N9" s="62"/>
      <c r="O9" s="61"/>
      <c r="P9" s="63"/>
      <c r="Q9" s="64"/>
      <c r="R9" s="61"/>
      <c r="S9" s="61"/>
      <c r="T9" s="61"/>
      <c r="U9" s="92" t="s">
        <v>41</v>
      </c>
      <c r="V9" s="61"/>
      <c r="W9" s="61"/>
      <c r="X9" s="59"/>
      <c r="Y9" s="58"/>
      <c r="Z9" s="58"/>
    </row>
    <row r="10" spans="1:26" s="93" customFormat="1" ht="12.75" customHeight="1" outlineLevel="2">
      <c r="F10" s="94"/>
      <c r="G10" s="95"/>
      <c r="H10" s="95"/>
      <c r="I10" s="95"/>
      <c r="J10" s="96"/>
      <c r="K10" s="95"/>
      <c r="L10" s="97"/>
      <c r="M10" s="98"/>
      <c r="N10" s="97"/>
      <c r="O10" s="98"/>
      <c r="P10" s="99"/>
      <c r="Q10" s="100"/>
      <c r="R10" s="98"/>
      <c r="S10" s="98"/>
      <c r="T10" s="98"/>
      <c r="U10" s="101" t="s">
        <v>41</v>
      </c>
      <c r="V10" s="98"/>
      <c r="W10" s="98"/>
      <c r="X10" s="98"/>
      <c r="Y10" s="95"/>
      <c r="Z10" s="95"/>
    </row>
    <row r="11" spans="1:26" s="41" customFormat="1" ht="16.5" customHeight="1" outlineLevel="1">
      <c r="F11" s="42"/>
      <c r="G11" s="6"/>
      <c r="H11" s="43"/>
      <c r="I11" s="43"/>
      <c r="J11" s="43" t="s">
        <v>56</v>
      </c>
      <c r="K11" s="6"/>
      <c r="L11" s="44"/>
      <c r="M11" s="45"/>
      <c r="N11" s="44"/>
      <c r="O11" s="45"/>
      <c r="P11" s="46">
        <f>SUBTOTAL(9,P12:P51)</f>
        <v>0</v>
      </c>
      <c r="Q11" s="47"/>
      <c r="R11" s="48">
        <f>SUBTOTAL(9,R12:R51)</f>
        <v>63.940222921820002</v>
      </c>
      <c r="S11" s="45"/>
      <c r="T11" s="48">
        <f>SUBTOTAL(9,T12:T51)</f>
        <v>0</v>
      </c>
      <c r="U11" s="91" t="s">
        <v>41</v>
      </c>
      <c r="V11" s="46">
        <f>SUBTOTAL(9,V12:V51)</f>
        <v>0</v>
      </c>
      <c r="W11" s="46">
        <f>SUBTOTAL(9,W12:W51)</f>
        <v>0</v>
      </c>
      <c r="X11" s="49"/>
      <c r="Y11" s="27"/>
      <c r="Z11" s="27"/>
    </row>
    <row r="12" spans="1:26" s="50" customFormat="1" ht="24" outlineLevel="2">
      <c r="A12" s="122"/>
      <c r="B12" s="122"/>
      <c r="C12" s="122"/>
      <c r="D12" s="122"/>
      <c r="E12" s="122"/>
      <c r="F12" s="20">
        <v>1</v>
      </c>
      <c r="G12" s="21" t="s">
        <v>48</v>
      </c>
      <c r="H12" s="51" t="s">
        <v>57</v>
      </c>
      <c r="I12" s="51"/>
      <c r="J12" s="52" t="s">
        <v>58</v>
      </c>
      <c r="K12" s="21" t="s">
        <v>51</v>
      </c>
      <c r="L12" s="53">
        <v>216.12875200000002</v>
      </c>
      <c r="M12" s="23">
        <v>0</v>
      </c>
      <c r="N12" s="53">
        <f>L12*(1+M12/100)</f>
        <v>216.12875200000002</v>
      </c>
      <c r="O12" s="23">
        <v>0</v>
      </c>
      <c r="P12" s="24">
        <f>N12*O12</f>
        <v>0</v>
      </c>
      <c r="Q12" s="54"/>
      <c r="R12" s="55">
        <f>N12*Q12</f>
        <v>0</v>
      </c>
      <c r="S12" s="54"/>
      <c r="T12" s="55">
        <f>N12*S12</f>
        <v>0</v>
      </c>
      <c r="U12" s="24">
        <v>21</v>
      </c>
      <c r="V12" s="24">
        <f>P12*(U12/100)</f>
        <v>0</v>
      </c>
      <c r="W12" s="24">
        <f>P12+V12</f>
        <v>0</v>
      </c>
      <c r="X12" s="52"/>
      <c r="Y12" s="51" t="s">
        <v>52</v>
      </c>
      <c r="Z12" s="51" t="s">
        <v>59</v>
      </c>
    </row>
    <row r="13" spans="1:26" s="56" customFormat="1" ht="22.5" outlineLevel="3">
      <c r="F13" s="57"/>
      <c r="G13" s="58"/>
      <c r="H13" s="58"/>
      <c r="I13" s="58"/>
      <c r="J13" s="59" t="s">
        <v>60</v>
      </c>
      <c r="K13" s="58"/>
      <c r="L13" s="60">
        <v>216.12875200000002</v>
      </c>
      <c r="M13" s="61"/>
      <c r="N13" s="62"/>
      <c r="O13" s="61"/>
      <c r="P13" s="63"/>
      <c r="Q13" s="64"/>
      <c r="R13" s="61"/>
      <c r="S13" s="61"/>
      <c r="T13" s="61"/>
      <c r="U13" s="92" t="s">
        <v>41</v>
      </c>
      <c r="V13" s="61"/>
      <c r="W13" s="61"/>
      <c r="X13" s="59"/>
      <c r="Y13" s="58"/>
      <c r="Z13" s="58"/>
    </row>
    <row r="14" spans="1:26" s="50" customFormat="1" ht="24" outlineLevel="2">
      <c r="A14" s="122"/>
      <c r="B14" s="122"/>
      <c r="C14" s="122"/>
      <c r="D14" s="122"/>
      <c r="E14" s="122"/>
      <c r="F14" s="20">
        <v>2</v>
      </c>
      <c r="G14" s="21" t="s">
        <v>48</v>
      </c>
      <c r="H14" s="51" t="s">
        <v>61</v>
      </c>
      <c r="I14" s="51"/>
      <c r="J14" s="52" t="s">
        <v>62</v>
      </c>
      <c r="K14" s="21" t="s">
        <v>51</v>
      </c>
      <c r="L14" s="53">
        <v>12967.74</v>
      </c>
      <c r="M14" s="23">
        <v>0</v>
      </c>
      <c r="N14" s="53">
        <f>L14*(1+M14/100)</f>
        <v>12967.74</v>
      </c>
      <c r="O14" s="23">
        <v>0</v>
      </c>
      <c r="P14" s="24">
        <f>N14*O14</f>
        <v>0</v>
      </c>
      <c r="Q14" s="54"/>
      <c r="R14" s="55">
        <f>N14*Q14</f>
        <v>0</v>
      </c>
      <c r="S14" s="54"/>
      <c r="T14" s="55">
        <f>N14*S14</f>
        <v>0</v>
      </c>
      <c r="U14" s="24">
        <v>21</v>
      </c>
      <c r="V14" s="24">
        <f>P14*(U14/100)</f>
        <v>0</v>
      </c>
      <c r="W14" s="24">
        <f>P14+V14</f>
        <v>0</v>
      </c>
      <c r="X14" s="52"/>
      <c r="Y14" s="51" t="s">
        <v>52</v>
      </c>
      <c r="Z14" s="51" t="s">
        <v>59</v>
      </c>
    </row>
    <row r="15" spans="1:26" s="56" customFormat="1" ht="11.25" outlineLevel="3">
      <c r="F15" s="57"/>
      <c r="G15" s="58"/>
      <c r="H15" s="58"/>
      <c r="I15" s="58"/>
      <c r="J15" s="59" t="s">
        <v>63</v>
      </c>
      <c r="K15" s="58"/>
      <c r="L15" s="60">
        <v>12967.74</v>
      </c>
      <c r="M15" s="61"/>
      <c r="N15" s="62"/>
      <c r="O15" s="61"/>
      <c r="P15" s="63"/>
      <c r="Q15" s="64"/>
      <c r="R15" s="61"/>
      <c r="S15" s="61"/>
      <c r="T15" s="61"/>
      <c r="U15" s="92" t="s">
        <v>41</v>
      </c>
      <c r="V15" s="61"/>
      <c r="W15" s="61"/>
      <c r="X15" s="59"/>
      <c r="Y15" s="58"/>
      <c r="Z15" s="58"/>
    </row>
    <row r="16" spans="1:26" s="50" customFormat="1" ht="24" outlineLevel="2">
      <c r="A16" s="122"/>
      <c r="B16" s="122"/>
      <c r="C16" s="122"/>
      <c r="D16" s="122"/>
      <c r="E16" s="122"/>
      <c r="F16" s="20">
        <v>3</v>
      </c>
      <c r="G16" s="21" t="s">
        <v>48</v>
      </c>
      <c r="H16" s="51" t="s">
        <v>64</v>
      </c>
      <c r="I16" s="51"/>
      <c r="J16" s="52" t="s">
        <v>65</v>
      </c>
      <c r="K16" s="21" t="s">
        <v>51</v>
      </c>
      <c r="L16" s="53">
        <v>216.12899999999999</v>
      </c>
      <c r="M16" s="23">
        <v>0</v>
      </c>
      <c r="N16" s="53">
        <f>L16*(1+M16/100)</f>
        <v>216.12899999999999</v>
      </c>
      <c r="O16" s="23">
        <v>0</v>
      </c>
      <c r="P16" s="24">
        <f>N16*O16</f>
        <v>0</v>
      </c>
      <c r="Q16" s="54"/>
      <c r="R16" s="55">
        <f>N16*Q16</f>
        <v>0</v>
      </c>
      <c r="S16" s="54"/>
      <c r="T16" s="55">
        <f>N16*S16</f>
        <v>0</v>
      </c>
      <c r="U16" s="24">
        <v>21</v>
      </c>
      <c r="V16" s="24">
        <f>P16*(U16/100)</f>
        <v>0</v>
      </c>
      <c r="W16" s="24">
        <f>P16+V16</f>
        <v>0</v>
      </c>
      <c r="X16" s="52"/>
      <c r="Y16" s="51" t="s">
        <v>52</v>
      </c>
      <c r="Z16" s="51" t="s">
        <v>59</v>
      </c>
    </row>
    <row r="17" spans="6:26" s="50" customFormat="1" ht="12" outlineLevel="2">
      <c r="F17" s="20">
        <v>4</v>
      </c>
      <c r="G17" s="21" t="s">
        <v>48</v>
      </c>
      <c r="H17" s="51" t="s">
        <v>66</v>
      </c>
      <c r="I17" s="51"/>
      <c r="J17" s="52" t="s">
        <v>67</v>
      </c>
      <c r="K17" s="21" t="s">
        <v>68</v>
      </c>
      <c r="L17" s="53">
        <v>1</v>
      </c>
      <c r="M17" s="23">
        <v>0</v>
      </c>
      <c r="N17" s="53">
        <f>L17*(1+M17/100)</f>
        <v>1</v>
      </c>
      <c r="O17" s="23">
        <v>0</v>
      </c>
      <c r="P17" s="24">
        <f>N17*O17</f>
        <v>0</v>
      </c>
      <c r="Q17" s="54"/>
      <c r="R17" s="55">
        <f>N17*Q17</f>
        <v>0</v>
      </c>
      <c r="S17" s="54"/>
      <c r="T17" s="55">
        <f>N17*S17</f>
        <v>0</v>
      </c>
      <c r="U17" s="24">
        <v>21</v>
      </c>
      <c r="V17" s="24">
        <f>P17*(U17/100)</f>
        <v>0</v>
      </c>
      <c r="W17" s="24">
        <f>P17+V17</f>
        <v>0</v>
      </c>
      <c r="X17" s="52"/>
      <c r="Y17" s="51" t="s">
        <v>52</v>
      </c>
      <c r="Z17" s="51" t="s">
        <v>59</v>
      </c>
    </row>
    <row r="18" spans="6:26" s="50" customFormat="1" ht="24" outlineLevel="2">
      <c r="F18" s="20">
        <v>5</v>
      </c>
      <c r="G18" s="21" t="s">
        <v>48</v>
      </c>
      <c r="H18" s="51" t="s">
        <v>69</v>
      </c>
      <c r="I18" s="51"/>
      <c r="J18" s="52" t="s">
        <v>70</v>
      </c>
      <c r="K18" s="21" t="s">
        <v>71</v>
      </c>
      <c r="L18" s="53">
        <v>520.21800000000007</v>
      </c>
      <c r="M18" s="23">
        <v>0</v>
      </c>
      <c r="N18" s="53">
        <f>L18*(1+M18/100)</f>
        <v>520.21800000000007</v>
      </c>
      <c r="O18" s="23">
        <v>0</v>
      </c>
      <c r="P18" s="24">
        <f>N18*O18</f>
        <v>0</v>
      </c>
      <c r="Q18" s="54"/>
      <c r="R18" s="55">
        <f>N18*Q18</f>
        <v>0</v>
      </c>
      <c r="S18" s="54"/>
      <c r="T18" s="55">
        <f>N18*S18</f>
        <v>0</v>
      </c>
      <c r="U18" s="24">
        <v>21</v>
      </c>
      <c r="V18" s="24">
        <f>P18*(U18/100)</f>
        <v>0</v>
      </c>
      <c r="W18" s="24">
        <f>P18+V18</f>
        <v>0</v>
      </c>
      <c r="X18" s="52"/>
      <c r="Y18" s="51" t="s">
        <v>52</v>
      </c>
      <c r="Z18" s="51" t="s">
        <v>59</v>
      </c>
    </row>
    <row r="19" spans="6:26" s="56" customFormat="1" ht="11.25" outlineLevel="3">
      <c r="F19" s="57"/>
      <c r="G19" s="58"/>
      <c r="H19" s="58"/>
      <c r="I19" s="58"/>
      <c r="J19" s="59" t="s">
        <v>72</v>
      </c>
      <c r="K19" s="58"/>
      <c r="L19" s="60">
        <v>520.21800000000007</v>
      </c>
      <c r="M19" s="61"/>
      <c r="N19" s="62"/>
      <c r="O19" s="61"/>
      <c r="P19" s="63"/>
      <c r="Q19" s="64"/>
      <c r="R19" s="61"/>
      <c r="S19" s="61"/>
      <c r="T19" s="61"/>
      <c r="U19" s="92" t="s">
        <v>41</v>
      </c>
      <c r="V19" s="61"/>
      <c r="W19" s="61"/>
      <c r="X19" s="59"/>
      <c r="Y19" s="58"/>
      <c r="Z19" s="58"/>
    </row>
    <row r="20" spans="6:26" s="50" customFormat="1" ht="24" outlineLevel="2">
      <c r="F20" s="20">
        <v>6</v>
      </c>
      <c r="G20" s="21" t="s">
        <v>48</v>
      </c>
      <c r="H20" s="51" t="s">
        <v>73</v>
      </c>
      <c r="I20" s="51"/>
      <c r="J20" s="52" t="s">
        <v>74</v>
      </c>
      <c r="K20" s="21" t="s">
        <v>71</v>
      </c>
      <c r="L20" s="53">
        <v>31213.08</v>
      </c>
      <c r="M20" s="23">
        <v>0</v>
      </c>
      <c r="N20" s="53">
        <f>L20*(1+M20/100)</f>
        <v>31213.08</v>
      </c>
      <c r="O20" s="23">
        <v>0</v>
      </c>
      <c r="P20" s="24">
        <f>N20*O20</f>
        <v>0</v>
      </c>
      <c r="Q20" s="54"/>
      <c r="R20" s="55">
        <f>N20*Q20</f>
        <v>0</v>
      </c>
      <c r="S20" s="54"/>
      <c r="T20" s="55">
        <f>N20*S20</f>
        <v>0</v>
      </c>
      <c r="U20" s="24">
        <v>21</v>
      </c>
      <c r="V20" s="24">
        <f>P20*(U20/100)</f>
        <v>0</v>
      </c>
      <c r="W20" s="24">
        <f>P20+V20</f>
        <v>0</v>
      </c>
      <c r="X20" s="52"/>
      <c r="Y20" s="51" t="s">
        <v>52</v>
      </c>
      <c r="Z20" s="51" t="s">
        <v>59</v>
      </c>
    </row>
    <row r="21" spans="6:26" s="56" customFormat="1" ht="11.25" outlineLevel="3">
      <c r="F21" s="57"/>
      <c r="G21" s="58"/>
      <c r="H21" s="58"/>
      <c r="I21" s="58"/>
      <c r="J21" s="59" t="s">
        <v>75</v>
      </c>
      <c r="K21" s="58"/>
      <c r="L21" s="60">
        <v>31213.08</v>
      </c>
      <c r="M21" s="61"/>
      <c r="N21" s="62"/>
      <c r="O21" s="61"/>
      <c r="P21" s="63"/>
      <c r="Q21" s="64"/>
      <c r="R21" s="61"/>
      <c r="S21" s="61"/>
      <c r="T21" s="61"/>
      <c r="U21" s="92" t="s">
        <v>41</v>
      </c>
      <c r="V21" s="61"/>
      <c r="W21" s="61"/>
      <c r="X21" s="59"/>
      <c r="Y21" s="58"/>
      <c r="Z21" s="58"/>
    </row>
    <row r="22" spans="6:26" s="50" customFormat="1" ht="24" outlineLevel="2">
      <c r="F22" s="20">
        <v>7</v>
      </c>
      <c r="G22" s="21" t="s">
        <v>48</v>
      </c>
      <c r="H22" s="51" t="s">
        <v>76</v>
      </c>
      <c r="I22" s="51"/>
      <c r="J22" s="52" t="s">
        <v>77</v>
      </c>
      <c r="K22" s="21" t="s">
        <v>71</v>
      </c>
      <c r="L22" s="53">
        <v>520.21799999999996</v>
      </c>
      <c r="M22" s="23">
        <v>0</v>
      </c>
      <c r="N22" s="53">
        <f>L22*(1+M22/100)</f>
        <v>520.21799999999996</v>
      </c>
      <c r="O22" s="23">
        <v>0</v>
      </c>
      <c r="P22" s="24">
        <f>N22*O22</f>
        <v>0</v>
      </c>
      <c r="Q22" s="54"/>
      <c r="R22" s="55">
        <f>N22*Q22</f>
        <v>0</v>
      </c>
      <c r="S22" s="54"/>
      <c r="T22" s="55">
        <f>N22*S22</f>
        <v>0</v>
      </c>
      <c r="U22" s="24">
        <v>21</v>
      </c>
      <c r="V22" s="24">
        <f>P22*(U22/100)</f>
        <v>0</v>
      </c>
      <c r="W22" s="24">
        <f>P22+V22</f>
        <v>0</v>
      </c>
      <c r="X22" s="52"/>
      <c r="Y22" s="51" t="s">
        <v>52</v>
      </c>
      <c r="Z22" s="51" t="s">
        <v>59</v>
      </c>
    </row>
    <row r="23" spans="6:26" s="50" customFormat="1" ht="12" outlineLevel="2">
      <c r="F23" s="20">
        <v>8</v>
      </c>
      <c r="G23" s="21" t="s">
        <v>48</v>
      </c>
      <c r="H23" s="51" t="s">
        <v>78</v>
      </c>
      <c r="I23" s="51"/>
      <c r="J23" s="52" t="s">
        <v>79</v>
      </c>
      <c r="K23" s="21" t="s">
        <v>51</v>
      </c>
      <c r="L23" s="53">
        <v>216.12899999999999</v>
      </c>
      <c r="M23" s="23">
        <v>0</v>
      </c>
      <c r="N23" s="53">
        <f>L23*(1+M23/100)</f>
        <v>216.12899999999999</v>
      </c>
      <c r="O23" s="23">
        <v>0</v>
      </c>
      <c r="P23" s="24">
        <f>N23*O23</f>
        <v>0</v>
      </c>
      <c r="Q23" s="54"/>
      <c r="R23" s="55">
        <f>N23*Q23</f>
        <v>0</v>
      </c>
      <c r="S23" s="54"/>
      <c r="T23" s="55">
        <f>N23*S23</f>
        <v>0</v>
      </c>
      <c r="U23" s="24">
        <v>21</v>
      </c>
      <c r="V23" s="24">
        <f>P23*(U23/100)</f>
        <v>0</v>
      </c>
      <c r="W23" s="24">
        <f>P23+V23</f>
        <v>0</v>
      </c>
      <c r="X23" s="52"/>
      <c r="Y23" s="51" t="s">
        <v>52</v>
      </c>
      <c r="Z23" s="51" t="s">
        <v>59</v>
      </c>
    </row>
    <row r="24" spans="6:26" s="50" customFormat="1" ht="12" outlineLevel="2">
      <c r="F24" s="20">
        <v>9</v>
      </c>
      <c r="G24" s="21" t="s">
        <v>48</v>
      </c>
      <c r="H24" s="51" t="s">
        <v>80</v>
      </c>
      <c r="I24" s="51"/>
      <c r="J24" s="52" t="s">
        <v>81</v>
      </c>
      <c r="K24" s="21" t="s">
        <v>51</v>
      </c>
      <c r="L24" s="53">
        <v>12967.74</v>
      </c>
      <c r="M24" s="23">
        <v>0</v>
      </c>
      <c r="N24" s="53">
        <f>L24*(1+M24/100)</f>
        <v>12967.74</v>
      </c>
      <c r="O24" s="23">
        <v>0</v>
      </c>
      <c r="P24" s="24">
        <f>N24*O24</f>
        <v>0</v>
      </c>
      <c r="Q24" s="54"/>
      <c r="R24" s="55">
        <f>N24*Q24</f>
        <v>0</v>
      </c>
      <c r="S24" s="54"/>
      <c r="T24" s="55">
        <f>N24*S24</f>
        <v>0</v>
      </c>
      <c r="U24" s="24">
        <v>21</v>
      </c>
      <c r="V24" s="24">
        <f>P24*(U24/100)</f>
        <v>0</v>
      </c>
      <c r="W24" s="24">
        <f>P24+V24</f>
        <v>0</v>
      </c>
      <c r="X24" s="52"/>
      <c r="Y24" s="51" t="s">
        <v>52</v>
      </c>
      <c r="Z24" s="51" t="s">
        <v>59</v>
      </c>
    </row>
    <row r="25" spans="6:26" s="50" customFormat="1" ht="12" outlineLevel="2">
      <c r="F25" s="20">
        <v>10</v>
      </c>
      <c r="G25" s="21" t="s">
        <v>48</v>
      </c>
      <c r="H25" s="51" t="s">
        <v>82</v>
      </c>
      <c r="I25" s="51"/>
      <c r="J25" s="52" t="s">
        <v>83</v>
      </c>
      <c r="K25" s="21" t="s">
        <v>51</v>
      </c>
      <c r="L25" s="53">
        <v>216.12899999999999</v>
      </c>
      <c r="M25" s="23">
        <v>0</v>
      </c>
      <c r="N25" s="53">
        <f>L25*(1+M25/100)</f>
        <v>216.12899999999999</v>
      </c>
      <c r="O25" s="23">
        <v>0</v>
      </c>
      <c r="P25" s="24">
        <f>N25*O25</f>
        <v>0</v>
      </c>
      <c r="Q25" s="54"/>
      <c r="R25" s="55">
        <f>N25*Q25</f>
        <v>0</v>
      </c>
      <c r="S25" s="54"/>
      <c r="T25" s="55">
        <f>N25*S25</f>
        <v>0</v>
      </c>
      <c r="U25" s="24">
        <v>21</v>
      </c>
      <c r="V25" s="24">
        <f>P25*(U25/100)</f>
        <v>0</v>
      </c>
      <c r="W25" s="24">
        <f>P25+V25</f>
        <v>0</v>
      </c>
      <c r="X25" s="52"/>
      <c r="Y25" s="51" t="s">
        <v>52</v>
      </c>
      <c r="Z25" s="51" t="s">
        <v>59</v>
      </c>
    </row>
    <row r="26" spans="6:26" s="50" customFormat="1" ht="12" outlineLevel="2">
      <c r="F26" s="20">
        <v>11</v>
      </c>
      <c r="G26" s="21" t="s">
        <v>48</v>
      </c>
      <c r="H26" s="51" t="s">
        <v>84</v>
      </c>
      <c r="I26" s="51"/>
      <c r="J26" s="52" t="s">
        <v>85</v>
      </c>
      <c r="K26" s="21" t="s">
        <v>51</v>
      </c>
      <c r="L26" s="53">
        <v>86.703000000000003</v>
      </c>
      <c r="M26" s="23">
        <v>0</v>
      </c>
      <c r="N26" s="53">
        <f>L26*(1+M26/100)</f>
        <v>86.703000000000003</v>
      </c>
      <c r="O26" s="23">
        <v>0</v>
      </c>
      <c r="P26" s="24">
        <f>N26*O26</f>
        <v>0</v>
      </c>
      <c r="Q26" s="54"/>
      <c r="R26" s="55">
        <f>N26*Q26</f>
        <v>0</v>
      </c>
      <c r="S26" s="54"/>
      <c r="T26" s="55">
        <f>N26*S26</f>
        <v>0</v>
      </c>
      <c r="U26" s="24">
        <v>21</v>
      </c>
      <c r="V26" s="24">
        <f>P26*(U26/100)</f>
        <v>0</v>
      </c>
      <c r="W26" s="24">
        <f>P26+V26</f>
        <v>0</v>
      </c>
      <c r="X26" s="52"/>
      <c r="Y26" s="51" t="s">
        <v>52</v>
      </c>
      <c r="Z26" s="51" t="s">
        <v>59</v>
      </c>
    </row>
    <row r="27" spans="6:26" s="56" customFormat="1" ht="11.25" outlineLevel="3">
      <c r="F27" s="57"/>
      <c r="G27" s="58"/>
      <c r="H27" s="58"/>
      <c r="I27" s="58"/>
      <c r="J27" s="59" t="s">
        <v>86</v>
      </c>
      <c r="K27" s="58"/>
      <c r="L27" s="60">
        <v>86.703000000000003</v>
      </c>
      <c r="M27" s="61"/>
      <c r="N27" s="62"/>
      <c r="O27" s="61"/>
      <c r="P27" s="63"/>
      <c r="Q27" s="64"/>
      <c r="R27" s="61"/>
      <c r="S27" s="61"/>
      <c r="T27" s="61"/>
      <c r="U27" s="92" t="s">
        <v>41</v>
      </c>
      <c r="V27" s="61"/>
      <c r="W27" s="61"/>
      <c r="X27" s="59"/>
      <c r="Y27" s="58"/>
      <c r="Z27" s="58"/>
    </row>
    <row r="28" spans="6:26" s="50" customFormat="1" ht="24" outlineLevel="2">
      <c r="F28" s="20">
        <v>12</v>
      </c>
      <c r="G28" s="21" t="s">
        <v>48</v>
      </c>
      <c r="H28" s="51" t="s">
        <v>87</v>
      </c>
      <c r="I28" s="51"/>
      <c r="J28" s="52" t="s">
        <v>88</v>
      </c>
      <c r="K28" s="21" t="s">
        <v>51</v>
      </c>
      <c r="L28" s="53">
        <v>5202.18</v>
      </c>
      <c r="M28" s="23">
        <v>0</v>
      </c>
      <c r="N28" s="53">
        <f>L28*(1+M28/100)</f>
        <v>5202.18</v>
      </c>
      <c r="O28" s="23">
        <v>0</v>
      </c>
      <c r="P28" s="24">
        <f>N28*O28</f>
        <v>0</v>
      </c>
      <c r="Q28" s="54"/>
      <c r="R28" s="55">
        <f>N28*Q28</f>
        <v>0</v>
      </c>
      <c r="S28" s="54"/>
      <c r="T28" s="55">
        <f>N28*S28</f>
        <v>0</v>
      </c>
      <c r="U28" s="24">
        <v>21</v>
      </c>
      <c r="V28" s="24">
        <f>P28*(U28/100)</f>
        <v>0</v>
      </c>
      <c r="W28" s="24">
        <f>P28+V28</f>
        <v>0</v>
      </c>
      <c r="X28" s="52"/>
      <c r="Y28" s="51" t="s">
        <v>52</v>
      </c>
      <c r="Z28" s="51" t="s">
        <v>59</v>
      </c>
    </row>
    <row r="29" spans="6:26" s="56" customFormat="1" ht="11.25" outlineLevel="3">
      <c r="F29" s="57"/>
      <c r="G29" s="58"/>
      <c r="H29" s="58"/>
      <c r="I29" s="58"/>
      <c r="J29" s="59" t="s">
        <v>89</v>
      </c>
      <c r="K29" s="58"/>
      <c r="L29" s="60">
        <v>5202.18</v>
      </c>
      <c r="M29" s="61"/>
      <c r="N29" s="62"/>
      <c r="O29" s="61"/>
      <c r="P29" s="63"/>
      <c r="Q29" s="64"/>
      <c r="R29" s="61"/>
      <c r="S29" s="61"/>
      <c r="T29" s="61"/>
      <c r="U29" s="92" t="s">
        <v>41</v>
      </c>
      <c r="V29" s="61"/>
      <c r="W29" s="61"/>
      <c r="X29" s="59"/>
      <c r="Y29" s="58"/>
      <c r="Z29" s="58"/>
    </row>
    <row r="30" spans="6:26" s="50" customFormat="1" ht="12" outlineLevel="2">
      <c r="F30" s="20">
        <v>13</v>
      </c>
      <c r="G30" s="21" t="s">
        <v>48</v>
      </c>
      <c r="H30" s="51" t="s">
        <v>90</v>
      </c>
      <c r="I30" s="51"/>
      <c r="J30" s="52" t="s">
        <v>91</v>
      </c>
      <c r="K30" s="21" t="s">
        <v>51</v>
      </c>
      <c r="L30" s="53">
        <v>86.703000000000003</v>
      </c>
      <c r="M30" s="23">
        <v>0</v>
      </c>
      <c r="N30" s="53">
        <f>L30*(1+M30/100)</f>
        <v>86.703000000000003</v>
      </c>
      <c r="O30" s="23">
        <v>0</v>
      </c>
      <c r="P30" s="24">
        <f>N30*O30</f>
        <v>0</v>
      </c>
      <c r="Q30" s="54"/>
      <c r="R30" s="55">
        <f>N30*Q30</f>
        <v>0</v>
      </c>
      <c r="S30" s="54"/>
      <c r="T30" s="55">
        <f>N30*S30</f>
        <v>0</v>
      </c>
      <c r="U30" s="24">
        <v>21</v>
      </c>
      <c r="V30" s="24">
        <f>P30*(U30/100)</f>
        <v>0</v>
      </c>
      <c r="W30" s="24">
        <f>P30+V30</f>
        <v>0</v>
      </c>
      <c r="X30" s="52"/>
      <c r="Y30" s="51" t="s">
        <v>52</v>
      </c>
      <c r="Z30" s="51" t="s">
        <v>59</v>
      </c>
    </row>
    <row r="31" spans="6:26" s="50" customFormat="1" ht="12" outlineLevel="2">
      <c r="F31" s="20">
        <v>14</v>
      </c>
      <c r="G31" s="21" t="s">
        <v>48</v>
      </c>
      <c r="H31" s="51" t="s">
        <v>92</v>
      </c>
      <c r="I31" s="51"/>
      <c r="J31" s="52" t="s">
        <v>93</v>
      </c>
      <c r="K31" s="21" t="s">
        <v>68</v>
      </c>
      <c r="L31" s="53">
        <v>1</v>
      </c>
      <c r="M31" s="23">
        <v>0</v>
      </c>
      <c r="N31" s="53">
        <f>L31*(1+M31/100)</f>
        <v>1</v>
      </c>
      <c r="O31" s="23">
        <v>0</v>
      </c>
      <c r="P31" s="24">
        <f>N31*O31</f>
        <v>0</v>
      </c>
      <c r="Q31" s="54"/>
      <c r="R31" s="55">
        <f>N31*Q31</f>
        <v>0</v>
      </c>
      <c r="S31" s="54"/>
      <c r="T31" s="55">
        <f>N31*S31</f>
        <v>0</v>
      </c>
      <c r="U31" s="24">
        <v>21</v>
      </c>
      <c r="V31" s="24">
        <f>P31*(U31/100)</f>
        <v>0</v>
      </c>
      <c r="W31" s="24">
        <f>P31+V31</f>
        <v>0</v>
      </c>
      <c r="X31" s="52"/>
      <c r="Y31" s="51" t="s">
        <v>52</v>
      </c>
      <c r="Z31" s="51" t="s">
        <v>59</v>
      </c>
    </row>
    <row r="32" spans="6:26" s="50" customFormat="1" ht="12" outlineLevel="2">
      <c r="F32" s="20">
        <v>15</v>
      </c>
      <c r="G32" s="21" t="s">
        <v>48</v>
      </c>
      <c r="H32" s="51" t="s">
        <v>94</v>
      </c>
      <c r="I32" s="51"/>
      <c r="J32" s="52" t="s">
        <v>95</v>
      </c>
      <c r="K32" s="21" t="s">
        <v>51</v>
      </c>
      <c r="L32" s="53">
        <v>271.57860000000005</v>
      </c>
      <c r="M32" s="23">
        <v>0</v>
      </c>
      <c r="N32" s="53">
        <f>L32*(1+M32/100)</f>
        <v>271.57860000000005</v>
      </c>
      <c r="O32" s="23">
        <v>0</v>
      </c>
      <c r="P32" s="24">
        <f>N32*O32</f>
        <v>0</v>
      </c>
      <c r="Q32" s="54"/>
      <c r="R32" s="55">
        <f>N32*Q32</f>
        <v>0</v>
      </c>
      <c r="S32" s="54"/>
      <c r="T32" s="55">
        <f>N32*S32</f>
        <v>0</v>
      </c>
      <c r="U32" s="24">
        <v>21</v>
      </c>
      <c r="V32" s="24">
        <f>P32*(U32/100)</f>
        <v>0</v>
      </c>
      <c r="W32" s="24">
        <f>P32+V32</f>
        <v>0</v>
      </c>
      <c r="X32" s="52"/>
      <c r="Y32" s="51" t="s">
        <v>52</v>
      </c>
      <c r="Z32" s="51" t="s">
        <v>59</v>
      </c>
    </row>
    <row r="33" spans="6:26" s="56" customFormat="1" ht="11.25" outlineLevel="3">
      <c r="F33" s="57"/>
      <c r="G33" s="58"/>
      <c r="H33" s="58"/>
      <c r="I33" s="58"/>
      <c r="J33" s="59" t="s">
        <v>96</v>
      </c>
      <c r="K33" s="58"/>
      <c r="L33" s="60">
        <v>0</v>
      </c>
      <c r="M33" s="61"/>
      <c r="N33" s="62"/>
      <c r="O33" s="61"/>
      <c r="P33" s="63"/>
      <c r="Q33" s="64"/>
      <c r="R33" s="61"/>
      <c r="S33" s="61"/>
      <c r="T33" s="61"/>
      <c r="U33" s="92" t="s">
        <v>41</v>
      </c>
      <c r="V33" s="61"/>
      <c r="W33" s="61"/>
      <c r="X33" s="59"/>
      <c r="Y33" s="58"/>
      <c r="Z33" s="58"/>
    </row>
    <row r="34" spans="6:26" s="56" customFormat="1" ht="11.25" outlineLevel="3">
      <c r="F34" s="57"/>
      <c r="G34" s="58"/>
      <c r="H34" s="58"/>
      <c r="I34" s="58"/>
      <c r="J34" s="59" t="s">
        <v>97</v>
      </c>
      <c r="K34" s="58"/>
      <c r="L34" s="60">
        <v>271.57860000000005</v>
      </c>
      <c r="M34" s="61"/>
      <c r="N34" s="62"/>
      <c r="O34" s="61"/>
      <c r="P34" s="63"/>
      <c r="Q34" s="64"/>
      <c r="R34" s="61"/>
      <c r="S34" s="61"/>
      <c r="T34" s="61"/>
      <c r="U34" s="92" t="s">
        <v>41</v>
      </c>
      <c r="V34" s="61"/>
      <c r="W34" s="61"/>
      <c r="X34" s="59"/>
      <c r="Y34" s="58"/>
      <c r="Z34" s="58"/>
    </row>
    <row r="35" spans="6:26" s="50" customFormat="1" ht="12" outlineLevel="2">
      <c r="F35" s="20">
        <v>16</v>
      </c>
      <c r="G35" s="21" t="s">
        <v>48</v>
      </c>
      <c r="H35" s="51" t="s">
        <v>98</v>
      </c>
      <c r="I35" s="51"/>
      <c r="J35" s="52" t="s">
        <v>99</v>
      </c>
      <c r="K35" s="21" t="s">
        <v>51</v>
      </c>
      <c r="L35" s="53">
        <v>181.05199999999999</v>
      </c>
      <c r="M35" s="23">
        <v>0</v>
      </c>
      <c r="N35" s="53">
        <f>L35*(1+M35/100)</f>
        <v>181.05199999999999</v>
      </c>
      <c r="O35" s="23">
        <v>0</v>
      </c>
      <c r="P35" s="24">
        <f>N35*O35</f>
        <v>0</v>
      </c>
      <c r="Q35" s="54"/>
      <c r="R35" s="55">
        <f>N35*Q35</f>
        <v>0</v>
      </c>
      <c r="S35" s="54"/>
      <c r="T35" s="55">
        <f>N35*S35</f>
        <v>0</v>
      </c>
      <c r="U35" s="24">
        <v>21</v>
      </c>
      <c r="V35" s="24">
        <f>P35*(U35/100)</f>
        <v>0</v>
      </c>
      <c r="W35" s="24">
        <f>P35+V35</f>
        <v>0</v>
      </c>
      <c r="X35" s="52"/>
      <c r="Y35" s="51" t="s">
        <v>52</v>
      </c>
      <c r="Z35" s="51" t="s">
        <v>59</v>
      </c>
    </row>
    <row r="36" spans="6:26" s="56" customFormat="1" ht="11.25" outlineLevel="3">
      <c r="F36" s="57"/>
      <c r="G36" s="58"/>
      <c r="H36" s="58"/>
      <c r="I36" s="58"/>
      <c r="J36" s="59" t="s">
        <v>100</v>
      </c>
      <c r="K36" s="58"/>
      <c r="L36" s="60">
        <v>181.05199999999999</v>
      </c>
      <c r="M36" s="61"/>
      <c r="N36" s="62"/>
      <c r="O36" s="61"/>
      <c r="P36" s="63"/>
      <c r="Q36" s="64"/>
      <c r="R36" s="61"/>
      <c r="S36" s="61"/>
      <c r="T36" s="61"/>
      <c r="U36" s="92" t="s">
        <v>41</v>
      </c>
      <c r="V36" s="61"/>
      <c r="W36" s="61"/>
      <c r="X36" s="59"/>
      <c r="Y36" s="58"/>
      <c r="Z36" s="58"/>
    </row>
    <row r="37" spans="6:26" s="50" customFormat="1" ht="24" outlineLevel="2">
      <c r="F37" s="20">
        <v>17</v>
      </c>
      <c r="G37" s="21" t="s">
        <v>48</v>
      </c>
      <c r="H37" s="51" t="s">
        <v>101</v>
      </c>
      <c r="I37" s="51"/>
      <c r="J37" s="52" t="s">
        <v>102</v>
      </c>
      <c r="K37" s="21" t="s">
        <v>51</v>
      </c>
      <c r="L37" s="53">
        <v>18</v>
      </c>
      <c r="M37" s="23">
        <v>0</v>
      </c>
      <c r="N37" s="53">
        <f>L37*(1+M37/100)</f>
        <v>18</v>
      </c>
      <c r="O37" s="23">
        <v>0</v>
      </c>
      <c r="P37" s="24">
        <f>N37*O37</f>
        <v>0</v>
      </c>
      <c r="Q37" s="54">
        <v>3.8850000000000003E-2</v>
      </c>
      <c r="R37" s="55">
        <f>N37*Q37</f>
        <v>0.69930000000000003</v>
      </c>
      <c r="S37" s="54"/>
      <c r="T37" s="55">
        <f>N37*S37</f>
        <v>0</v>
      </c>
      <c r="U37" s="24">
        <v>21</v>
      </c>
      <c r="V37" s="24">
        <f>P37*(U37/100)</f>
        <v>0</v>
      </c>
      <c r="W37" s="24">
        <f>P37+V37</f>
        <v>0</v>
      </c>
      <c r="X37" s="52"/>
      <c r="Y37" s="51" t="s">
        <v>52</v>
      </c>
      <c r="Z37" s="51" t="s">
        <v>59</v>
      </c>
    </row>
    <row r="38" spans="6:26" s="50" customFormat="1" ht="24" outlineLevel="2">
      <c r="F38" s="20">
        <v>18</v>
      </c>
      <c r="G38" s="21" t="s">
        <v>48</v>
      </c>
      <c r="H38" s="51" t="s">
        <v>103</v>
      </c>
      <c r="I38" s="51"/>
      <c r="J38" s="52" t="s">
        <v>104</v>
      </c>
      <c r="K38" s="21" t="s">
        <v>51</v>
      </c>
      <c r="L38" s="53">
        <v>90.525999999999996</v>
      </c>
      <c r="M38" s="23">
        <v>0</v>
      </c>
      <c r="N38" s="53">
        <f>L38*(1+M38/100)</f>
        <v>90.525999999999996</v>
      </c>
      <c r="O38" s="23">
        <v>0</v>
      </c>
      <c r="P38" s="24">
        <f>N38*O38</f>
        <v>0</v>
      </c>
      <c r="Q38" s="54">
        <v>4.2200000000000001E-2</v>
      </c>
      <c r="R38" s="55">
        <f>N38*Q38</f>
        <v>3.8201972</v>
      </c>
      <c r="S38" s="54"/>
      <c r="T38" s="55">
        <f>N38*S38</f>
        <v>0</v>
      </c>
      <c r="U38" s="24">
        <v>21</v>
      </c>
      <c r="V38" s="24">
        <f>P38*(U38/100)</f>
        <v>0</v>
      </c>
      <c r="W38" s="24">
        <f>P38+V38</f>
        <v>0</v>
      </c>
      <c r="X38" s="52"/>
      <c r="Y38" s="51" t="s">
        <v>52</v>
      </c>
      <c r="Z38" s="51" t="s">
        <v>59</v>
      </c>
    </row>
    <row r="39" spans="6:26" s="56" customFormat="1" ht="11.25" outlineLevel="3">
      <c r="F39" s="57"/>
      <c r="G39" s="58"/>
      <c r="H39" s="58"/>
      <c r="I39" s="58"/>
      <c r="J39" s="59" t="s">
        <v>105</v>
      </c>
      <c r="K39" s="58"/>
      <c r="L39" s="60">
        <v>90.525999999999996</v>
      </c>
      <c r="M39" s="61"/>
      <c r="N39" s="62"/>
      <c r="O39" s="61"/>
      <c r="P39" s="63"/>
      <c r="Q39" s="64"/>
      <c r="R39" s="61"/>
      <c r="S39" s="61"/>
      <c r="T39" s="61"/>
      <c r="U39" s="92" t="s">
        <v>41</v>
      </c>
      <c r="V39" s="61"/>
      <c r="W39" s="61"/>
      <c r="X39" s="59"/>
      <c r="Y39" s="58"/>
      <c r="Z39" s="58"/>
    </row>
    <row r="40" spans="6:26" s="50" customFormat="1" ht="24" outlineLevel="2">
      <c r="F40" s="20">
        <v>19</v>
      </c>
      <c r="G40" s="21" t="s">
        <v>48</v>
      </c>
      <c r="H40" s="51" t="s">
        <v>106</v>
      </c>
      <c r="I40" s="51"/>
      <c r="J40" s="52" t="s">
        <v>107</v>
      </c>
      <c r="K40" s="21" t="s">
        <v>51</v>
      </c>
      <c r="L40" s="53">
        <v>90.525999999999996</v>
      </c>
      <c r="M40" s="23">
        <v>0</v>
      </c>
      <c r="N40" s="53">
        <f>L40*(1+M40/100)</f>
        <v>90.525999999999996</v>
      </c>
      <c r="O40" s="23">
        <v>0</v>
      </c>
      <c r="P40" s="24">
        <f>N40*O40</f>
        <v>0</v>
      </c>
      <c r="Q40" s="54">
        <v>4.2200000000000001E-2</v>
      </c>
      <c r="R40" s="55">
        <f>N40*Q40</f>
        <v>3.8201972</v>
      </c>
      <c r="S40" s="54"/>
      <c r="T40" s="55">
        <f>N40*S40</f>
        <v>0</v>
      </c>
      <c r="U40" s="24">
        <v>21</v>
      </c>
      <c r="V40" s="24">
        <f>P40*(U40/100)</f>
        <v>0</v>
      </c>
      <c r="W40" s="24">
        <f>P40+V40</f>
        <v>0</v>
      </c>
      <c r="X40" s="52"/>
      <c r="Y40" s="51" t="s">
        <v>52</v>
      </c>
      <c r="Z40" s="51" t="s">
        <v>59</v>
      </c>
    </row>
    <row r="41" spans="6:26" s="50" customFormat="1" ht="12" outlineLevel="2">
      <c r="F41" s="20">
        <v>20</v>
      </c>
      <c r="G41" s="21" t="s">
        <v>48</v>
      </c>
      <c r="H41" s="51" t="s">
        <v>108</v>
      </c>
      <c r="I41" s="51"/>
      <c r="J41" s="52" t="s">
        <v>109</v>
      </c>
      <c r="K41" s="21" t="s">
        <v>110</v>
      </c>
      <c r="L41" s="53">
        <v>1261</v>
      </c>
      <c r="M41" s="23">
        <v>0</v>
      </c>
      <c r="N41" s="53">
        <f>L41*(1+M41/100)</f>
        <v>1261</v>
      </c>
      <c r="O41" s="23">
        <v>0</v>
      </c>
      <c r="P41" s="24">
        <f>N41*O41</f>
        <v>0</v>
      </c>
      <c r="Q41" s="54">
        <v>4.2200000000000001E-2</v>
      </c>
      <c r="R41" s="55">
        <f>N41*Q41</f>
        <v>53.214200000000005</v>
      </c>
      <c r="S41" s="54"/>
      <c r="T41" s="55">
        <f>N41*S41</f>
        <v>0</v>
      </c>
      <c r="U41" s="24">
        <v>21</v>
      </c>
      <c r="V41" s="24">
        <f>P41*(U41/100)</f>
        <v>0</v>
      </c>
      <c r="W41" s="24">
        <f>P41+V41</f>
        <v>0</v>
      </c>
      <c r="X41" s="52"/>
      <c r="Y41" s="51" t="s">
        <v>52</v>
      </c>
      <c r="Z41" s="51" t="s">
        <v>59</v>
      </c>
    </row>
    <row r="42" spans="6:26" s="50" customFormat="1" ht="12" outlineLevel="2">
      <c r="F42" s="20">
        <v>21</v>
      </c>
      <c r="G42" s="21" t="s">
        <v>48</v>
      </c>
      <c r="H42" s="51" t="s">
        <v>111</v>
      </c>
      <c r="I42" s="51"/>
      <c r="J42" s="52" t="s">
        <v>112</v>
      </c>
      <c r="K42" s="21" t="s">
        <v>51</v>
      </c>
      <c r="L42" s="53">
        <v>147.54300000000001</v>
      </c>
      <c r="M42" s="23">
        <v>0</v>
      </c>
      <c r="N42" s="53">
        <f>L42*(1+M42/100)</f>
        <v>147.54300000000001</v>
      </c>
      <c r="O42" s="23">
        <v>0</v>
      </c>
      <c r="P42" s="24">
        <f>N42*O42</f>
        <v>0</v>
      </c>
      <c r="Q42" s="54">
        <v>8.2000000000000007E-3</v>
      </c>
      <c r="R42" s="55">
        <f>N42*Q42</f>
        <v>1.2098526000000001</v>
      </c>
      <c r="S42" s="54"/>
      <c r="T42" s="55">
        <f>N42*S42</f>
        <v>0</v>
      </c>
      <c r="U42" s="24">
        <v>21</v>
      </c>
      <c r="V42" s="24">
        <f>P42*(U42/100)</f>
        <v>0</v>
      </c>
      <c r="W42" s="24">
        <f>P42+V42</f>
        <v>0</v>
      </c>
      <c r="X42" s="52"/>
      <c r="Y42" s="51" t="s">
        <v>52</v>
      </c>
      <c r="Z42" s="51" t="s">
        <v>59</v>
      </c>
    </row>
    <row r="43" spans="6:26" s="56" customFormat="1" ht="11.25" outlineLevel="3">
      <c r="F43" s="57"/>
      <c r="G43" s="58"/>
      <c r="H43" s="58"/>
      <c r="I43" s="58"/>
      <c r="J43" s="59" t="s">
        <v>105</v>
      </c>
      <c r="K43" s="58"/>
      <c r="L43" s="60">
        <v>90.525999999999996</v>
      </c>
      <c r="M43" s="61"/>
      <c r="N43" s="62"/>
      <c r="O43" s="61"/>
      <c r="P43" s="63"/>
      <c r="Q43" s="64"/>
      <c r="R43" s="61"/>
      <c r="S43" s="61"/>
      <c r="T43" s="61"/>
      <c r="U43" s="92" t="s">
        <v>41</v>
      </c>
      <c r="V43" s="61"/>
      <c r="W43" s="61"/>
      <c r="X43" s="59"/>
      <c r="Y43" s="58"/>
      <c r="Z43" s="58"/>
    </row>
    <row r="44" spans="6:26" s="56" customFormat="1" ht="11.25" outlineLevel="3">
      <c r="F44" s="57"/>
      <c r="G44" s="58"/>
      <c r="H44" s="58"/>
      <c r="I44" s="58"/>
      <c r="J44" s="59" t="s">
        <v>113</v>
      </c>
      <c r="K44" s="58"/>
      <c r="L44" s="60">
        <v>82.358000000000004</v>
      </c>
      <c r="M44" s="61"/>
      <c r="N44" s="62"/>
      <c r="O44" s="61"/>
      <c r="P44" s="63"/>
      <c r="Q44" s="64"/>
      <c r="R44" s="61"/>
      <c r="S44" s="61"/>
      <c r="T44" s="61"/>
      <c r="U44" s="92" t="s">
        <v>41</v>
      </c>
      <c r="V44" s="61"/>
      <c r="W44" s="61"/>
      <c r="X44" s="59"/>
      <c r="Y44" s="58"/>
      <c r="Z44" s="58"/>
    </row>
    <row r="45" spans="6:26" s="56" customFormat="1" ht="11.25" outlineLevel="3">
      <c r="F45" s="57"/>
      <c r="G45" s="58"/>
      <c r="H45" s="58"/>
      <c r="I45" s="58"/>
      <c r="J45" s="59" t="s">
        <v>55</v>
      </c>
      <c r="K45" s="58"/>
      <c r="L45" s="60">
        <v>-25.341000000000001</v>
      </c>
      <c r="M45" s="61"/>
      <c r="N45" s="62"/>
      <c r="O45" s="61"/>
      <c r="P45" s="63"/>
      <c r="Q45" s="64"/>
      <c r="R45" s="61"/>
      <c r="S45" s="61"/>
      <c r="T45" s="61"/>
      <c r="U45" s="92" t="s">
        <v>41</v>
      </c>
      <c r="V45" s="61"/>
      <c r="W45" s="61"/>
      <c r="X45" s="59"/>
      <c r="Y45" s="58"/>
      <c r="Z45" s="58"/>
    </row>
    <row r="46" spans="6:26" s="50" customFormat="1" ht="12" outlineLevel="2">
      <c r="F46" s="20">
        <v>22</v>
      </c>
      <c r="G46" s="21" t="s">
        <v>48</v>
      </c>
      <c r="H46" s="51" t="s">
        <v>114</v>
      </c>
      <c r="I46" s="51"/>
      <c r="J46" s="52" t="s">
        <v>115</v>
      </c>
      <c r="K46" s="21" t="s">
        <v>51</v>
      </c>
      <c r="L46" s="53">
        <v>111.68864866666667</v>
      </c>
      <c r="M46" s="23">
        <v>0</v>
      </c>
      <c r="N46" s="53">
        <f>L46*(1+M46/100)</f>
        <v>111.68864866666667</v>
      </c>
      <c r="O46" s="23">
        <v>0</v>
      </c>
      <c r="P46" s="24">
        <f>N46*O46</f>
        <v>0</v>
      </c>
      <c r="Q46" s="54">
        <v>8.9099999999999995E-3</v>
      </c>
      <c r="R46" s="55">
        <f>N46*Q46</f>
        <v>0.99514585961999991</v>
      </c>
      <c r="S46" s="54"/>
      <c r="T46" s="55">
        <f>N46*S46</f>
        <v>0</v>
      </c>
      <c r="U46" s="24">
        <v>21</v>
      </c>
      <c r="V46" s="24">
        <f>P46*(U46/100)</f>
        <v>0</v>
      </c>
      <c r="W46" s="24">
        <f>P46+V46</f>
        <v>0</v>
      </c>
      <c r="X46" s="52"/>
      <c r="Y46" s="51" t="s">
        <v>52</v>
      </c>
      <c r="Z46" s="51" t="s">
        <v>59</v>
      </c>
    </row>
    <row r="47" spans="6:26" s="56" customFormat="1" ht="11.25" outlineLevel="3">
      <c r="F47" s="57"/>
      <c r="G47" s="58"/>
      <c r="H47" s="58"/>
      <c r="I47" s="58"/>
      <c r="J47" s="59" t="s">
        <v>116</v>
      </c>
      <c r="K47" s="58"/>
      <c r="L47" s="60">
        <v>111.68864866666667</v>
      </c>
      <c r="M47" s="61"/>
      <c r="N47" s="62"/>
      <c r="O47" s="61"/>
      <c r="P47" s="63"/>
      <c r="Q47" s="64"/>
      <c r="R47" s="61"/>
      <c r="S47" s="61"/>
      <c r="T47" s="61"/>
      <c r="U47" s="92" t="s">
        <v>41</v>
      </c>
      <c r="V47" s="61"/>
      <c r="W47" s="61"/>
      <c r="X47" s="59"/>
      <c r="Y47" s="58"/>
      <c r="Z47" s="58"/>
    </row>
    <row r="48" spans="6:26" s="50" customFormat="1" ht="12" outlineLevel="2">
      <c r="F48" s="20">
        <v>23</v>
      </c>
      <c r="G48" s="21" t="s">
        <v>48</v>
      </c>
      <c r="H48" s="51" t="s">
        <v>117</v>
      </c>
      <c r="I48" s="51"/>
      <c r="J48" s="52" t="s">
        <v>118</v>
      </c>
      <c r="K48" s="21" t="s">
        <v>51</v>
      </c>
      <c r="L48" s="53">
        <v>86.347648666666657</v>
      </c>
      <c r="M48" s="23">
        <v>0</v>
      </c>
      <c r="N48" s="53">
        <f>L48*(1+M48/100)</f>
        <v>86.347648666666657</v>
      </c>
      <c r="O48" s="23">
        <v>0</v>
      </c>
      <c r="P48" s="24">
        <f>N48*O48</f>
        <v>0</v>
      </c>
      <c r="Q48" s="54">
        <v>2.0999999999999999E-3</v>
      </c>
      <c r="R48" s="55">
        <f>N48*Q48</f>
        <v>0.18133006219999998</v>
      </c>
      <c r="S48" s="54"/>
      <c r="T48" s="55">
        <f>N48*S48</f>
        <v>0</v>
      </c>
      <c r="U48" s="24">
        <v>21</v>
      </c>
      <c r="V48" s="24">
        <f>P48*(U48/100)</f>
        <v>0</v>
      </c>
      <c r="W48" s="24">
        <f>P48+V48</f>
        <v>0</v>
      </c>
      <c r="X48" s="52"/>
      <c r="Y48" s="51" t="s">
        <v>52</v>
      </c>
      <c r="Z48" s="51" t="s">
        <v>59</v>
      </c>
    </row>
    <row r="49" spans="6:26" s="56" customFormat="1" ht="11.25" outlineLevel="3">
      <c r="F49" s="57"/>
      <c r="G49" s="58"/>
      <c r="H49" s="58"/>
      <c r="I49" s="58"/>
      <c r="J49" s="59" t="s">
        <v>116</v>
      </c>
      <c r="K49" s="58"/>
      <c r="L49" s="60">
        <v>111.68864866666667</v>
      </c>
      <c r="M49" s="61"/>
      <c r="N49" s="62"/>
      <c r="O49" s="61"/>
      <c r="P49" s="63"/>
      <c r="Q49" s="64"/>
      <c r="R49" s="61"/>
      <c r="S49" s="61"/>
      <c r="T49" s="61"/>
      <c r="U49" s="92" t="s">
        <v>41</v>
      </c>
      <c r="V49" s="61"/>
      <c r="W49" s="61"/>
      <c r="X49" s="59"/>
      <c r="Y49" s="58"/>
      <c r="Z49" s="58"/>
    </row>
    <row r="50" spans="6:26" s="56" customFormat="1" ht="11.25" outlineLevel="3">
      <c r="F50" s="57"/>
      <c r="G50" s="58"/>
      <c r="H50" s="58"/>
      <c r="I50" s="58"/>
      <c r="J50" s="59" t="s">
        <v>55</v>
      </c>
      <c r="K50" s="58"/>
      <c r="L50" s="60">
        <v>-25.341000000000001</v>
      </c>
      <c r="M50" s="61"/>
      <c r="N50" s="62"/>
      <c r="O50" s="61"/>
      <c r="P50" s="63"/>
      <c r="Q50" s="64"/>
      <c r="R50" s="61"/>
      <c r="S50" s="61"/>
      <c r="T50" s="61"/>
      <c r="U50" s="92" t="s">
        <v>41</v>
      </c>
      <c r="V50" s="61"/>
      <c r="W50" s="61"/>
      <c r="X50" s="59"/>
      <c r="Y50" s="58"/>
      <c r="Z50" s="58"/>
    </row>
    <row r="51" spans="6:26" s="93" customFormat="1" ht="12.75" customHeight="1" outlineLevel="2">
      <c r="F51" s="94"/>
      <c r="G51" s="95"/>
      <c r="H51" s="95"/>
      <c r="I51" s="95"/>
      <c r="J51" s="96"/>
      <c r="K51" s="95"/>
      <c r="L51" s="97"/>
      <c r="M51" s="98"/>
      <c r="N51" s="97"/>
      <c r="O51" s="98"/>
      <c r="P51" s="99"/>
      <c r="Q51" s="100"/>
      <c r="R51" s="98"/>
      <c r="S51" s="98"/>
      <c r="T51" s="98"/>
      <c r="U51" s="101" t="s">
        <v>41</v>
      </c>
      <c r="V51" s="98"/>
      <c r="W51" s="98"/>
      <c r="X51" s="98"/>
      <c r="Y51" s="95"/>
      <c r="Z51" s="95"/>
    </row>
    <row r="52" spans="6:26" s="41" customFormat="1" ht="16.5" customHeight="1" outlineLevel="1">
      <c r="F52" s="42"/>
      <c r="G52" s="6"/>
      <c r="H52" s="43"/>
      <c r="I52" s="43"/>
      <c r="J52" s="43" t="s">
        <v>119</v>
      </c>
      <c r="K52" s="6"/>
      <c r="L52" s="44"/>
      <c r="M52" s="45"/>
      <c r="N52" s="44"/>
      <c r="O52" s="45"/>
      <c r="P52" s="46">
        <f>SUBTOTAL(9,P53:P68)</f>
        <v>0</v>
      </c>
      <c r="Q52" s="47"/>
      <c r="R52" s="48">
        <f>SUBTOTAL(9,R53:R68)</f>
        <v>0.36426353</v>
      </c>
      <c r="S52" s="45"/>
      <c r="T52" s="48">
        <f>SUBTOTAL(9,T53:T68)</f>
        <v>0</v>
      </c>
      <c r="U52" s="91" t="s">
        <v>41</v>
      </c>
      <c r="V52" s="46">
        <f>SUBTOTAL(9,V53:V68)</f>
        <v>0</v>
      </c>
      <c r="W52" s="46">
        <f>SUBTOTAL(9,W53:W68)</f>
        <v>0</v>
      </c>
      <c r="X52" s="49"/>
      <c r="Y52" s="27"/>
      <c r="Z52" s="27"/>
    </row>
    <row r="53" spans="6:26" s="50" customFormat="1" ht="12" outlineLevel="2">
      <c r="F53" s="20">
        <v>1</v>
      </c>
      <c r="G53" s="21" t="s">
        <v>48</v>
      </c>
      <c r="H53" s="51" t="s">
        <v>120</v>
      </c>
      <c r="I53" s="51"/>
      <c r="J53" s="52" t="s">
        <v>121</v>
      </c>
      <c r="K53" s="21" t="s">
        <v>51</v>
      </c>
      <c r="L53" s="53">
        <v>49.180999999999997</v>
      </c>
      <c r="M53" s="23">
        <v>0</v>
      </c>
      <c r="N53" s="53">
        <f>L53*(1+M53/100)</f>
        <v>49.180999999999997</v>
      </c>
      <c r="O53" s="23">
        <v>0</v>
      </c>
      <c r="P53" s="24">
        <f>N53*O53</f>
        <v>0</v>
      </c>
      <c r="Q53" s="54"/>
      <c r="R53" s="55">
        <f>N53*Q53</f>
        <v>0</v>
      </c>
      <c r="S53" s="54"/>
      <c r="T53" s="55">
        <f>N53*S53</f>
        <v>0</v>
      </c>
      <c r="U53" s="24">
        <v>21</v>
      </c>
      <c r="V53" s="24">
        <f>P53*(U53/100)</f>
        <v>0</v>
      </c>
      <c r="W53" s="24">
        <f>P53+V53</f>
        <v>0</v>
      </c>
      <c r="X53" s="52"/>
      <c r="Y53" s="51" t="s">
        <v>52</v>
      </c>
      <c r="Z53" s="51" t="s">
        <v>122</v>
      </c>
    </row>
    <row r="54" spans="6:26" s="56" customFormat="1" ht="11.25" outlineLevel="3">
      <c r="F54" s="57"/>
      <c r="G54" s="58"/>
      <c r="H54" s="58"/>
      <c r="I54" s="58"/>
      <c r="J54" s="59" t="s">
        <v>123</v>
      </c>
      <c r="K54" s="58"/>
      <c r="L54" s="60">
        <v>0</v>
      </c>
      <c r="M54" s="61"/>
      <c r="N54" s="62"/>
      <c r="O54" s="61"/>
      <c r="P54" s="63"/>
      <c r="Q54" s="64"/>
      <c r="R54" s="61"/>
      <c r="S54" s="61"/>
      <c r="T54" s="61"/>
      <c r="U54" s="92" t="s">
        <v>41</v>
      </c>
      <c r="V54" s="61"/>
      <c r="W54" s="61"/>
      <c r="X54" s="59"/>
      <c r="Y54" s="58"/>
      <c r="Z54" s="58"/>
    </row>
    <row r="55" spans="6:26" s="56" customFormat="1" ht="11.25" outlineLevel="3">
      <c r="F55" s="57"/>
      <c r="G55" s="58"/>
      <c r="H55" s="58"/>
      <c r="I55" s="58"/>
      <c r="J55" s="59" t="s">
        <v>124</v>
      </c>
      <c r="K55" s="58"/>
      <c r="L55" s="60">
        <v>30.175333333333331</v>
      </c>
      <c r="M55" s="61"/>
      <c r="N55" s="62"/>
      <c r="O55" s="61"/>
      <c r="P55" s="63"/>
      <c r="Q55" s="64"/>
      <c r="R55" s="61"/>
      <c r="S55" s="61"/>
      <c r="T55" s="61"/>
      <c r="U55" s="92" t="s">
        <v>41</v>
      </c>
      <c r="V55" s="61"/>
      <c r="W55" s="61"/>
      <c r="X55" s="59"/>
      <c r="Y55" s="58"/>
      <c r="Z55" s="58"/>
    </row>
    <row r="56" spans="6:26" s="56" customFormat="1" ht="11.25" outlineLevel="3">
      <c r="F56" s="57"/>
      <c r="G56" s="58"/>
      <c r="H56" s="58"/>
      <c r="I56" s="58"/>
      <c r="J56" s="59" t="s">
        <v>125</v>
      </c>
      <c r="K56" s="58"/>
      <c r="L56" s="60">
        <v>27.452666666666669</v>
      </c>
      <c r="M56" s="61"/>
      <c r="N56" s="62"/>
      <c r="O56" s="61"/>
      <c r="P56" s="63"/>
      <c r="Q56" s="64"/>
      <c r="R56" s="61"/>
      <c r="S56" s="61"/>
      <c r="T56" s="61"/>
      <c r="U56" s="92" t="s">
        <v>41</v>
      </c>
      <c r="V56" s="61"/>
      <c r="W56" s="61"/>
      <c r="X56" s="59"/>
      <c r="Y56" s="58"/>
      <c r="Z56" s="58"/>
    </row>
    <row r="57" spans="6:26" s="56" customFormat="1" ht="11.25" outlineLevel="3">
      <c r="F57" s="57"/>
      <c r="G57" s="58"/>
      <c r="H57" s="58"/>
      <c r="I57" s="58"/>
      <c r="J57" s="59" t="s">
        <v>126</v>
      </c>
      <c r="K57" s="58"/>
      <c r="L57" s="60">
        <v>-8.447000000000001</v>
      </c>
      <c r="M57" s="61"/>
      <c r="N57" s="62"/>
      <c r="O57" s="61"/>
      <c r="P57" s="63"/>
      <c r="Q57" s="64"/>
      <c r="R57" s="61"/>
      <c r="S57" s="61"/>
      <c r="T57" s="61"/>
      <c r="U57" s="92" t="s">
        <v>41</v>
      </c>
      <c r="V57" s="61"/>
      <c r="W57" s="61"/>
      <c r="X57" s="59"/>
      <c r="Y57" s="58"/>
      <c r="Z57" s="58"/>
    </row>
    <row r="58" spans="6:26" s="50" customFormat="1" ht="12" outlineLevel="2">
      <c r="F58" s="20">
        <v>2</v>
      </c>
      <c r="G58" s="21" t="s">
        <v>48</v>
      </c>
      <c r="H58" s="51" t="s">
        <v>127</v>
      </c>
      <c r="I58" s="51"/>
      <c r="J58" s="52" t="s">
        <v>128</v>
      </c>
      <c r="K58" s="21" t="s">
        <v>51</v>
      </c>
      <c r="L58" s="53">
        <v>147.54300000000001</v>
      </c>
      <c r="M58" s="23">
        <v>0</v>
      </c>
      <c r="N58" s="53">
        <f>L58*(1+M58/100)</f>
        <v>147.54300000000001</v>
      </c>
      <c r="O58" s="23">
        <v>0</v>
      </c>
      <c r="P58" s="24">
        <f>N58*O58</f>
        <v>0</v>
      </c>
      <c r="Q58" s="54">
        <v>1.2E-4</v>
      </c>
      <c r="R58" s="55">
        <f>N58*Q58</f>
        <v>1.7705160000000001E-2</v>
      </c>
      <c r="S58" s="54"/>
      <c r="T58" s="55">
        <f>N58*S58</f>
        <v>0</v>
      </c>
      <c r="U58" s="24">
        <v>21</v>
      </c>
      <c r="V58" s="24">
        <f>P58*(U58/100)</f>
        <v>0</v>
      </c>
      <c r="W58" s="24">
        <f>P58+V58</f>
        <v>0</v>
      </c>
      <c r="X58" s="52"/>
      <c r="Y58" s="51" t="s">
        <v>52</v>
      </c>
      <c r="Z58" s="51" t="s">
        <v>122</v>
      </c>
    </row>
    <row r="59" spans="6:26" s="56" customFormat="1" ht="11.25" outlineLevel="3">
      <c r="F59" s="57"/>
      <c r="G59" s="58"/>
      <c r="H59" s="58"/>
      <c r="I59" s="58"/>
      <c r="J59" s="59" t="s">
        <v>105</v>
      </c>
      <c r="K59" s="58"/>
      <c r="L59" s="60">
        <v>90.525999999999996</v>
      </c>
      <c r="M59" s="61"/>
      <c r="N59" s="62"/>
      <c r="O59" s="61"/>
      <c r="P59" s="63"/>
      <c r="Q59" s="64"/>
      <c r="R59" s="61"/>
      <c r="S59" s="61"/>
      <c r="T59" s="61"/>
      <c r="U59" s="92" t="s">
        <v>41</v>
      </c>
      <c r="V59" s="61"/>
      <c r="W59" s="61"/>
      <c r="X59" s="59"/>
      <c r="Y59" s="58"/>
      <c r="Z59" s="58"/>
    </row>
    <row r="60" spans="6:26" s="56" customFormat="1" ht="11.25" outlineLevel="3">
      <c r="F60" s="57"/>
      <c r="G60" s="58"/>
      <c r="H60" s="58"/>
      <c r="I60" s="58"/>
      <c r="J60" s="59" t="s">
        <v>113</v>
      </c>
      <c r="K60" s="58"/>
      <c r="L60" s="60">
        <v>82.358000000000004</v>
      </c>
      <c r="M60" s="61"/>
      <c r="N60" s="62"/>
      <c r="O60" s="61"/>
      <c r="P60" s="63"/>
      <c r="Q60" s="64"/>
      <c r="R60" s="61"/>
      <c r="S60" s="61"/>
      <c r="T60" s="61"/>
      <c r="U60" s="92" t="s">
        <v>41</v>
      </c>
      <c r="V60" s="61"/>
      <c r="W60" s="61"/>
      <c r="X60" s="59"/>
      <c r="Y60" s="58"/>
      <c r="Z60" s="58"/>
    </row>
    <row r="61" spans="6:26" s="56" customFormat="1" ht="11.25" outlineLevel="3">
      <c r="F61" s="57"/>
      <c r="G61" s="58"/>
      <c r="H61" s="58"/>
      <c r="I61" s="58"/>
      <c r="J61" s="59" t="s">
        <v>55</v>
      </c>
      <c r="K61" s="58"/>
      <c r="L61" s="60">
        <v>-25.341000000000001</v>
      </c>
      <c r="M61" s="61"/>
      <c r="N61" s="62"/>
      <c r="O61" s="61"/>
      <c r="P61" s="63"/>
      <c r="Q61" s="64"/>
      <c r="R61" s="61"/>
      <c r="S61" s="61"/>
      <c r="T61" s="61"/>
      <c r="U61" s="92" t="s">
        <v>41</v>
      </c>
      <c r="V61" s="61"/>
      <c r="W61" s="61"/>
      <c r="X61" s="59"/>
      <c r="Y61" s="58"/>
      <c r="Z61" s="58"/>
    </row>
    <row r="62" spans="6:26" s="50" customFormat="1" ht="12" outlineLevel="2">
      <c r="F62" s="20">
        <v>3</v>
      </c>
      <c r="G62" s="21" t="s">
        <v>48</v>
      </c>
      <c r="H62" s="51" t="s">
        <v>129</v>
      </c>
      <c r="I62" s="51"/>
      <c r="J62" s="52" t="s">
        <v>130</v>
      </c>
      <c r="K62" s="21" t="s">
        <v>51</v>
      </c>
      <c r="L62" s="53">
        <v>295.08600000000001</v>
      </c>
      <c r="M62" s="23">
        <v>0</v>
      </c>
      <c r="N62" s="53">
        <f>L62*(1+M62/100)</f>
        <v>295.08600000000001</v>
      </c>
      <c r="O62" s="23">
        <v>0</v>
      </c>
      <c r="P62" s="24">
        <f>N62*O62</f>
        <v>0</v>
      </c>
      <c r="Q62" s="54">
        <v>8.3000000000000001E-4</v>
      </c>
      <c r="R62" s="55">
        <f>N62*Q62</f>
        <v>0.24492138000000002</v>
      </c>
      <c r="S62" s="54"/>
      <c r="T62" s="55">
        <f>N62*S62</f>
        <v>0</v>
      </c>
      <c r="U62" s="24">
        <v>21</v>
      </c>
      <c r="V62" s="24">
        <f>P62*(U62/100)</f>
        <v>0</v>
      </c>
      <c r="W62" s="24">
        <f>P62+V62</f>
        <v>0</v>
      </c>
      <c r="X62" s="52"/>
      <c r="Y62" s="51" t="s">
        <v>52</v>
      </c>
      <c r="Z62" s="51" t="s">
        <v>122</v>
      </c>
    </row>
    <row r="63" spans="6:26" s="56" customFormat="1" ht="11.25" outlineLevel="3">
      <c r="F63" s="57"/>
      <c r="G63" s="58"/>
      <c r="H63" s="58"/>
      <c r="I63" s="58"/>
      <c r="J63" s="59" t="s">
        <v>131</v>
      </c>
      <c r="K63" s="58"/>
      <c r="L63" s="60">
        <v>295.08600000000001</v>
      </c>
      <c r="M63" s="61"/>
      <c r="N63" s="62"/>
      <c r="O63" s="61"/>
      <c r="P63" s="63"/>
      <c r="Q63" s="64"/>
      <c r="R63" s="61"/>
      <c r="S63" s="61"/>
      <c r="T63" s="61"/>
      <c r="U63" s="92" t="s">
        <v>41</v>
      </c>
      <c r="V63" s="61"/>
      <c r="W63" s="61"/>
      <c r="X63" s="59"/>
      <c r="Y63" s="58"/>
      <c r="Z63" s="58"/>
    </row>
    <row r="64" spans="6:26" s="50" customFormat="1" ht="12" outlineLevel="2">
      <c r="F64" s="20">
        <v>4</v>
      </c>
      <c r="G64" s="21" t="s">
        <v>48</v>
      </c>
      <c r="H64" s="51" t="s">
        <v>132</v>
      </c>
      <c r="I64" s="51"/>
      <c r="J64" s="52" t="s">
        <v>133</v>
      </c>
      <c r="K64" s="21" t="s">
        <v>51</v>
      </c>
      <c r="L64" s="53">
        <v>111.68899999999999</v>
      </c>
      <c r="M64" s="23">
        <v>0</v>
      </c>
      <c r="N64" s="53">
        <f>L64*(1+M64/100)</f>
        <v>111.68899999999999</v>
      </c>
      <c r="O64" s="23">
        <v>0</v>
      </c>
      <c r="P64" s="24">
        <f>N64*O64</f>
        <v>0</v>
      </c>
      <c r="Q64" s="54">
        <v>4.2999999999999999E-4</v>
      </c>
      <c r="R64" s="55">
        <f>N64*Q64</f>
        <v>4.8026269999999996E-2</v>
      </c>
      <c r="S64" s="54"/>
      <c r="T64" s="55">
        <f>N64*S64</f>
        <v>0</v>
      </c>
      <c r="U64" s="24">
        <v>21</v>
      </c>
      <c r="V64" s="24">
        <f>P64*(U64/100)</f>
        <v>0</v>
      </c>
      <c r="W64" s="24">
        <f>P64+V64</f>
        <v>0</v>
      </c>
      <c r="X64" s="52"/>
      <c r="Y64" s="51" t="s">
        <v>52</v>
      </c>
      <c r="Z64" s="51" t="s">
        <v>122</v>
      </c>
    </row>
    <row r="65" spans="6:26" s="56" customFormat="1" ht="11.25" outlineLevel="3">
      <c r="F65" s="57"/>
      <c r="G65" s="58"/>
      <c r="H65" s="58"/>
      <c r="I65" s="58"/>
      <c r="J65" s="59" t="s">
        <v>54</v>
      </c>
      <c r="K65" s="58"/>
      <c r="L65" s="60">
        <v>111.68899999999999</v>
      </c>
      <c r="M65" s="61"/>
      <c r="N65" s="62"/>
      <c r="O65" s="61"/>
      <c r="P65" s="63"/>
      <c r="Q65" s="64"/>
      <c r="R65" s="61"/>
      <c r="S65" s="61"/>
      <c r="T65" s="61"/>
      <c r="U65" s="92" t="s">
        <v>41</v>
      </c>
      <c r="V65" s="61"/>
      <c r="W65" s="61"/>
      <c r="X65" s="59"/>
      <c r="Y65" s="58"/>
      <c r="Z65" s="58"/>
    </row>
    <row r="66" spans="6:26" s="50" customFormat="1" ht="24" outlineLevel="2">
      <c r="F66" s="20">
        <v>5</v>
      </c>
      <c r="G66" s="21" t="s">
        <v>48</v>
      </c>
      <c r="H66" s="51" t="s">
        <v>134</v>
      </c>
      <c r="I66" s="51"/>
      <c r="J66" s="52" t="s">
        <v>135</v>
      </c>
      <c r="K66" s="21" t="s">
        <v>51</v>
      </c>
      <c r="L66" s="53">
        <v>111.68899999999999</v>
      </c>
      <c r="M66" s="23">
        <v>0</v>
      </c>
      <c r="N66" s="53">
        <f>L66*(1+M66/100)</f>
        <v>111.68899999999999</v>
      </c>
      <c r="O66" s="23">
        <v>0</v>
      </c>
      <c r="P66" s="24">
        <f>N66*O66</f>
        <v>0</v>
      </c>
      <c r="Q66" s="54">
        <v>4.8000000000000001E-4</v>
      </c>
      <c r="R66" s="55">
        <f>N66*Q66</f>
        <v>5.3610720000000001E-2</v>
      </c>
      <c r="S66" s="54"/>
      <c r="T66" s="55">
        <f>N66*S66</f>
        <v>0</v>
      </c>
      <c r="U66" s="24">
        <v>21</v>
      </c>
      <c r="V66" s="24">
        <f>P66*(U66/100)</f>
        <v>0</v>
      </c>
      <c r="W66" s="24">
        <f>P66+V66</f>
        <v>0</v>
      </c>
      <c r="X66" s="52"/>
      <c r="Y66" s="51" t="s">
        <v>52</v>
      </c>
      <c r="Z66" s="51" t="s">
        <v>122</v>
      </c>
    </row>
    <row r="67" spans="6:26" s="56" customFormat="1" ht="11.25" outlineLevel="3">
      <c r="F67" s="57"/>
      <c r="G67" s="58"/>
      <c r="H67" s="58"/>
      <c r="I67" s="58"/>
      <c r="J67" s="59" t="s">
        <v>54</v>
      </c>
      <c r="K67" s="58"/>
      <c r="L67" s="60">
        <v>111.68899999999999</v>
      </c>
      <c r="M67" s="61"/>
      <c r="N67" s="62"/>
      <c r="O67" s="61"/>
      <c r="P67" s="63"/>
      <c r="Q67" s="64"/>
      <c r="R67" s="61"/>
      <c r="S67" s="61"/>
      <c r="T67" s="61"/>
      <c r="U67" s="92" t="s">
        <v>41</v>
      </c>
      <c r="V67" s="61"/>
      <c r="W67" s="61"/>
      <c r="X67" s="59"/>
      <c r="Y67" s="58"/>
      <c r="Z67" s="58"/>
    </row>
    <row r="68" spans="6:26" s="93" customFormat="1" ht="12.75" customHeight="1" outlineLevel="2">
      <c r="F68" s="94"/>
      <c r="G68" s="95"/>
      <c r="H68" s="95"/>
      <c r="I68" s="95"/>
      <c r="J68" s="96"/>
      <c r="K68" s="95"/>
      <c r="L68" s="97"/>
      <c r="M68" s="98"/>
      <c r="N68" s="97"/>
      <c r="O68" s="98"/>
      <c r="P68" s="99"/>
      <c r="Q68" s="100"/>
      <c r="R68" s="98"/>
      <c r="S68" s="98"/>
      <c r="T68" s="98"/>
      <c r="U68" s="101" t="s">
        <v>41</v>
      </c>
      <c r="V68" s="98"/>
      <c r="W68" s="98"/>
      <c r="X68" s="98"/>
      <c r="Y68" s="95"/>
      <c r="Z68" s="95"/>
    </row>
    <row r="69" spans="6:26" s="41" customFormat="1" ht="16.5" customHeight="1" outlineLevel="1">
      <c r="F69" s="42"/>
      <c r="G69" s="6"/>
      <c r="H69" s="43"/>
      <c r="I69" s="43"/>
      <c r="J69" s="43" t="s">
        <v>136</v>
      </c>
      <c r="K69" s="6"/>
      <c r="L69" s="44"/>
      <c r="M69" s="45"/>
      <c r="N69" s="44"/>
      <c r="O69" s="45"/>
      <c r="P69" s="46">
        <f>SUBTOTAL(9,P70:P74)</f>
        <v>0</v>
      </c>
      <c r="Q69" s="47"/>
      <c r="R69" s="48">
        <f>SUBTOTAL(9,R70:R74)</f>
        <v>0</v>
      </c>
      <c r="S69" s="45"/>
      <c r="T69" s="48">
        <f>SUBTOTAL(9,T70:T74)</f>
        <v>0</v>
      </c>
      <c r="U69" s="91" t="s">
        <v>41</v>
      </c>
      <c r="V69" s="46">
        <f>SUBTOTAL(9,V70:V74)</f>
        <v>0</v>
      </c>
      <c r="W69" s="46">
        <f>SUBTOTAL(9,W70:W74)</f>
        <v>0</v>
      </c>
      <c r="X69" s="49"/>
      <c r="Y69" s="27"/>
      <c r="Z69" s="27"/>
    </row>
    <row r="70" spans="6:26" s="50" customFormat="1" ht="12" outlineLevel="2">
      <c r="F70" s="20">
        <v>1</v>
      </c>
      <c r="G70" s="21" t="s">
        <v>48</v>
      </c>
      <c r="H70" s="51" t="s">
        <v>137</v>
      </c>
      <c r="I70" s="51"/>
      <c r="J70" s="52" t="s">
        <v>138</v>
      </c>
      <c r="K70" s="21" t="s">
        <v>51</v>
      </c>
      <c r="L70" s="53">
        <v>90.5</v>
      </c>
      <c r="M70" s="23">
        <v>0</v>
      </c>
      <c r="N70" s="53">
        <f>L70*(1+M70/100)</f>
        <v>90.5</v>
      </c>
      <c r="O70" s="23">
        <v>0</v>
      </c>
      <c r="P70" s="24">
        <f>N70*O70</f>
        <v>0</v>
      </c>
      <c r="Q70" s="54"/>
      <c r="R70" s="55">
        <f>N70*Q70</f>
        <v>0</v>
      </c>
      <c r="S70" s="54"/>
      <c r="T70" s="55">
        <f>N70*S70</f>
        <v>0</v>
      </c>
      <c r="U70" s="24">
        <v>21</v>
      </c>
      <c r="V70" s="24">
        <f>P70*(U70/100)</f>
        <v>0</v>
      </c>
      <c r="W70" s="24">
        <f>P70+V70</f>
        <v>0</v>
      </c>
      <c r="X70" s="52"/>
      <c r="Y70" s="51" t="s">
        <v>52</v>
      </c>
      <c r="Z70" s="51" t="s">
        <v>139</v>
      </c>
    </row>
    <row r="71" spans="6:26" s="50" customFormat="1" ht="12" outlineLevel="2">
      <c r="F71" s="20">
        <v>2</v>
      </c>
      <c r="G71" s="21" t="s">
        <v>48</v>
      </c>
      <c r="H71" s="51" t="s">
        <v>140</v>
      </c>
      <c r="I71" s="51"/>
      <c r="J71" s="52" t="s">
        <v>141</v>
      </c>
      <c r="K71" s="21" t="s">
        <v>51</v>
      </c>
      <c r="L71" s="53">
        <v>82.3</v>
      </c>
      <c r="M71" s="23">
        <v>0</v>
      </c>
      <c r="N71" s="53">
        <f>L71*(1+M71/100)</f>
        <v>82.3</v>
      </c>
      <c r="O71" s="23">
        <v>0</v>
      </c>
      <c r="P71" s="24">
        <f>N71*O71</f>
        <v>0</v>
      </c>
      <c r="Q71" s="54"/>
      <c r="R71" s="55">
        <f>N71*Q71</f>
        <v>0</v>
      </c>
      <c r="S71" s="54"/>
      <c r="T71" s="55">
        <f>N71*S71</f>
        <v>0</v>
      </c>
      <c r="U71" s="24">
        <v>21</v>
      </c>
      <c r="V71" s="24">
        <f>P71*(U71/100)</f>
        <v>0</v>
      </c>
      <c r="W71" s="24">
        <f>P71+V71</f>
        <v>0</v>
      </c>
      <c r="X71" s="52"/>
      <c r="Y71" s="51" t="s">
        <v>52</v>
      </c>
      <c r="Z71" s="51" t="s">
        <v>139</v>
      </c>
    </row>
    <row r="72" spans="6:26" s="50" customFormat="1" ht="24" outlineLevel="2">
      <c r="F72" s="20">
        <v>3</v>
      </c>
      <c r="G72" s="21" t="s">
        <v>48</v>
      </c>
      <c r="H72" s="51" t="s">
        <v>142</v>
      </c>
      <c r="I72" s="51"/>
      <c r="J72" s="52" t="s">
        <v>143</v>
      </c>
      <c r="K72" s="21" t="s">
        <v>51</v>
      </c>
      <c r="L72" s="53">
        <v>78.5</v>
      </c>
      <c r="M72" s="23">
        <v>0</v>
      </c>
      <c r="N72" s="53">
        <f>L72*(1+M72/100)</f>
        <v>78.5</v>
      </c>
      <c r="O72" s="23">
        <v>0</v>
      </c>
      <c r="P72" s="24">
        <f>N72*O72</f>
        <v>0</v>
      </c>
      <c r="Q72" s="54"/>
      <c r="R72" s="55">
        <f>N72*Q72</f>
        <v>0</v>
      </c>
      <c r="S72" s="54"/>
      <c r="T72" s="55">
        <f>N72*S72</f>
        <v>0</v>
      </c>
      <c r="U72" s="24">
        <v>21</v>
      </c>
      <c r="V72" s="24">
        <f>P72*(U72/100)</f>
        <v>0</v>
      </c>
      <c r="W72" s="24">
        <f>P72+V72</f>
        <v>0</v>
      </c>
      <c r="X72" s="52"/>
      <c r="Y72" s="51" t="s">
        <v>52</v>
      </c>
      <c r="Z72" s="51" t="s">
        <v>139</v>
      </c>
    </row>
    <row r="73" spans="6:26" s="56" customFormat="1" ht="11.25" outlineLevel="3">
      <c r="F73" s="57"/>
      <c r="G73" s="58"/>
      <c r="H73" s="58"/>
      <c r="I73" s="58"/>
      <c r="J73" s="59" t="s">
        <v>144</v>
      </c>
      <c r="K73" s="58"/>
      <c r="L73" s="60">
        <v>78.5</v>
      </c>
      <c r="M73" s="61"/>
      <c r="N73" s="62"/>
      <c r="O73" s="61"/>
      <c r="P73" s="63"/>
      <c r="Q73" s="64"/>
      <c r="R73" s="61"/>
      <c r="S73" s="61"/>
      <c r="T73" s="61"/>
      <c r="U73" s="92" t="s">
        <v>41</v>
      </c>
      <c r="V73" s="61"/>
      <c r="W73" s="61"/>
      <c r="X73" s="59"/>
      <c r="Y73" s="58"/>
      <c r="Z73" s="58"/>
    </row>
    <row r="74" spans="6:26" s="93" customFormat="1" ht="12.75" customHeight="1" outlineLevel="2">
      <c r="F74" s="94"/>
      <c r="G74" s="95"/>
      <c r="H74" s="95"/>
      <c r="I74" s="95"/>
      <c r="J74" s="96"/>
      <c r="K74" s="95"/>
      <c r="L74" s="97"/>
      <c r="M74" s="98"/>
      <c r="N74" s="97"/>
      <c r="O74" s="98"/>
      <c r="P74" s="99"/>
      <c r="Q74" s="100"/>
      <c r="R74" s="98"/>
      <c r="S74" s="98"/>
      <c r="T74" s="98"/>
      <c r="U74" s="101" t="s">
        <v>41</v>
      </c>
      <c r="V74" s="98"/>
      <c r="W74" s="98"/>
      <c r="X74" s="98"/>
      <c r="Y74" s="95"/>
      <c r="Z74" s="95"/>
    </row>
    <row r="75" spans="6:26" s="41" customFormat="1" ht="16.5" customHeight="1" outlineLevel="1">
      <c r="F75" s="42"/>
      <c r="G75" s="6"/>
      <c r="H75" s="43"/>
      <c r="I75" s="43"/>
      <c r="J75" s="43" t="s">
        <v>145</v>
      </c>
      <c r="K75" s="6"/>
      <c r="L75" s="44"/>
      <c r="M75" s="45"/>
      <c r="N75" s="44"/>
      <c r="O75" s="45"/>
      <c r="P75" s="46">
        <f>SUBTOTAL(9,P76:P79)</f>
        <v>0</v>
      </c>
      <c r="Q75" s="47"/>
      <c r="R75" s="48">
        <f>SUBTOTAL(9,R76:R79)</f>
        <v>0</v>
      </c>
      <c r="S75" s="45"/>
      <c r="T75" s="48">
        <f>SUBTOTAL(9,T76:T79)</f>
        <v>114.66273000000001</v>
      </c>
      <c r="U75" s="91" t="s">
        <v>41</v>
      </c>
      <c r="V75" s="46">
        <f>SUBTOTAL(9,V76:V79)</f>
        <v>0</v>
      </c>
      <c r="W75" s="46">
        <f>SUBTOTAL(9,W76:W79)</f>
        <v>0</v>
      </c>
      <c r="X75" s="49"/>
      <c r="Y75" s="27"/>
      <c r="Z75" s="27"/>
    </row>
    <row r="76" spans="6:26" s="50" customFormat="1" ht="12" outlineLevel="2">
      <c r="F76" s="20">
        <v>1</v>
      </c>
      <c r="G76" s="21" t="s">
        <v>48</v>
      </c>
      <c r="H76" s="51" t="s">
        <v>146</v>
      </c>
      <c r="I76" s="51"/>
      <c r="J76" s="52" t="s">
        <v>147</v>
      </c>
      <c r="K76" s="21" t="s">
        <v>110</v>
      </c>
      <c r="L76" s="53">
        <v>1261</v>
      </c>
      <c r="M76" s="23">
        <v>0</v>
      </c>
      <c r="N76" s="53">
        <f>L76*(1+M76/100)</f>
        <v>1261</v>
      </c>
      <c r="O76" s="23">
        <v>0</v>
      </c>
      <c r="P76" s="24">
        <f>N76*O76</f>
        <v>0</v>
      </c>
      <c r="Q76" s="54"/>
      <c r="R76" s="55">
        <f>N76*Q76</f>
        <v>0</v>
      </c>
      <c r="S76" s="54">
        <v>3.031E-2</v>
      </c>
      <c r="T76" s="55">
        <f>N76*S76</f>
        <v>38.220910000000003</v>
      </c>
      <c r="U76" s="24">
        <v>21</v>
      </c>
      <c r="V76" s="24">
        <f>P76*(U76/100)</f>
        <v>0</v>
      </c>
      <c r="W76" s="24">
        <f>P76+V76</f>
        <v>0</v>
      </c>
      <c r="X76" s="52"/>
      <c r="Y76" s="51" t="s">
        <v>52</v>
      </c>
      <c r="Z76" s="51" t="s">
        <v>148</v>
      </c>
    </row>
    <row r="77" spans="6:26" s="50" customFormat="1" ht="12" outlineLevel="2">
      <c r="F77" s="20">
        <v>2</v>
      </c>
      <c r="G77" s="21" t="s">
        <v>48</v>
      </c>
      <c r="H77" s="51" t="s">
        <v>149</v>
      </c>
      <c r="I77" s="51"/>
      <c r="J77" s="52" t="s">
        <v>150</v>
      </c>
      <c r="K77" s="21" t="s">
        <v>110</v>
      </c>
      <c r="L77" s="53">
        <v>1261</v>
      </c>
      <c r="M77" s="23">
        <v>0</v>
      </c>
      <c r="N77" s="53">
        <f>L77*(1+M77/100)</f>
        <v>1261</v>
      </c>
      <c r="O77" s="23">
        <v>0</v>
      </c>
      <c r="P77" s="24">
        <f>N77*O77</f>
        <v>0</v>
      </c>
      <c r="Q77" s="54"/>
      <c r="R77" s="55">
        <f>N77*Q77</f>
        <v>0</v>
      </c>
      <c r="S77" s="54">
        <v>3.031E-2</v>
      </c>
      <c r="T77" s="55">
        <f>N77*S77</f>
        <v>38.220910000000003</v>
      </c>
      <c r="U77" s="24">
        <v>21</v>
      </c>
      <c r="V77" s="24">
        <f>P77*(U77/100)</f>
        <v>0</v>
      </c>
      <c r="W77" s="24">
        <f>P77+V77</f>
        <v>0</v>
      </c>
      <c r="X77" s="52"/>
      <c r="Y77" s="51" t="s">
        <v>52</v>
      </c>
      <c r="Z77" s="51" t="s">
        <v>148</v>
      </c>
    </row>
    <row r="78" spans="6:26" s="50" customFormat="1" ht="24" outlineLevel="2">
      <c r="F78" s="20">
        <v>3</v>
      </c>
      <c r="G78" s="21" t="s">
        <v>48</v>
      </c>
      <c r="H78" s="51" t="s">
        <v>151</v>
      </c>
      <c r="I78" s="51"/>
      <c r="J78" s="52" t="s">
        <v>152</v>
      </c>
      <c r="K78" s="21" t="s">
        <v>110</v>
      </c>
      <c r="L78" s="53">
        <v>1261</v>
      </c>
      <c r="M78" s="23">
        <v>0</v>
      </c>
      <c r="N78" s="53">
        <f>L78*(1+M78/100)</f>
        <v>1261</v>
      </c>
      <c r="O78" s="23">
        <v>0</v>
      </c>
      <c r="P78" s="24">
        <f>N78*O78</f>
        <v>0</v>
      </c>
      <c r="Q78" s="54"/>
      <c r="R78" s="55">
        <f>N78*Q78</f>
        <v>0</v>
      </c>
      <c r="S78" s="54">
        <v>3.031E-2</v>
      </c>
      <c r="T78" s="55">
        <f>N78*S78</f>
        <v>38.220910000000003</v>
      </c>
      <c r="U78" s="24">
        <v>21</v>
      </c>
      <c r="V78" s="24">
        <f>P78*(U78/100)</f>
        <v>0</v>
      </c>
      <c r="W78" s="24">
        <f>P78+V78</f>
        <v>0</v>
      </c>
      <c r="X78" s="52"/>
      <c r="Y78" s="51" t="s">
        <v>52</v>
      </c>
      <c r="Z78" s="51" t="s">
        <v>148</v>
      </c>
    </row>
    <row r="79" spans="6:26" s="93" customFormat="1" ht="12.75" customHeight="1" outlineLevel="2">
      <c r="F79" s="94"/>
      <c r="G79" s="95"/>
      <c r="H79" s="95"/>
      <c r="I79" s="95"/>
      <c r="J79" s="96"/>
      <c r="K79" s="95"/>
      <c r="L79" s="97"/>
      <c r="M79" s="98"/>
      <c r="N79" s="97"/>
      <c r="O79" s="98"/>
      <c r="P79" s="99"/>
      <c r="Q79" s="100"/>
      <c r="R79" s="98"/>
      <c r="S79" s="98"/>
      <c r="T79" s="98"/>
      <c r="U79" s="101" t="s">
        <v>41</v>
      </c>
      <c r="V79" s="98"/>
      <c r="W79" s="98"/>
      <c r="X79" s="98"/>
      <c r="Y79" s="95"/>
      <c r="Z79" s="95"/>
    </row>
    <row r="80" spans="6:26" s="41" customFormat="1" ht="16.5" customHeight="1" outlineLevel="1">
      <c r="F80" s="42"/>
      <c r="G80" s="6"/>
      <c r="H80" s="43"/>
      <c r="I80" s="43"/>
      <c r="J80" s="43" t="s">
        <v>153</v>
      </c>
      <c r="K80" s="6"/>
      <c r="L80" s="44"/>
      <c r="M80" s="45"/>
      <c r="N80" s="44"/>
      <c r="O80" s="45"/>
      <c r="P80" s="46">
        <f>SUBTOTAL(9,P81:P82)</f>
        <v>0</v>
      </c>
      <c r="Q80" s="47"/>
      <c r="R80" s="48">
        <f>SUBTOTAL(9,R81:R82)</f>
        <v>0</v>
      </c>
      <c r="S80" s="45"/>
      <c r="T80" s="48">
        <f>SUBTOTAL(9,T81:T82)</f>
        <v>0</v>
      </c>
      <c r="U80" s="91" t="s">
        <v>41</v>
      </c>
      <c r="V80" s="46">
        <f>SUBTOTAL(9,V81:V82)</f>
        <v>0</v>
      </c>
      <c r="W80" s="46">
        <f>SUBTOTAL(9,W81:W82)</f>
        <v>0</v>
      </c>
      <c r="X80" s="49"/>
      <c r="Y80" s="27"/>
      <c r="Z80" s="27"/>
    </row>
    <row r="81" spans="6:26" s="50" customFormat="1" ht="12" outlineLevel="2">
      <c r="F81" s="20">
        <v>1</v>
      </c>
      <c r="G81" s="21" t="s">
        <v>154</v>
      </c>
      <c r="H81" s="51" t="s">
        <v>155</v>
      </c>
      <c r="I81" s="51"/>
      <c r="J81" s="52" t="s">
        <v>156</v>
      </c>
      <c r="K81" s="21" t="s">
        <v>68</v>
      </c>
      <c r="L81" s="53">
        <v>1</v>
      </c>
      <c r="M81" s="23">
        <v>0</v>
      </c>
      <c r="N81" s="53">
        <f>L81*(1+M81/100)</f>
        <v>1</v>
      </c>
      <c r="O81" s="23">
        <v>0</v>
      </c>
      <c r="P81" s="24">
        <f>N81*O81</f>
        <v>0</v>
      </c>
      <c r="Q81" s="54"/>
      <c r="R81" s="55">
        <f>N81*Q81</f>
        <v>0</v>
      </c>
      <c r="S81" s="54"/>
      <c r="T81" s="55">
        <f>N81*S81</f>
        <v>0</v>
      </c>
      <c r="U81" s="24">
        <v>21</v>
      </c>
      <c r="V81" s="24">
        <f>P81*(U81/100)</f>
        <v>0</v>
      </c>
      <c r="W81" s="24">
        <f>P81+V81</f>
        <v>0</v>
      </c>
      <c r="X81" s="52"/>
      <c r="Y81" s="51" t="s">
        <v>52</v>
      </c>
      <c r="Z81" s="51" t="s">
        <v>157</v>
      </c>
    </row>
    <row r="82" spans="6:26" s="93" customFormat="1" ht="12.75" customHeight="1" outlineLevel="2">
      <c r="F82" s="94"/>
      <c r="G82" s="95"/>
      <c r="H82" s="95"/>
      <c r="I82" s="95"/>
      <c r="J82" s="96"/>
      <c r="K82" s="95"/>
      <c r="L82" s="97"/>
      <c r="M82" s="98"/>
      <c r="N82" s="97"/>
      <c r="O82" s="98"/>
      <c r="P82" s="99"/>
      <c r="Q82" s="100"/>
      <c r="R82" s="98"/>
      <c r="S82" s="98"/>
      <c r="T82" s="98"/>
      <c r="U82" s="101" t="s">
        <v>41</v>
      </c>
      <c r="V82" s="98"/>
      <c r="W82" s="98"/>
      <c r="X82" s="98"/>
      <c r="Y82" s="95"/>
      <c r="Z82" s="95"/>
    </row>
    <row r="83" spans="6:26" s="41" customFormat="1" ht="16.5" customHeight="1" outlineLevel="1">
      <c r="F83" s="42"/>
      <c r="G83" s="6"/>
      <c r="H83" s="43"/>
      <c r="I83" s="43"/>
      <c r="J83" s="43" t="s">
        <v>158</v>
      </c>
      <c r="K83" s="6"/>
      <c r="L83" s="44"/>
      <c r="M83" s="45"/>
      <c r="N83" s="44"/>
      <c r="O83" s="45"/>
      <c r="P83" s="46">
        <f>SUBTOTAL(9,P84:P85)</f>
        <v>0</v>
      </c>
      <c r="Q83" s="47"/>
      <c r="R83" s="48">
        <f>SUBTOTAL(9,R84:R85)</f>
        <v>0</v>
      </c>
      <c r="S83" s="45"/>
      <c r="T83" s="48">
        <f>SUBTOTAL(9,T84:T85)</f>
        <v>0</v>
      </c>
      <c r="U83" s="91" t="s">
        <v>41</v>
      </c>
      <c r="V83" s="46">
        <f>SUBTOTAL(9,V84:V85)</f>
        <v>0</v>
      </c>
      <c r="W83" s="46">
        <f>SUBTOTAL(9,W84:W85)</f>
        <v>0</v>
      </c>
      <c r="X83" s="49"/>
      <c r="Y83" s="27"/>
      <c r="Z83" s="27"/>
    </row>
    <row r="84" spans="6:26" s="50" customFormat="1" ht="12" outlineLevel="2">
      <c r="F84" s="20">
        <v>1</v>
      </c>
      <c r="G84" s="21" t="s">
        <v>154</v>
      </c>
      <c r="H84" s="51" t="s">
        <v>159</v>
      </c>
      <c r="I84" s="51"/>
      <c r="J84" s="52" t="s">
        <v>160</v>
      </c>
      <c r="K84" s="21" t="s">
        <v>68</v>
      </c>
      <c r="L84" s="53">
        <v>1</v>
      </c>
      <c r="M84" s="23">
        <v>0</v>
      </c>
      <c r="N84" s="53">
        <f>L84*(1+M84/100)</f>
        <v>1</v>
      </c>
      <c r="O84" s="23">
        <v>0</v>
      </c>
      <c r="P84" s="24">
        <f>N84*O84</f>
        <v>0</v>
      </c>
      <c r="Q84" s="54"/>
      <c r="R84" s="55">
        <f>N84*Q84</f>
        <v>0</v>
      </c>
      <c r="S84" s="54"/>
      <c r="T84" s="55">
        <f>N84*S84</f>
        <v>0</v>
      </c>
      <c r="U84" s="24">
        <v>21</v>
      </c>
      <c r="V84" s="24">
        <f>P84*(U84/100)</f>
        <v>0</v>
      </c>
      <c r="W84" s="24">
        <f>P84+V84</f>
        <v>0</v>
      </c>
      <c r="X84" s="52"/>
      <c r="Y84" s="51" t="s">
        <v>52</v>
      </c>
      <c r="Z84" s="51" t="s">
        <v>161</v>
      </c>
    </row>
    <row r="85" spans="6:26" s="93" customFormat="1" ht="12.75" customHeight="1" outlineLevel="2">
      <c r="F85" s="94"/>
      <c r="G85" s="95"/>
      <c r="H85" s="95"/>
      <c r="I85" s="95"/>
      <c r="J85" s="96"/>
      <c r="K85" s="95"/>
      <c r="L85" s="97"/>
      <c r="M85" s="98"/>
      <c r="N85" s="97"/>
      <c r="O85" s="98"/>
      <c r="P85" s="99"/>
      <c r="Q85" s="100"/>
      <c r="R85" s="98"/>
      <c r="S85" s="98"/>
      <c r="T85" s="98"/>
      <c r="U85" s="101" t="s">
        <v>41</v>
      </c>
      <c r="V85" s="98"/>
      <c r="W85" s="98"/>
      <c r="X85" s="98"/>
      <c r="Y85" s="95"/>
      <c r="Z85" s="95"/>
    </row>
    <row r="86" spans="6:26" s="41" customFormat="1" ht="16.5" customHeight="1" outlineLevel="1">
      <c r="F86" s="42"/>
      <c r="G86" s="6"/>
      <c r="H86" s="43"/>
      <c r="I86" s="43"/>
      <c r="J86" s="43" t="s">
        <v>162</v>
      </c>
      <c r="K86" s="6"/>
      <c r="L86" s="44"/>
      <c r="M86" s="45"/>
      <c r="N86" s="44"/>
      <c r="O86" s="45"/>
      <c r="P86" s="46">
        <f>SUBTOTAL(9,P87:P90)</f>
        <v>0</v>
      </c>
      <c r="Q86" s="47"/>
      <c r="R86" s="48">
        <f>SUBTOTAL(9,R87:R90)</f>
        <v>0</v>
      </c>
      <c r="S86" s="45"/>
      <c r="T86" s="48">
        <f>SUBTOTAL(9,T87:T90)</f>
        <v>0</v>
      </c>
      <c r="U86" s="91" t="s">
        <v>41</v>
      </c>
      <c r="V86" s="46">
        <f>SUBTOTAL(9,V87:V90)</f>
        <v>0</v>
      </c>
      <c r="W86" s="46">
        <f>SUBTOTAL(9,W87:W90)</f>
        <v>0</v>
      </c>
      <c r="X86" s="49"/>
      <c r="Y86" s="27"/>
      <c r="Z86" s="27"/>
    </row>
    <row r="87" spans="6:26" s="50" customFormat="1" ht="12" outlineLevel="2">
      <c r="F87" s="20">
        <v>1</v>
      </c>
      <c r="G87" s="21" t="s">
        <v>154</v>
      </c>
      <c r="H87" s="51" t="s">
        <v>163</v>
      </c>
      <c r="I87" s="51"/>
      <c r="J87" s="52" t="s">
        <v>164</v>
      </c>
      <c r="K87" s="21" t="s">
        <v>165</v>
      </c>
      <c r="L87" s="53">
        <v>90</v>
      </c>
      <c r="M87" s="23">
        <v>0</v>
      </c>
      <c r="N87" s="53">
        <f>L87*(1+M87/100)</f>
        <v>90</v>
      </c>
      <c r="O87" s="23">
        <v>0</v>
      </c>
      <c r="P87" s="24">
        <f>N87*O87</f>
        <v>0</v>
      </c>
      <c r="Q87" s="54"/>
      <c r="R87" s="55">
        <f>N87*Q87</f>
        <v>0</v>
      </c>
      <c r="S87" s="54"/>
      <c r="T87" s="55">
        <f>N87*S87</f>
        <v>0</v>
      </c>
      <c r="U87" s="24">
        <v>21</v>
      </c>
      <c r="V87" s="24">
        <f>P87*(U87/100)</f>
        <v>0</v>
      </c>
      <c r="W87" s="24">
        <f>P87+V87</f>
        <v>0</v>
      </c>
      <c r="X87" s="52"/>
      <c r="Y87" s="51" t="s">
        <v>52</v>
      </c>
      <c r="Z87" s="51" t="s">
        <v>166</v>
      </c>
    </row>
    <row r="88" spans="6:26" s="50" customFormat="1" ht="12" outlineLevel="2">
      <c r="F88" s="20">
        <v>2</v>
      </c>
      <c r="G88" s="21" t="s">
        <v>154</v>
      </c>
      <c r="H88" s="51" t="s">
        <v>167</v>
      </c>
      <c r="I88" s="51"/>
      <c r="J88" s="52" t="s">
        <v>168</v>
      </c>
      <c r="K88" s="21" t="s">
        <v>68</v>
      </c>
      <c r="L88" s="53">
        <v>1</v>
      </c>
      <c r="M88" s="23">
        <v>0</v>
      </c>
      <c r="N88" s="53">
        <f>L88*(1+M88/100)</f>
        <v>1</v>
      </c>
      <c r="O88" s="23">
        <v>0</v>
      </c>
      <c r="P88" s="24">
        <f>N88*O88</f>
        <v>0</v>
      </c>
      <c r="Q88" s="54"/>
      <c r="R88" s="55">
        <f>N88*Q88</f>
        <v>0</v>
      </c>
      <c r="S88" s="54"/>
      <c r="T88" s="55">
        <f>N88*S88</f>
        <v>0</v>
      </c>
      <c r="U88" s="24">
        <v>21</v>
      </c>
      <c r="V88" s="24">
        <f>P88*(U88/100)</f>
        <v>0</v>
      </c>
      <c r="W88" s="24">
        <f>P88+V88</f>
        <v>0</v>
      </c>
      <c r="X88" s="52"/>
      <c r="Y88" s="51" t="s">
        <v>52</v>
      </c>
      <c r="Z88" s="51" t="s">
        <v>166</v>
      </c>
    </row>
    <row r="89" spans="6:26" s="50" customFormat="1" ht="24" outlineLevel="2">
      <c r="F89" s="20">
        <v>3</v>
      </c>
      <c r="G89" s="21" t="s">
        <v>154</v>
      </c>
      <c r="H89" s="51" t="s">
        <v>169</v>
      </c>
      <c r="I89" s="51"/>
      <c r="J89" s="52" t="s">
        <v>170</v>
      </c>
      <c r="K89" s="21" t="s">
        <v>68</v>
      </c>
      <c r="L89" s="53">
        <v>1</v>
      </c>
      <c r="M89" s="23">
        <v>0</v>
      </c>
      <c r="N89" s="53">
        <f>L89*(1+M89/100)</f>
        <v>1</v>
      </c>
      <c r="O89" s="23">
        <v>0</v>
      </c>
      <c r="P89" s="24">
        <f>N89*O89</f>
        <v>0</v>
      </c>
      <c r="Q89" s="54"/>
      <c r="R89" s="55">
        <f>N89*Q89</f>
        <v>0</v>
      </c>
      <c r="S89" s="54"/>
      <c r="T89" s="55">
        <f>N89*S89</f>
        <v>0</v>
      </c>
      <c r="U89" s="24">
        <v>21</v>
      </c>
      <c r="V89" s="24">
        <f>P89*(U89/100)</f>
        <v>0</v>
      </c>
      <c r="W89" s="24">
        <f>P89+V89</f>
        <v>0</v>
      </c>
      <c r="X89" s="52"/>
      <c r="Y89" s="51" t="s">
        <v>52</v>
      </c>
      <c r="Z89" s="51" t="s">
        <v>166</v>
      </c>
    </row>
    <row r="90" spans="6:26" s="93" customFormat="1" ht="12.75" customHeight="1" outlineLevel="2">
      <c r="F90" s="94"/>
      <c r="G90" s="95"/>
      <c r="H90" s="95"/>
      <c r="I90" s="95"/>
      <c r="J90" s="96"/>
      <c r="K90" s="95"/>
      <c r="L90" s="97"/>
      <c r="M90" s="98"/>
      <c r="N90" s="97"/>
      <c r="O90" s="98"/>
      <c r="P90" s="99"/>
      <c r="Q90" s="100"/>
      <c r="R90" s="98"/>
      <c r="S90" s="98"/>
      <c r="T90" s="98"/>
      <c r="U90" s="101" t="s">
        <v>41</v>
      </c>
      <c r="V90" s="98"/>
      <c r="W90" s="98"/>
      <c r="X90" s="98"/>
      <c r="Y90" s="95"/>
      <c r="Z90" s="95"/>
    </row>
    <row r="91" spans="6:26" s="93" customFormat="1" ht="12.75" customHeight="1" outlineLevel="1">
      <c r="F91" s="94"/>
      <c r="G91" s="95"/>
      <c r="H91" s="95"/>
      <c r="I91" s="95"/>
      <c r="J91" s="96"/>
      <c r="K91" s="95"/>
      <c r="L91" s="97"/>
      <c r="M91" s="98"/>
      <c r="N91" s="97"/>
      <c r="O91" s="98"/>
      <c r="P91" s="99"/>
      <c r="Q91" s="100"/>
      <c r="R91" s="98"/>
      <c r="S91" s="98"/>
      <c r="T91" s="98"/>
      <c r="U91" s="101" t="s">
        <v>41</v>
      </c>
      <c r="V91" s="98"/>
      <c r="W91" s="98"/>
      <c r="X91" s="98"/>
      <c r="Y91" s="95"/>
      <c r="Z91" s="95"/>
    </row>
    <row r="92" spans="6:26" s="93" customFormat="1" ht="12.75" customHeight="1">
      <c r="F92" s="94"/>
      <c r="G92" s="95"/>
      <c r="H92" s="95"/>
      <c r="I92" s="95"/>
      <c r="J92" s="96"/>
      <c r="K92" s="95"/>
      <c r="L92" s="97"/>
      <c r="M92" s="98"/>
      <c r="N92" s="97"/>
      <c r="O92" s="98"/>
      <c r="P92" s="99"/>
      <c r="Q92" s="100"/>
      <c r="R92" s="98"/>
      <c r="S92" s="98"/>
      <c r="T92" s="98"/>
      <c r="U92" s="101" t="s">
        <v>41</v>
      </c>
      <c r="V92" s="98"/>
      <c r="W92" s="98"/>
      <c r="X92" s="98"/>
      <c r="Y92" s="95"/>
      <c r="Z92" s="95"/>
    </row>
  </sheetData>
  <phoneticPr fontId="0" type="noConversion"/>
  <pageMargins left="0.39370078740157483" right="0.39370078740157483" top="0.59055118110236227" bottom="0.59055118110236227" header="0.39370078740157483" footer="0.39370078740157483"/>
  <pageSetup paperSize="9" scale="90" fitToHeight="9999" orientation="landscape" horizontalDpi="300" verticalDpi="300" r:id="rId1"/>
  <headerFooter alignWithMargins="0">
    <oddFooter>&amp;L&amp;8www.euroCALC.cz&amp;C&amp;8&amp;P z &amp;N&amp;R&amp;8&amp;D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DE6B2-F5E4-4603-AC3A-E292111EC368}">
  <dimension ref="A1:D11"/>
  <sheetViews>
    <sheetView workbookViewId="0"/>
  </sheetViews>
  <sheetFormatPr defaultRowHeight="12.75"/>
  <cols>
    <col min="1" max="1" width="8.7109375" customWidth="1"/>
    <col min="2" max="2" width="40.7109375" customWidth="1"/>
    <col min="3" max="3" width="10.7109375" customWidth="1"/>
    <col min="4" max="4" width="40.7109375" customWidth="1"/>
  </cols>
  <sheetData>
    <row r="1" spans="1:4">
      <c r="A1" s="116" t="s">
        <v>171</v>
      </c>
      <c r="B1" s="116" t="s">
        <v>172</v>
      </c>
      <c r="C1" s="116" t="s">
        <v>173</v>
      </c>
      <c r="D1" s="116" t="s">
        <v>10</v>
      </c>
    </row>
    <row r="2" spans="1:4" ht="12.75" customHeight="1">
      <c r="A2" s="84"/>
      <c r="B2" s="86" t="s">
        <v>54</v>
      </c>
      <c r="C2" s="87"/>
      <c r="D2" s="85"/>
    </row>
    <row r="3" spans="1:4" ht="12.75" customHeight="1">
      <c r="A3" s="84"/>
      <c r="B3" s="86" t="s">
        <v>105</v>
      </c>
      <c r="C3" s="87"/>
      <c r="D3" s="85"/>
    </row>
    <row r="4" spans="1:4" ht="12.75" customHeight="1">
      <c r="A4" s="84"/>
      <c r="B4" s="86" t="s">
        <v>174</v>
      </c>
      <c r="C4" s="87"/>
      <c r="D4" s="85"/>
    </row>
    <row r="5" spans="1:4" ht="12.75" customHeight="1">
      <c r="A5" s="84"/>
      <c r="B5" s="86" t="s">
        <v>175</v>
      </c>
      <c r="C5" s="87"/>
      <c r="D5" s="85"/>
    </row>
    <row r="6" spans="1:4" ht="12.75" customHeight="1">
      <c r="A6" s="84"/>
      <c r="B6" s="86" t="s">
        <v>116</v>
      </c>
      <c r="C6" s="87"/>
      <c r="D6" s="85"/>
    </row>
    <row r="7" spans="1:4" ht="12.75" customHeight="1">
      <c r="A7" s="84"/>
      <c r="B7" s="86" t="s">
        <v>176</v>
      </c>
      <c r="C7" s="87"/>
      <c r="D7" s="85"/>
    </row>
    <row r="8" spans="1:4" ht="12.75" customHeight="1">
      <c r="A8" s="84"/>
      <c r="B8" s="86" t="s">
        <v>177</v>
      </c>
      <c r="C8" s="87"/>
      <c r="D8" s="85"/>
    </row>
    <row r="9" spans="1:4" ht="12.75" customHeight="1">
      <c r="A9" s="84"/>
      <c r="B9" s="86" t="s">
        <v>55</v>
      </c>
      <c r="C9" s="87"/>
      <c r="D9" s="85"/>
    </row>
    <row r="10" spans="1:4" ht="12.75" customHeight="1">
      <c r="A10" s="84"/>
      <c r="B10" s="86" t="s">
        <v>113</v>
      </c>
      <c r="C10" s="87"/>
      <c r="D10" s="85"/>
    </row>
    <row r="11" spans="1:4" ht="12.75" customHeight="1">
      <c r="A11" s="84"/>
      <c r="B11" s="86" t="s">
        <v>178</v>
      </c>
      <c r="C11" s="87"/>
      <c r="D11" s="85"/>
    </row>
  </sheetData>
  <phoneticPr fontId="0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X</cp:lastModifiedBy>
  <cp:revision/>
  <dcterms:created xsi:type="dcterms:W3CDTF">2007-10-16T11:08:58Z</dcterms:created>
  <dcterms:modified xsi:type="dcterms:W3CDTF">2025-11-24T11:09:14Z</dcterms:modified>
  <cp:category/>
  <cp:contentStatus/>
</cp:coreProperties>
</file>