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08" yWindow="-108" windowWidth="23256" windowHeight="1272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  <sheet name="ZTI" sheetId="13" r:id="rId5"/>
    <sheet name="ÚT" sheetId="14" r:id="rId6"/>
    <sheet name="ESI" sheetId="16" r:id="rId7"/>
    <sheet name="VZT" sheetId="15" r:id="rId8"/>
    <sheet name="Sanace" sheetId="17" r:id="rId9"/>
  </sheets>
  <externalReferences>
    <externalReference r:id="rId10"/>
    <externalReference r:id="rId11"/>
  </externalReferences>
  <definedNames>
    <definedName name="CelkemDPHVypocet" localSheetId="1">Stavba!#REF!</definedName>
    <definedName name="CenaCelkem">Stavba!$G$28</definedName>
    <definedName name="CenaCelkemBezDPH" localSheetId="5">Stavba!#REF!</definedName>
    <definedName name="CenaCelkemBezDPH" localSheetId="7">Stavba!#REF!</definedName>
    <definedName name="CenaCelkemBezDPH" localSheetId="4">Stavba!#REF!</definedName>
    <definedName name="CenaCelkemBezDPH">Stavba!#REF!</definedName>
    <definedName name="CenaCelkemVypocet" localSheetId="1">Stavba!#REF!</definedName>
    <definedName name="ceník">[1]KATALOG!$A$12:$E$1126</definedName>
    <definedName name="cisloobjektu" localSheetId="6">#REF!</definedName>
    <definedName name="cisloobjektu">Stavba!$C$3</definedName>
    <definedName name="CisloRozpoctu">'[2]Krycí list'!$C$2</definedName>
    <definedName name="cislostavby" localSheetId="6">#REF!</definedName>
    <definedName name="CisloStavby" localSheetId="1">Stavba!$C$2</definedName>
    <definedName name="cislostavby">'[2]Krycí list'!$A$7</definedName>
    <definedName name="CisloStavebnihoRozpoctu">Stavba!$D$4</definedName>
    <definedName name="dadresa">Stavba!$D$12:$G$12</definedName>
    <definedName name="Datum">#REF!</definedName>
    <definedName name="DIČ" localSheetId="1">Stavba!$I$12</definedName>
    <definedName name="Dil">#REF!</definedName>
    <definedName name="dmisto">Stavba!$D$13:$G$13</definedName>
    <definedName name="Dodavka">#REF!</definedName>
    <definedName name="Dodavka0">#REF!</definedName>
    <definedName name="DPHSni">Stavba!$G$24</definedName>
    <definedName name="DPHZakl">Stavba!$G$26</definedName>
    <definedName name="dpsc" localSheetId="1">Stavba!$C$13</definedName>
    <definedName name="HSV">#REF!</definedName>
    <definedName name="HSV0">#REF!</definedName>
    <definedName name="HZS">#REF!</definedName>
    <definedName name="HZS0">#REF!</definedName>
    <definedName name="IČO" localSheetId="1">Stavba!$I$11</definedName>
    <definedName name="JKSO">#REF!</definedName>
    <definedName name="Mena">Stavba!$J$28</definedName>
    <definedName name="MistoStavby">Stavba!$D$4</definedName>
    <definedName name="MJ">#REF!</definedName>
    <definedName name="Mont">#REF!</definedName>
    <definedName name="Montaz0">#REF!</definedName>
    <definedName name="NazevDilu">#REF!</definedName>
    <definedName name="nazevobjektu" localSheetId="6">#REF!</definedName>
    <definedName name="nazevobjektu">Stavba!$D$3</definedName>
    <definedName name="NazevRozpoctu">'[2]Krycí list'!$D$2</definedName>
    <definedName name="nazevstavby" localSheetId="6">#REF!</definedName>
    <definedName name="NazevStavby" localSheetId="1">Stavba!$D$2</definedName>
    <definedName name="nazevstavby">'[2]Krycí list'!$C$7</definedName>
    <definedName name="NazevStavebnihoRozpoctu">Stavba!$E$4</definedName>
    <definedName name="oadresa">Stavba!$D$6</definedName>
    <definedName name="Objednatel" localSheetId="1">Stavba!$D$5</definedName>
    <definedName name="Objednatel">#REF!</definedName>
    <definedName name="Objekt" localSheetId="1">Stavba!#REF!</definedName>
    <definedName name="_xlnm.Print_Area" localSheetId="3">'Rozpočet Pol'!$A$1:$K$1135</definedName>
    <definedName name="_xlnm.Print_Area" localSheetId="1">Stavba!$A$1:$J$85</definedName>
    <definedName name="_xlnm.Print_Area" localSheetId="5">ÚT!$A$1:$K$28</definedName>
    <definedName name="_xlnm.Print_Area" localSheetId="7">VZT!$A$1:$K$46</definedName>
    <definedName name="_xlnm.Print_Area" localSheetId="4">ZTI!$A$1:$K$67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 localSheetId="6">#REF!</definedName>
    <definedName name="PocetMJ" localSheetId="5">#REF!</definedName>
    <definedName name="PocetMJ" localSheetId="7">#REF!</definedName>
    <definedName name="PocetMJ" localSheetId="4">#REF!</definedName>
    <definedName name="PocetMJ">#REF!</definedName>
    <definedName name="PoptavkaID">Stavba!$A$1</definedName>
    <definedName name="Poznamka">#REF!</definedName>
    <definedName name="pPSC">Stavba!$C$10</definedName>
    <definedName name="Projektant" localSheetId="6">#REF!</definedName>
    <definedName name="Projektant">Stavba!$D$8</definedName>
    <definedName name="PSV">#REF!</definedName>
    <definedName name="PSV0">#REF!</definedName>
    <definedName name="SazbaDPH1" localSheetId="6">#REF!</definedName>
    <definedName name="SazbaDPH1" localSheetId="1">Stavba!$E$23</definedName>
    <definedName name="SazbaDPH1">'[2]Krycí list'!$C$30</definedName>
    <definedName name="SazbaDPH2" localSheetId="6">#REF!</definedName>
    <definedName name="SazbaDPH2" localSheetId="1">Stavba!$E$25</definedName>
    <definedName name="SazbaDPH2">'[2]Krycí list'!$C$32</definedName>
    <definedName name="SloupecCC" localSheetId="6">#REF!</definedName>
    <definedName name="SloupecCC" localSheetId="5">#REF!</definedName>
    <definedName name="SloupecCC" localSheetId="7">#REF!</definedName>
    <definedName name="SloupecCC" localSheetId="4">#REF!</definedName>
    <definedName name="SloupecCC">#REF!</definedName>
    <definedName name="SloupecCisloPol" localSheetId="6">#REF!</definedName>
    <definedName name="SloupecCisloPol" localSheetId="5">#REF!</definedName>
    <definedName name="SloupecCisloPol" localSheetId="7">#REF!</definedName>
    <definedName name="SloupecCisloPol" localSheetId="4">#REF!</definedName>
    <definedName name="SloupecCisloPol">#REF!</definedName>
    <definedName name="SloupecJC" localSheetId="6">#REF!</definedName>
    <definedName name="SloupecJC" localSheetId="5">#REF!</definedName>
    <definedName name="SloupecJC" localSheetId="7">#REF!</definedName>
    <definedName name="SloupecJC" localSheetId="4">#REF!</definedName>
    <definedName name="SloupecJC">#REF!</definedName>
    <definedName name="SloupecMJ" localSheetId="6">#REF!</definedName>
    <definedName name="SloupecMJ" localSheetId="5">#REF!</definedName>
    <definedName name="SloupecMJ" localSheetId="7">#REF!</definedName>
    <definedName name="SloupecMJ" localSheetId="4">#REF!</definedName>
    <definedName name="SloupecMJ">#REF!</definedName>
    <definedName name="SloupecMnozstvi" localSheetId="6">#REF!</definedName>
    <definedName name="SloupecMnozstvi" localSheetId="5">#REF!</definedName>
    <definedName name="SloupecMnozstvi" localSheetId="7">#REF!</definedName>
    <definedName name="SloupecMnozstvi" localSheetId="4">#REF!</definedName>
    <definedName name="SloupecMnozstvi">#REF!</definedName>
    <definedName name="SloupecNazPol" localSheetId="6">#REF!</definedName>
    <definedName name="SloupecNazPol" localSheetId="5">#REF!</definedName>
    <definedName name="SloupecNazPol" localSheetId="7">#REF!</definedName>
    <definedName name="SloupecNazPol" localSheetId="4">#REF!</definedName>
    <definedName name="SloupecNazPol">#REF!</definedName>
    <definedName name="SloupecPC" localSheetId="6">#REF!</definedName>
    <definedName name="SloupecPC" localSheetId="5">#REF!</definedName>
    <definedName name="SloupecPC" localSheetId="7">#REF!</definedName>
    <definedName name="SloupecPC" localSheetId="4">#REF!</definedName>
    <definedName name="SloupecPC">#REF!</definedName>
    <definedName name="Typ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Stavba!$B$1:$J$35</definedName>
    <definedName name="Zakazka">#REF!</definedName>
    <definedName name="Zaklad22">#REF!</definedName>
    <definedName name="Zaklad5">#REF!</definedName>
    <definedName name="ZakladDPHSni">Stavba!$G$23</definedName>
    <definedName name="ZakladDPHSniVypocet" localSheetId="1">Stavba!#REF!</definedName>
    <definedName name="ZakladDPHZakl">Stavba!$G$25</definedName>
    <definedName name="ZakladDPHZaklVypocet" localSheetId="1">Stavba!#REF!</definedName>
    <definedName name="Zaokrouhleni">Stavba!$G$27</definedName>
    <definedName name="Zhotovitel" localSheetId="6">#REF!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9" i="16" l="1"/>
  <c r="B77" i="17" l="1"/>
  <c r="B76" i="17"/>
  <c r="B75" i="17"/>
  <c r="B74" i="17"/>
  <c r="D59" i="17"/>
  <c r="F59" i="17" s="1"/>
  <c r="D58" i="17"/>
  <c r="F58" i="17" s="1"/>
  <c r="F57" i="17"/>
  <c r="D57" i="17"/>
  <c r="D60" i="17" s="1"/>
  <c r="F56" i="17"/>
  <c r="D56" i="17"/>
  <c r="D55" i="17"/>
  <c r="F55" i="17" s="1"/>
  <c r="D54" i="17"/>
  <c r="F54" i="17" s="1"/>
  <c r="F53" i="17"/>
  <c r="F52" i="17"/>
  <c r="F44" i="17"/>
  <c r="D16" i="17"/>
  <c r="F16" i="17" s="1"/>
  <c r="D14" i="17"/>
  <c r="D33" i="17" s="1"/>
  <c r="F13" i="17"/>
  <c r="F12" i="17"/>
  <c r="D12" i="17"/>
  <c r="D11" i="17"/>
  <c r="F11" i="17" s="1"/>
  <c r="F10" i="17"/>
  <c r="F9" i="17"/>
  <c r="F33" i="17" l="1"/>
  <c r="D34" i="17"/>
  <c r="D36" i="17"/>
  <c r="F60" i="17"/>
  <c r="D61" i="17"/>
  <c r="F61" i="17"/>
  <c r="D32" i="17"/>
  <c r="D15" i="17"/>
  <c r="F14" i="17"/>
  <c r="D17" i="17"/>
  <c r="F17" i="17" s="1"/>
  <c r="D21" i="17"/>
  <c r="F63" i="17" l="1"/>
  <c r="F76" i="17" s="1"/>
  <c r="F21" i="17"/>
  <c r="D22" i="17"/>
  <c r="F22" i="17" s="1"/>
  <c r="D23" i="17"/>
  <c r="F23" i="17" s="1"/>
  <c r="D45" i="17"/>
  <c r="D35" i="17"/>
  <c r="F35" i="17" s="1"/>
  <c r="F32" i="17"/>
  <c r="D18" i="17"/>
  <c r="F15" i="17"/>
  <c r="D41" i="17"/>
  <c r="F41" i="17" s="1"/>
  <c r="F34" i="17"/>
  <c r="D37" i="17"/>
  <c r="F37" i="17" s="1"/>
  <c r="D38" i="17"/>
  <c r="F36" i="17"/>
  <c r="F18" i="17" l="1"/>
  <c r="D19" i="17"/>
  <c r="F19" i="17" s="1"/>
  <c r="D24" i="17"/>
  <c r="D20" i="17"/>
  <c r="F20" i="17" s="1"/>
  <c r="F38" i="17"/>
  <c r="D39" i="17"/>
  <c r="F45" i="17"/>
  <c r="D46" i="17"/>
  <c r="F46" i="17" s="1"/>
  <c r="F39" i="17" l="1"/>
  <c r="D40" i="17"/>
  <c r="F24" i="17"/>
  <c r="D25" i="17"/>
  <c r="F25" i="17" s="1"/>
  <c r="D26" i="17"/>
  <c r="F26" i="17" s="1"/>
  <c r="F28" i="17" l="1"/>
  <c r="F74" i="17" s="1"/>
  <c r="D42" i="17"/>
  <c r="F40" i="17"/>
  <c r="F42" i="17" l="1"/>
  <c r="F48" i="17" s="1"/>
  <c r="D43" i="17"/>
  <c r="F43" i="17" s="1"/>
  <c r="F75" i="17" l="1"/>
  <c r="E67" i="17"/>
  <c r="F67" i="17" l="1"/>
  <c r="E68" i="17"/>
  <c r="F68" i="17" l="1"/>
  <c r="F71" i="17" s="1"/>
  <c r="F77" i="17" s="1"/>
  <c r="F78" i="17" s="1"/>
  <c r="E69" i="17"/>
  <c r="F69" i="17" s="1"/>
  <c r="F79" i="17" l="1"/>
  <c r="F80" i="17" s="1"/>
  <c r="I83" i="1"/>
  <c r="H125" i="16"/>
  <c r="F125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F112" i="16"/>
  <c r="I112" i="16" s="1"/>
  <c r="F113" i="16"/>
  <c r="F114" i="16"/>
  <c r="F115" i="16"/>
  <c r="I115" i="16" s="1"/>
  <c r="F116" i="16"/>
  <c r="F117" i="16"/>
  <c r="F118" i="16"/>
  <c r="F119" i="16"/>
  <c r="F120" i="16"/>
  <c r="I120" i="16" s="1"/>
  <c r="F121" i="16"/>
  <c r="F122" i="16"/>
  <c r="F123" i="16"/>
  <c r="I123" i="16" s="1"/>
  <c r="F124" i="16"/>
  <c r="H136" i="16"/>
  <c r="F136" i="16"/>
  <c r="H135" i="16"/>
  <c r="F135" i="16"/>
  <c r="H134" i="16"/>
  <c r="F134" i="16"/>
  <c r="H133" i="16"/>
  <c r="F133" i="16"/>
  <c r="H132" i="16"/>
  <c r="F132" i="16"/>
  <c r="H131" i="16"/>
  <c r="F131" i="16"/>
  <c r="H130" i="16"/>
  <c r="F130" i="16"/>
  <c r="H129" i="16"/>
  <c r="F129" i="16"/>
  <c r="H111" i="16"/>
  <c r="F111" i="16"/>
  <c r="H103" i="16"/>
  <c r="F103" i="16"/>
  <c r="I103" i="16" s="1"/>
  <c r="H102" i="16"/>
  <c r="F102" i="16"/>
  <c r="H101" i="16"/>
  <c r="F101" i="16"/>
  <c r="H100" i="16"/>
  <c r="F100" i="16"/>
  <c r="H99" i="16"/>
  <c r="F99" i="16"/>
  <c r="I99" i="16" s="1"/>
  <c r="H98" i="16"/>
  <c r="F98" i="16"/>
  <c r="H97" i="16"/>
  <c r="F97" i="16"/>
  <c r="H96" i="16"/>
  <c r="F96" i="16"/>
  <c r="I96" i="16" s="1"/>
  <c r="H95" i="16"/>
  <c r="F95" i="16"/>
  <c r="I95" i="16" s="1"/>
  <c r="H94" i="16"/>
  <c r="F94" i="16"/>
  <c r="H93" i="16"/>
  <c r="F93" i="16"/>
  <c r="H92" i="16"/>
  <c r="F92" i="16"/>
  <c r="I92" i="16" s="1"/>
  <c r="H91" i="16"/>
  <c r="F91" i="16"/>
  <c r="I91" i="16" s="1"/>
  <c r="H90" i="16"/>
  <c r="F90" i="16"/>
  <c r="H81" i="16"/>
  <c r="F81" i="16"/>
  <c r="H80" i="16"/>
  <c r="F80" i="16"/>
  <c r="I80" i="16" s="1"/>
  <c r="H79" i="16"/>
  <c r="F79" i="16"/>
  <c r="I79" i="16" s="1"/>
  <c r="H78" i="16"/>
  <c r="F78" i="16"/>
  <c r="I78" i="16" s="1"/>
  <c r="H77" i="16"/>
  <c r="F77" i="16"/>
  <c r="I77" i="16" s="1"/>
  <c r="H76" i="16"/>
  <c r="F76" i="16"/>
  <c r="H75" i="16"/>
  <c r="F75" i="16"/>
  <c r="H74" i="16"/>
  <c r="F74" i="16"/>
  <c r="I74" i="16" s="1"/>
  <c r="H73" i="16"/>
  <c r="F73" i="16"/>
  <c r="H72" i="16"/>
  <c r="F72" i="16"/>
  <c r="I72" i="16" s="1"/>
  <c r="H71" i="16"/>
  <c r="F71" i="16"/>
  <c r="I71" i="16" s="1"/>
  <c r="H70" i="16"/>
  <c r="F70" i="16"/>
  <c r="H69" i="16"/>
  <c r="F69" i="16"/>
  <c r="H68" i="16"/>
  <c r="F68" i="16"/>
  <c r="H59" i="16"/>
  <c r="F59" i="16"/>
  <c r="H58" i="16"/>
  <c r="F58" i="16"/>
  <c r="I58" i="16" s="1"/>
  <c r="H57" i="16"/>
  <c r="F57" i="16"/>
  <c r="I57" i="16" s="1"/>
  <c r="H56" i="16"/>
  <c r="F56" i="16"/>
  <c r="H55" i="16"/>
  <c r="F55" i="16"/>
  <c r="I55" i="16" s="1"/>
  <c r="H54" i="16"/>
  <c r="F54" i="16"/>
  <c r="I54" i="16" s="1"/>
  <c r="H53" i="16"/>
  <c r="F53" i="16"/>
  <c r="I53" i="16" s="1"/>
  <c r="H52" i="16"/>
  <c r="F52" i="16"/>
  <c r="I52" i="16" s="1"/>
  <c r="H51" i="16"/>
  <c r="F51" i="16"/>
  <c r="H50" i="16"/>
  <c r="F50" i="16"/>
  <c r="I50" i="16" s="1"/>
  <c r="H41" i="16"/>
  <c r="F41" i="16"/>
  <c r="H40" i="16"/>
  <c r="F40" i="16"/>
  <c r="H39" i="16"/>
  <c r="F39" i="16"/>
  <c r="H38" i="16"/>
  <c r="F38" i="16"/>
  <c r="H37" i="16"/>
  <c r="F37" i="16"/>
  <c r="H36" i="16"/>
  <c r="F36" i="16"/>
  <c r="H35" i="16"/>
  <c r="F35" i="16"/>
  <c r="H34" i="16"/>
  <c r="F34" i="16"/>
  <c r="H33" i="16"/>
  <c r="F33" i="16"/>
  <c r="H32" i="16"/>
  <c r="F32" i="16"/>
  <c r="H31" i="16"/>
  <c r="F31" i="16"/>
  <c r="H30" i="16"/>
  <c r="F30" i="16"/>
  <c r="H29" i="16"/>
  <c r="F29" i="16"/>
  <c r="H28" i="16"/>
  <c r="F28" i="16"/>
  <c r="H27" i="16"/>
  <c r="F27" i="16"/>
  <c r="H26" i="16"/>
  <c r="F26" i="16"/>
  <c r="H25" i="16"/>
  <c r="F25" i="16"/>
  <c r="H24" i="16"/>
  <c r="F24" i="16"/>
  <c r="H23" i="16"/>
  <c r="F23" i="16"/>
  <c r="H22" i="16"/>
  <c r="F22" i="16"/>
  <c r="H21" i="16"/>
  <c r="F21" i="16"/>
  <c r="H20" i="16"/>
  <c r="F20" i="16"/>
  <c r="H19" i="16"/>
  <c r="F19" i="16"/>
  <c r="H18" i="16"/>
  <c r="F18" i="16"/>
  <c r="B14" i="16"/>
  <c r="H9" i="16"/>
  <c r="I9" i="16" s="1"/>
  <c r="H8" i="16"/>
  <c r="F8" i="16"/>
  <c r="I8" i="16" s="1"/>
  <c r="H7" i="16"/>
  <c r="F7" i="16"/>
  <c r="I7" i="16" s="1"/>
  <c r="H6" i="16"/>
  <c r="F6" i="16"/>
  <c r="H5" i="16"/>
  <c r="F5" i="16"/>
  <c r="I5" i="16" s="1"/>
  <c r="I130" i="16" l="1"/>
  <c r="I132" i="16"/>
  <c r="I129" i="16"/>
  <c r="I135" i="16"/>
  <c r="I111" i="16"/>
  <c r="I94" i="16"/>
  <c r="I70" i="16"/>
  <c r="I22" i="16"/>
  <c r="I20" i="16"/>
  <c r="I24" i="16"/>
  <c r="I30" i="16"/>
  <c r="I36" i="16"/>
  <c r="I40" i="16"/>
  <c r="I19" i="16"/>
  <c r="I21" i="16"/>
  <c r="I25" i="16"/>
  <c r="I27" i="16"/>
  <c r="I33" i="16"/>
  <c r="I136" i="16"/>
  <c r="I28" i="16"/>
  <c r="I102" i="16"/>
  <c r="I124" i="16"/>
  <c r="I125" i="16"/>
  <c r="I37" i="16"/>
  <c r="I75" i="16"/>
  <c r="I119" i="16"/>
  <c r="I69" i="16"/>
  <c r="H137" i="16"/>
  <c r="I97" i="16"/>
  <c r="F137" i="16"/>
  <c r="I29" i="16"/>
  <c r="I100" i="16"/>
  <c r="I32" i="16"/>
  <c r="I38" i="16"/>
  <c r="I116" i="16"/>
  <c r="I35" i="16"/>
  <c r="I41" i="16"/>
  <c r="I133" i="16"/>
  <c r="I117" i="16"/>
  <c r="I6" i="16"/>
  <c r="I51" i="16"/>
  <c r="H11" i="16"/>
  <c r="I31" i="16"/>
  <c r="H105" i="16"/>
  <c r="I56" i="16"/>
  <c r="I73" i="16"/>
  <c r="I76" i="16"/>
  <c r="I93" i="16"/>
  <c r="I114" i="16"/>
  <c r="I39" i="16"/>
  <c r="I131" i="16"/>
  <c r="H43" i="16"/>
  <c r="I81" i="16"/>
  <c r="I98" i="16"/>
  <c r="I101" i="16"/>
  <c r="I23" i="16"/>
  <c r="F82" i="16"/>
  <c r="I34" i="16"/>
  <c r="F10" i="16"/>
  <c r="H61" i="16"/>
  <c r="I59" i="16"/>
  <c r="F104" i="16"/>
  <c r="I122" i="16"/>
  <c r="F60" i="16"/>
  <c r="I134" i="16"/>
  <c r="F42" i="16"/>
  <c r="I45" i="16" s="1"/>
  <c r="H83" i="16"/>
  <c r="I118" i="16"/>
  <c r="I26" i="16"/>
  <c r="I121" i="16"/>
  <c r="I113" i="16"/>
  <c r="I18" i="16"/>
  <c r="I68" i="16"/>
  <c r="I90" i="16"/>
  <c r="I13" i="16" l="1"/>
  <c r="I62" i="16"/>
  <c r="I64" i="16" s="1"/>
  <c r="I106" i="16"/>
  <c r="I85" i="16"/>
  <c r="I107" i="16"/>
  <c r="I63" i="16"/>
  <c r="I44" i="16"/>
  <c r="I46" i="16" s="1"/>
  <c r="I12" i="16"/>
  <c r="I84" i="16"/>
  <c r="I86" i="16" s="1"/>
  <c r="I138" i="16"/>
  <c r="I108" i="16" l="1"/>
  <c r="I141" i="16" s="1"/>
  <c r="F1113" i="12" s="1"/>
  <c r="I14" i="16"/>
  <c r="K27" i="15"/>
  <c r="K28" i="15"/>
  <c r="K29" i="15"/>
  <c r="K30" i="15"/>
  <c r="K31" i="15"/>
  <c r="I26" i="15"/>
  <c r="I27" i="15"/>
  <c r="I28" i="15"/>
  <c r="I29" i="15"/>
  <c r="I30" i="15"/>
  <c r="I31" i="15"/>
  <c r="I32" i="15"/>
  <c r="I33" i="15"/>
  <c r="G25" i="15"/>
  <c r="G26" i="15"/>
  <c r="G27" i="15"/>
  <c r="G28" i="15"/>
  <c r="G29" i="15"/>
  <c r="G30" i="15"/>
  <c r="G31" i="15"/>
  <c r="G32" i="15"/>
  <c r="G33" i="15"/>
  <c r="G34" i="15"/>
  <c r="K9" i="15"/>
  <c r="K10" i="15"/>
  <c r="K11" i="15"/>
  <c r="K12" i="15"/>
  <c r="K13" i="15"/>
  <c r="K14" i="15"/>
  <c r="K15" i="15"/>
  <c r="K16" i="15"/>
  <c r="I9" i="15"/>
  <c r="I10" i="15"/>
  <c r="I11" i="15"/>
  <c r="I12" i="15"/>
  <c r="I13" i="15"/>
  <c r="I14" i="15"/>
  <c r="I15" i="15"/>
  <c r="I16" i="15"/>
  <c r="I17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S36" i="15"/>
  <c r="R36" i="15"/>
  <c r="K34" i="15"/>
  <c r="I34" i="15"/>
  <c r="K33" i="15"/>
  <c r="K32" i="15"/>
  <c r="K26" i="15"/>
  <c r="K25" i="15"/>
  <c r="I25" i="15"/>
  <c r="K24" i="15"/>
  <c r="I24" i="15"/>
  <c r="G24" i="15"/>
  <c r="K22" i="15"/>
  <c r="I22" i="15"/>
  <c r="G22" i="15"/>
  <c r="K21" i="15"/>
  <c r="I21" i="15"/>
  <c r="G21" i="15"/>
  <c r="K20" i="15"/>
  <c r="I20" i="15"/>
  <c r="K19" i="15"/>
  <c r="I19" i="15"/>
  <c r="K18" i="15"/>
  <c r="I18" i="15"/>
  <c r="K17" i="15"/>
  <c r="K8" i="15"/>
  <c r="I8" i="15"/>
  <c r="G8" i="15"/>
  <c r="K7" i="15"/>
  <c r="I7" i="15"/>
  <c r="G7" i="15"/>
  <c r="S18" i="14"/>
  <c r="R18" i="14"/>
  <c r="K16" i="14"/>
  <c r="I16" i="14"/>
  <c r="G16" i="14"/>
  <c r="K15" i="14"/>
  <c r="I15" i="14"/>
  <c r="G15" i="14"/>
  <c r="K14" i="14"/>
  <c r="I14" i="14"/>
  <c r="G14" i="14"/>
  <c r="K13" i="14"/>
  <c r="I13" i="14"/>
  <c r="G13" i="14"/>
  <c r="K12" i="14"/>
  <c r="I12" i="14"/>
  <c r="G12" i="14"/>
  <c r="K11" i="14"/>
  <c r="I11" i="14"/>
  <c r="G11" i="14"/>
  <c r="K10" i="14"/>
  <c r="I10" i="14"/>
  <c r="G10" i="14"/>
  <c r="K9" i="14"/>
  <c r="I9" i="14"/>
  <c r="G9" i="14"/>
  <c r="K8" i="14"/>
  <c r="I8" i="14"/>
  <c r="G8" i="14"/>
  <c r="K7" i="14"/>
  <c r="I7" i="14"/>
  <c r="G7" i="14"/>
  <c r="K17" i="13"/>
  <c r="K18" i="13"/>
  <c r="K19" i="13"/>
  <c r="I17" i="13"/>
  <c r="I18" i="13"/>
  <c r="I19" i="13"/>
  <c r="G18" i="13"/>
  <c r="G19" i="13"/>
  <c r="G20" i="13"/>
  <c r="G17" i="13"/>
  <c r="K52" i="13"/>
  <c r="I52" i="13"/>
  <c r="G52" i="13"/>
  <c r="G23" i="13"/>
  <c r="G24" i="13"/>
  <c r="G25" i="13"/>
  <c r="G26" i="13"/>
  <c r="G27" i="13"/>
  <c r="G28" i="13"/>
  <c r="G29" i="13"/>
  <c r="G30" i="13"/>
  <c r="G31" i="13"/>
  <c r="G32" i="13"/>
  <c r="G33" i="13"/>
  <c r="K24" i="13"/>
  <c r="K25" i="13"/>
  <c r="K26" i="13"/>
  <c r="K27" i="13"/>
  <c r="K28" i="13"/>
  <c r="K29" i="13"/>
  <c r="K30" i="13"/>
  <c r="K31" i="13"/>
  <c r="K32" i="13"/>
  <c r="K33" i="13"/>
  <c r="I24" i="13"/>
  <c r="I25" i="13"/>
  <c r="I26" i="13"/>
  <c r="I27" i="13"/>
  <c r="I28" i="13"/>
  <c r="I29" i="13"/>
  <c r="I30" i="13"/>
  <c r="I31" i="13"/>
  <c r="I32" i="13"/>
  <c r="I33" i="13"/>
  <c r="S57" i="13"/>
  <c r="R57" i="13"/>
  <c r="K55" i="13"/>
  <c r="I55" i="13"/>
  <c r="G55" i="13"/>
  <c r="K54" i="13"/>
  <c r="I54" i="13"/>
  <c r="G54" i="13"/>
  <c r="K53" i="13"/>
  <c r="I53" i="13"/>
  <c r="G53" i="13"/>
  <c r="K51" i="13"/>
  <c r="I51" i="13"/>
  <c r="G51" i="13"/>
  <c r="K50" i="13"/>
  <c r="I50" i="13"/>
  <c r="G50" i="13"/>
  <c r="K49" i="13"/>
  <c r="I49" i="13"/>
  <c r="G49" i="13"/>
  <c r="K48" i="13"/>
  <c r="I48" i="13"/>
  <c r="G48" i="13"/>
  <c r="K46" i="13"/>
  <c r="I46" i="13"/>
  <c r="G46" i="13"/>
  <c r="K45" i="13"/>
  <c r="I45" i="13"/>
  <c r="G45" i="13"/>
  <c r="K44" i="13"/>
  <c r="I44" i="13"/>
  <c r="G44" i="13"/>
  <c r="K43" i="13"/>
  <c r="I43" i="13"/>
  <c r="G43" i="13"/>
  <c r="K42" i="13"/>
  <c r="I42" i="13"/>
  <c r="G42" i="13"/>
  <c r="K41" i="13"/>
  <c r="I41" i="13"/>
  <c r="G41" i="13"/>
  <c r="K40" i="13"/>
  <c r="I40" i="13"/>
  <c r="G40" i="13"/>
  <c r="K39" i="13"/>
  <c r="I39" i="13"/>
  <c r="G39" i="13"/>
  <c r="K38" i="13"/>
  <c r="I38" i="13"/>
  <c r="G38" i="13"/>
  <c r="K37" i="13"/>
  <c r="I37" i="13"/>
  <c r="G37" i="13"/>
  <c r="K36" i="13"/>
  <c r="I36" i="13"/>
  <c r="G36" i="13"/>
  <c r="K35" i="13"/>
  <c r="I35" i="13"/>
  <c r="G35" i="13"/>
  <c r="K23" i="13"/>
  <c r="I23" i="13"/>
  <c r="K21" i="13"/>
  <c r="I21" i="13"/>
  <c r="G21" i="13"/>
  <c r="K20" i="13"/>
  <c r="I20" i="13"/>
  <c r="K16" i="13"/>
  <c r="I16" i="13"/>
  <c r="G16" i="13"/>
  <c r="K15" i="13"/>
  <c r="I15" i="13"/>
  <c r="G15" i="13"/>
  <c r="K14" i="13"/>
  <c r="I14" i="13"/>
  <c r="G14" i="13"/>
  <c r="K13" i="13"/>
  <c r="I13" i="13"/>
  <c r="G13" i="13"/>
  <c r="K12" i="13"/>
  <c r="I12" i="13"/>
  <c r="G12" i="13"/>
  <c r="K11" i="13"/>
  <c r="I11" i="13"/>
  <c r="G11" i="13"/>
  <c r="K10" i="13"/>
  <c r="I10" i="13"/>
  <c r="G10" i="13"/>
  <c r="K9" i="13"/>
  <c r="I9" i="13"/>
  <c r="G9" i="13"/>
  <c r="K8" i="13"/>
  <c r="I8" i="13"/>
  <c r="G8" i="13"/>
  <c r="K7" i="13"/>
  <c r="I7" i="13"/>
  <c r="G7" i="13"/>
  <c r="K1102" i="12"/>
  <c r="K1103" i="12"/>
  <c r="K1104" i="12"/>
  <c r="K1105" i="12"/>
  <c r="K1106" i="12"/>
  <c r="K1107" i="12"/>
  <c r="K1108" i="12"/>
  <c r="K1109" i="12"/>
  <c r="K1110" i="12"/>
  <c r="I1102" i="12"/>
  <c r="I1103" i="12"/>
  <c r="I1104" i="12"/>
  <c r="I1105" i="12"/>
  <c r="I1106" i="12"/>
  <c r="I1107" i="12"/>
  <c r="I1108" i="12"/>
  <c r="I1109" i="12"/>
  <c r="I1110" i="12"/>
  <c r="G1102" i="12"/>
  <c r="G1103" i="12"/>
  <c r="G1104" i="12"/>
  <c r="G1105" i="12"/>
  <c r="G1106" i="12"/>
  <c r="G1107" i="12"/>
  <c r="G1108" i="12"/>
  <c r="G1109" i="12"/>
  <c r="G1110" i="12"/>
  <c r="K935" i="12"/>
  <c r="K936" i="12"/>
  <c r="K937" i="12"/>
  <c r="K938" i="12"/>
  <c r="K939" i="12"/>
  <c r="K940" i="12"/>
  <c r="K941" i="12"/>
  <c r="K942" i="12"/>
  <c r="K943" i="12"/>
  <c r="K944" i="12"/>
  <c r="K945" i="12"/>
  <c r="K946" i="12"/>
  <c r="K947" i="12"/>
  <c r="K948" i="12"/>
  <c r="K949" i="12"/>
  <c r="K950" i="12"/>
  <c r="K951" i="12"/>
  <c r="K952" i="12"/>
  <c r="K953" i="12"/>
  <c r="K954" i="12"/>
  <c r="I935" i="12"/>
  <c r="I936" i="12"/>
  <c r="I937" i="12"/>
  <c r="I938" i="12"/>
  <c r="I939" i="12"/>
  <c r="I940" i="12"/>
  <c r="I941" i="12"/>
  <c r="I942" i="12"/>
  <c r="I943" i="12"/>
  <c r="I944" i="12"/>
  <c r="I945" i="12"/>
  <c r="I946" i="12"/>
  <c r="I947" i="12"/>
  <c r="I948" i="12"/>
  <c r="I949" i="12"/>
  <c r="I950" i="12"/>
  <c r="I951" i="12"/>
  <c r="I952" i="12"/>
  <c r="I953" i="12"/>
  <c r="I954" i="12"/>
  <c r="G935" i="12"/>
  <c r="G936" i="12"/>
  <c r="G937" i="12"/>
  <c r="G938" i="12"/>
  <c r="G939" i="12"/>
  <c r="G940" i="12"/>
  <c r="G941" i="12"/>
  <c r="G942" i="12"/>
  <c r="G943" i="12"/>
  <c r="G944" i="12"/>
  <c r="G945" i="12"/>
  <c r="G946" i="12"/>
  <c r="G947" i="12"/>
  <c r="G948" i="12"/>
  <c r="G949" i="12"/>
  <c r="G950" i="12"/>
  <c r="G951" i="12"/>
  <c r="G952" i="12"/>
  <c r="G953" i="12"/>
  <c r="G954" i="12"/>
  <c r="I23" i="15" l="1"/>
  <c r="I6" i="15"/>
  <c r="G6" i="15"/>
  <c r="K23" i="15"/>
  <c r="G23" i="15"/>
  <c r="K6" i="15"/>
  <c r="G6" i="14"/>
  <c r="G18" i="14" s="1"/>
  <c r="F769" i="12" s="1"/>
  <c r="K6" i="14"/>
  <c r="I6" i="14"/>
  <c r="G6" i="13"/>
  <c r="G47" i="13"/>
  <c r="K6" i="13"/>
  <c r="K47" i="13"/>
  <c r="I47" i="13"/>
  <c r="G22" i="13"/>
  <c r="I22" i="13"/>
  <c r="I34" i="13"/>
  <c r="G34" i="13"/>
  <c r="K34" i="13"/>
  <c r="I6" i="13"/>
  <c r="K22" i="13"/>
  <c r="R1125" i="12"/>
  <c r="G7" i="12"/>
  <c r="I7" i="12"/>
  <c r="K7" i="12"/>
  <c r="G11" i="12"/>
  <c r="I11" i="12"/>
  <c r="K11" i="12"/>
  <c r="G14" i="12"/>
  <c r="I14" i="12"/>
  <c r="K14" i="12"/>
  <c r="G16" i="12"/>
  <c r="I16" i="12"/>
  <c r="K16" i="12"/>
  <c r="G18" i="12"/>
  <c r="I18" i="12"/>
  <c r="K18" i="12"/>
  <c r="G21" i="12"/>
  <c r="I21" i="12"/>
  <c r="K21" i="12"/>
  <c r="G22" i="12"/>
  <c r="I22" i="12"/>
  <c r="K22" i="12"/>
  <c r="G26" i="12"/>
  <c r="I26" i="12"/>
  <c r="K26" i="12"/>
  <c r="G28" i="12"/>
  <c r="I28" i="12"/>
  <c r="K28" i="12"/>
  <c r="G30" i="12"/>
  <c r="I30" i="12"/>
  <c r="K30" i="12"/>
  <c r="G32" i="12"/>
  <c r="I32" i="12"/>
  <c r="K32" i="12"/>
  <c r="G34" i="12"/>
  <c r="I34" i="12"/>
  <c r="K34" i="12"/>
  <c r="G35" i="12"/>
  <c r="I35" i="12"/>
  <c r="K35" i="12"/>
  <c r="G36" i="12"/>
  <c r="I36" i="12"/>
  <c r="K36" i="12"/>
  <c r="G39" i="12"/>
  <c r="I39" i="12"/>
  <c r="K39" i="12"/>
  <c r="G41" i="12"/>
  <c r="I41" i="12"/>
  <c r="K41" i="12"/>
  <c r="G47" i="12"/>
  <c r="I47" i="12"/>
  <c r="K47" i="12"/>
  <c r="G49" i="12"/>
  <c r="I49" i="12"/>
  <c r="K49" i="12"/>
  <c r="G50" i="12"/>
  <c r="I50" i="12"/>
  <c r="K50" i="12"/>
  <c r="G53" i="12"/>
  <c r="I53" i="12"/>
  <c r="K53" i="12"/>
  <c r="G55" i="12"/>
  <c r="I55" i="12"/>
  <c r="K55" i="12"/>
  <c r="G57" i="12"/>
  <c r="I57" i="12"/>
  <c r="K57" i="12"/>
  <c r="G59" i="12"/>
  <c r="I59" i="12"/>
  <c r="K59" i="12"/>
  <c r="G61" i="12"/>
  <c r="I61" i="12"/>
  <c r="K61" i="12"/>
  <c r="G62" i="12"/>
  <c r="I62" i="12"/>
  <c r="K62" i="12"/>
  <c r="G64" i="12"/>
  <c r="I64" i="12"/>
  <c r="K64" i="12"/>
  <c r="G66" i="12"/>
  <c r="I66" i="12"/>
  <c r="K66" i="12"/>
  <c r="G68" i="12"/>
  <c r="I68" i="12"/>
  <c r="K68" i="12"/>
  <c r="G70" i="12"/>
  <c r="I70" i="12"/>
  <c r="K70" i="12"/>
  <c r="G72" i="12"/>
  <c r="I72" i="12"/>
  <c r="K72" i="12"/>
  <c r="G74" i="12"/>
  <c r="I74" i="12"/>
  <c r="K74" i="12"/>
  <c r="G76" i="12"/>
  <c r="I76" i="12"/>
  <c r="K76" i="12"/>
  <c r="G78" i="12"/>
  <c r="I78" i="12"/>
  <c r="K78" i="12"/>
  <c r="G79" i="12"/>
  <c r="I79" i="12"/>
  <c r="K79" i="12"/>
  <c r="G82" i="12"/>
  <c r="I82" i="12"/>
  <c r="K82" i="12"/>
  <c r="G84" i="12"/>
  <c r="I84" i="12"/>
  <c r="K84" i="12"/>
  <c r="G86" i="12"/>
  <c r="I86" i="12"/>
  <c r="K86" i="12"/>
  <c r="G88" i="12"/>
  <c r="I88" i="12"/>
  <c r="K88" i="12"/>
  <c r="G90" i="12"/>
  <c r="I90" i="12"/>
  <c r="K90" i="12"/>
  <c r="G93" i="12"/>
  <c r="I93" i="12"/>
  <c r="K93" i="12"/>
  <c r="G95" i="12"/>
  <c r="I95" i="12"/>
  <c r="K95" i="12"/>
  <c r="G97" i="12"/>
  <c r="I97" i="12"/>
  <c r="K97" i="12"/>
  <c r="G100" i="12"/>
  <c r="I100" i="12"/>
  <c r="K100" i="12"/>
  <c r="G102" i="12"/>
  <c r="I102" i="12"/>
  <c r="K102" i="12"/>
  <c r="G104" i="12"/>
  <c r="I104" i="12"/>
  <c r="K104" i="12"/>
  <c r="G106" i="12"/>
  <c r="I106" i="12"/>
  <c r="K106" i="12"/>
  <c r="G108" i="12"/>
  <c r="I108" i="12"/>
  <c r="K108" i="12"/>
  <c r="G111" i="12"/>
  <c r="I111" i="12"/>
  <c r="K111" i="12"/>
  <c r="G113" i="12"/>
  <c r="I113" i="12"/>
  <c r="K113" i="12"/>
  <c r="G114" i="12"/>
  <c r="I114" i="12"/>
  <c r="K114" i="12"/>
  <c r="G116" i="12"/>
  <c r="I116" i="12"/>
  <c r="K116" i="12"/>
  <c r="G118" i="12"/>
  <c r="I118" i="12"/>
  <c r="K118" i="12"/>
  <c r="G120" i="12"/>
  <c r="I120" i="12"/>
  <c r="K120" i="12"/>
  <c r="G121" i="12"/>
  <c r="I121" i="12"/>
  <c r="K121" i="12"/>
  <c r="G123" i="12"/>
  <c r="I123" i="12"/>
  <c r="K123" i="12"/>
  <c r="G128" i="12"/>
  <c r="I128" i="12"/>
  <c r="K128" i="12"/>
  <c r="G131" i="12"/>
  <c r="I131" i="12"/>
  <c r="K131" i="12"/>
  <c r="G136" i="12"/>
  <c r="I136" i="12"/>
  <c r="K136" i="12"/>
  <c r="G138" i="12"/>
  <c r="I138" i="12"/>
  <c r="K138" i="12"/>
  <c r="G141" i="12"/>
  <c r="I141" i="12"/>
  <c r="K141" i="12"/>
  <c r="G143" i="12"/>
  <c r="I143" i="12"/>
  <c r="K143" i="12"/>
  <c r="G146" i="12"/>
  <c r="I146" i="12"/>
  <c r="K146" i="12"/>
  <c r="G149" i="12"/>
  <c r="I149" i="12"/>
  <c r="K149" i="12"/>
  <c r="G151" i="12"/>
  <c r="I151" i="12"/>
  <c r="K151" i="12"/>
  <c r="G154" i="12"/>
  <c r="I154" i="12"/>
  <c r="K154" i="12"/>
  <c r="G156" i="12"/>
  <c r="I156" i="12"/>
  <c r="K156" i="12"/>
  <c r="G158" i="12"/>
  <c r="I158" i="12"/>
  <c r="K158" i="12"/>
  <c r="G160" i="12"/>
  <c r="I160" i="12"/>
  <c r="K160" i="12"/>
  <c r="G162" i="12"/>
  <c r="I162" i="12"/>
  <c r="K162" i="12"/>
  <c r="G164" i="12"/>
  <c r="I164" i="12"/>
  <c r="K164" i="12"/>
  <c r="G167" i="12"/>
  <c r="I167" i="12"/>
  <c r="K167" i="12"/>
  <c r="G170" i="12"/>
  <c r="I170" i="12"/>
  <c r="K170" i="12"/>
  <c r="G174" i="12"/>
  <c r="I174" i="12"/>
  <c r="K174" i="12"/>
  <c r="G177" i="12"/>
  <c r="I177" i="12"/>
  <c r="K177" i="12"/>
  <c r="G179" i="12"/>
  <c r="I179" i="12"/>
  <c r="K179" i="12"/>
  <c r="G183" i="12"/>
  <c r="I183" i="12"/>
  <c r="K183" i="12"/>
  <c r="G188" i="12"/>
  <c r="I188" i="12"/>
  <c r="K188" i="12"/>
  <c r="G190" i="12"/>
  <c r="I190" i="12"/>
  <c r="K190" i="12"/>
  <c r="G193" i="12"/>
  <c r="I193" i="12"/>
  <c r="K193" i="12"/>
  <c r="G196" i="12"/>
  <c r="I196" i="12"/>
  <c r="K196" i="12"/>
  <c r="G199" i="12"/>
  <c r="I199" i="12"/>
  <c r="K199" i="12"/>
  <c r="G200" i="12"/>
  <c r="I200" i="12"/>
  <c r="K200" i="12"/>
  <c r="G203" i="12"/>
  <c r="I203" i="12"/>
  <c r="K203" i="12"/>
  <c r="G204" i="12"/>
  <c r="I204" i="12"/>
  <c r="K204" i="12"/>
  <c r="G206" i="12"/>
  <c r="I206" i="12"/>
  <c r="K206" i="12"/>
  <c r="G209" i="12"/>
  <c r="I209" i="12"/>
  <c r="K209" i="12"/>
  <c r="G214" i="12"/>
  <c r="I214" i="12"/>
  <c r="K214" i="12"/>
  <c r="G215" i="12"/>
  <c r="I215" i="12"/>
  <c r="K215" i="12"/>
  <c r="G219" i="12"/>
  <c r="I219" i="12"/>
  <c r="K219" i="12"/>
  <c r="G220" i="12"/>
  <c r="I220" i="12"/>
  <c r="K220" i="12"/>
  <c r="G225" i="12"/>
  <c r="I225" i="12"/>
  <c r="K225" i="12"/>
  <c r="G229" i="12"/>
  <c r="I229" i="12"/>
  <c r="K229" i="12"/>
  <c r="G230" i="12"/>
  <c r="I230" i="12"/>
  <c r="K230" i="12"/>
  <c r="G232" i="12"/>
  <c r="I232" i="12"/>
  <c r="K232" i="12"/>
  <c r="G236" i="12"/>
  <c r="I236" i="12"/>
  <c r="K236" i="12"/>
  <c r="G238" i="12"/>
  <c r="I238" i="12"/>
  <c r="K238" i="12"/>
  <c r="G240" i="12"/>
  <c r="I240" i="12"/>
  <c r="K240" i="12"/>
  <c r="G243" i="12"/>
  <c r="I243" i="12"/>
  <c r="K243" i="12"/>
  <c r="G244" i="12"/>
  <c r="I244" i="12"/>
  <c r="K244" i="12"/>
  <c r="G247" i="12"/>
  <c r="I247" i="12"/>
  <c r="K247" i="12"/>
  <c r="G250" i="12"/>
  <c r="I250" i="12"/>
  <c r="K250" i="12"/>
  <c r="G251" i="12"/>
  <c r="I251" i="12"/>
  <c r="K251" i="12"/>
  <c r="G253" i="12"/>
  <c r="I253" i="12"/>
  <c r="K253" i="12"/>
  <c r="G255" i="12"/>
  <c r="I255" i="12"/>
  <c r="K255" i="12"/>
  <c r="G257" i="12"/>
  <c r="I257" i="12"/>
  <c r="K257" i="12"/>
  <c r="G259" i="12"/>
  <c r="I259" i="12"/>
  <c r="K259" i="12"/>
  <c r="G261" i="12"/>
  <c r="I261" i="12"/>
  <c r="K261" i="12"/>
  <c r="G264" i="12"/>
  <c r="I264" i="12"/>
  <c r="K264" i="12"/>
  <c r="G267" i="12"/>
  <c r="I267" i="12"/>
  <c r="K267" i="12"/>
  <c r="G270" i="12"/>
  <c r="I270" i="12"/>
  <c r="K270" i="12"/>
  <c r="G272" i="12"/>
  <c r="I272" i="12"/>
  <c r="K272" i="12"/>
  <c r="G273" i="12"/>
  <c r="I273" i="12"/>
  <c r="K273" i="12"/>
  <c r="G275" i="12"/>
  <c r="I275" i="12"/>
  <c r="K275" i="12"/>
  <c r="G277" i="12"/>
  <c r="I277" i="12"/>
  <c r="K277" i="12"/>
  <c r="G281" i="12"/>
  <c r="I281" i="12"/>
  <c r="K281" i="12"/>
  <c r="G283" i="12"/>
  <c r="I283" i="12"/>
  <c r="K283" i="12"/>
  <c r="G286" i="12"/>
  <c r="I286" i="12"/>
  <c r="K286" i="12"/>
  <c r="G299" i="12"/>
  <c r="I299" i="12"/>
  <c r="K299" i="12"/>
  <c r="G303" i="12"/>
  <c r="I303" i="12"/>
  <c r="K303" i="12"/>
  <c r="G315" i="12"/>
  <c r="I315" i="12"/>
  <c r="K315" i="12"/>
  <c r="G320" i="12"/>
  <c r="I320" i="12"/>
  <c r="K320" i="12"/>
  <c r="G323" i="12"/>
  <c r="I323" i="12"/>
  <c r="K323" i="12"/>
  <c r="G325" i="12"/>
  <c r="I325" i="12"/>
  <c r="K325" i="12"/>
  <c r="G330" i="12"/>
  <c r="I330" i="12"/>
  <c r="K330" i="12"/>
  <c r="G333" i="12"/>
  <c r="I333" i="12"/>
  <c r="K333" i="12"/>
  <c r="G335" i="12"/>
  <c r="I335" i="12"/>
  <c r="K335" i="12"/>
  <c r="G337" i="12"/>
  <c r="I337" i="12"/>
  <c r="K337" i="12"/>
  <c r="G339" i="12"/>
  <c r="I339" i="12"/>
  <c r="K339" i="12"/>
  <c r="G344" i="12"/>
  <c r="I344" i="12"/>
  <c r="K344" i="12"/>
  <c r="G350" i="12"/>
  <c r="I350" i="12"/>
  <c r="K350" i="12"/>
  <c r="G359" i="12"/>
  <c r="I359" i="12"/>
  <c r="K359" i="12"/>
  <c r="G361" i="12"/>
  <c r="I361" i="12"/>
  <c r="K361" i="12"/>
  <c r="G363" i="12"/>
  <c r="I363" i="12"/>
  <c r="K363" i="12"/>
  <c r="G366" i="12"/>
  <c r="I366" i="12"/>
  <c r="K366" i="12"/>
  <c r="G369" i="12"/>
  <c r="I369" i="12"/>
  <c r="K369" i="12"/>
  <c r="G371" i="12"/>
  <c r="I371" i="12"/>
  <c r="K371" i="12"/>
  <c r="G374" i="12"/>
  <c r="I374" i="12"/>
  <c r="K374" i="12"/>
  <c r="G378" i="12"/>
  <c r="I378" i="12"/>
  <c r="K378" i="12"/>
  <c r="G383" i="12"/>
  <c r="I383" i="12"/>
  <c r="K383" i="12"/>
  <c r="G385" i="12"/>
  <c r="I385" i="12"/>
  <c r="K385" i="12"/>
  <c r="G387" i="12"/>
  <c r="I387" i="12"/>
  <c r="K387" i="12"/>
  <c r="G389" i="12"/>
  <c r="I389" i="12"/>
  <c r="K389" i="12"/>
  <c r="G392" i="12"/>
  <c r="I392" i="12"/>
  <c r="K392" i="12"/>
  <c r="G396" i="12"/>
  <c r="I396" i="12"/>
  <c r="K396" i="12"/>
  <c r="G397" i="12"/>
  <c r="I397" i="12"/>
  <c r="K397" i="12"/>
  <c r="G401" i="12"/>
  <c r="I401" i="12"/>
  <c r="K401" i="12"/>
  <c r="G403" i="12"/>
  <c r="I403" i="12"/>
  <c r="K403" i="12"/>
  <c r="G407" i="12"/>
  <c r="I407" i="12"/>
  <c r="K407" i="12"/>
  <c r="G410" i="12"/>
  <c r="I410" i="12"/>
  <c r="K410" i="12"/>
  <c r="G412" i="12"/>
  <c r="I412" i="12"/>
  <c r="K412" i="12"/>
  <c r="G416" i="12"/>
  <c r="I416" i="12"/>
  <c r="K416" i="12"/>
  <c r="G419" i="12"/>
  <c r="I419" i="12"/>
  <c r="K419" i="12"/>
  <c r="G421" i="12"/>
  <c r="I421" i="12"/>
  <c r="K421" i="12"/>
  <c r="G422" i="12"/>
  <c r="I422" i="12"/>
  <c r="K422" i="12"/>
  <c r="G424" i="12"/>
  <c r="I424" i="12"/>
  <c r="K424" i="12"/>
  <c r="G426" i="12"/>
  <c r="I426" i="12"/>
  <c r="K426" i="12"/>
  <c r="G427" i="12"/>
  <c r="I427" i="12"/>
  <c r="K427" i="12"/>
  <c r="G430" i="12"/>
  <c r="I430" i="12"/>
  <c r="K430" i="12"/>
  <c r="G435" i="12"/>
  <c r="I435" i="12"/>
  <c r="K435" i="12"/>
  <c r="G437" i="12"/>
  <c r="I437" i="12"/>
  <c r="K437" i="12"/>
  <c r="G438" i="12"/>
  <c r="I438" i="12"/>
  <c r="K438" i="12"/>
  <c r="G439" i="12"/>
  <c r="I439" i="12"/>
  <c r="K439" i="12"/>
  <c r="G440" i="12"/>
  <c r="I440" i="12"/>
  <c r="K440" i="12"/>
  <c r="G441" i="12"/>
  <c r="I441" i="12"/>
  <c r="K441" i="12"/>
  <c r="G446" i="12"/>
  <c r="I446" i="12"/>
  <c r="K446" i="12"/>
  <c r="G450" i="12"/>
  <c r="I450" i="12"/>
  <c r="K450" i="12"/>
  <c r="G454" i="12"/>
  <c r="I454" i="12"/>
  <c r="K454" i="12"/>
  <c r="G455" i="12"/>
  <c r="I455" i="12"/>
  <c r="K455" i="12"/>
  <c r="G457" i="12"/>
  <c r="I457" i="12"/>
  <c r="K457" i="12"/>
  <c r="G458" i="12"/>
  <c r="I458" i="12"/>
  <c r="K458" i="12"/>
  <c r="G460" i="12"/>
  <c r="I460" i="12"/>
  <c r="K460" i="12"/>
  <c r="G462" i="12"/>
  <c r="I462" i="12"/>
  <c r="K462" i="12"/>
  <c r="G464" i="12"/>
  <c r="I464" i="12"/>
  <c r="K464" i="12"/>
  <c r="G466" i="12"/>
  <c r="I466" i="12"/>
  <c r="K466" i="12"/>
  <c r="G471" i="12"/>
  <c r="I471" i="12"/>
  <c r="K471" i="12"/>
  <c r="G479" i="12"/>
  <c r="I479" i="12"/>
  <c r="K479" i="12"/>
  <c r="G480" i="12"/>
  <c r="I480" i="12"/>
  <c r="K480" i="12"/>
  <c r="G486" i="12"/>
  <c r="I486" i="12"/>
  <c r="K486" i="12"/>
  <c r="G492" i="12"/>
  <c r="I492" i="12"/>
  <c r="K492" i="12"/>
  <c r="G495" i="12"/>
  <c r="I495" i="12"/>
  <c r="K495" i="12"/>
  <c r="G496" i="12"/>
  <c r="I496" i="12"/>
  <c r="K496" i="12"/>
  <c r="G500" i="12"/>
  <c r="I500" i="12"/>
  <c r="K500" i="12"/>
  <c r="G504" i="12"/>
  <c r="I504" i="12"/>
  <c r="K504" i="12"/>
  <c r="G507" i="12"/>
  <c r="I507" i="12"/>
  <c r="K507" i="12"/>
  <c r="G509" i="12"/>
  <c r="I509" i="12"/>
  <c r="K509" i="12"/>
  <c r="G511" i="12"/>
  <c r="I511" i="12"/>
  <c r="K511" i="12"/>
  <c r="G514" i="12"/>
  <c r="I514" i="12"/>
  <c r="K514" i="12"/>
  <c r="G517" i="12"/>
  <c r="I517" i="12"/>
  <c r="K517" i="12"/>
  <c r="G520" i="12"/>
  <c r="I520" i="12"/>
  <c r="K520" i="12"/>
  <c r="G522" i="12"/>
  <c r="I522" i="12"/>
  <c r="K522" i="12"/>
  <c r="G524" i="12"/>
  <c r="I524" i="12"/>
  <c r="K524" i="12"/>
  <c r="G526" i="12"/>
  <c r="I526" i="12"/>
  <c r="K526" i="12"/>
  <c r="G528" i="12"/>
  <c r="I528" i="12"/>
  <c r="K528" i="12"/>
  <c r="G530" i="12"/>
  <c r="I530" i="12"/>
  <c r="K530" i="12"/>
  <c r="G532" i="12"/>
  <c r="I532" i="12"/>
  <c r="K532" i="12"/>
  <c r="G534" i="12"/>
  <c r="I534" i="12"/>
  <c r="K534" i="12"/>
  <c r="G537" i="12"/>
  <c r="I537" i="12"/>
  <c r="K537" i="12"/>
  <c r="G539" i="12"/>
  <c r="I539" i="12"/>
  <c r="K539" i="12"/>
  <c r="G541" i="12"/>
  <c r="I541" i="12"/>
  <c r="K541" i="12"/>
  <c r="G543" i="12"/>
  <c r="I543" i="12"/>
  <c r="K543" i="12"/>
  <c r="G545" i="12"/>
  <c r="I545" i="12"/>
  <c r="K545" i="12"/>
  <c r="G547" i="12"/>
  <c r="I547" i="12"/>
  <c r="K547" i="12"/>
  <c r="G548" i="12"/>
  <c r="I548" i="12"/>
  <c r="K548" i="12"/>
  <c r="G549" i="12"/>
  <c r="I549" i="12"/>
  <c r="K549" i="12"/>
  <c r="G550" i="12"/>
  <c r="I550" i="12"/>
  <c r="K550" i="12"/>
  <c r="G553" i="12"/>
  <c r="I553" i="12"/>
  <c r="K553" i="12"/>
  <c r="G555" i="12"/>
  <c r="I555" i="12"/>
  <c r="K555" i="12"/>
  <c r="G560" i="12"/>
  <c r="I560" i="12"/>
  <c r="K560" i="12"/>
  <c r="G562" i="12"/>
  <c r="I562" i="12"/>
  <c r="K562" i="12"/>
  <c r="G567" i="12"/>
  <c r="I567" i="12"/>
  <c r="K567" i="12"/>
  <c r="G569" i="12"/>
  <c r="I569" i="12"/>
  <c r="K569" i="12"/>
  <c r="G571" i="12"/>
  <c r="I571" i="12"/>
  <c r="K571" i="12"/>
  <c r="G577" i="12"/>
  <c r="I577" i="12"/>
  <c r="K577" i="12"/>
  <c r="G580" i="12"/>
  <c r="I580" i="12"/>
  <c r="K580" i="12"/>
  <c r="G583" i="12"/>
  <c r="I583" i="12"/>
  <c r="K583" i="12"/>
  <c r="G587" i="12"/>
  <c r="I587" i="12"/>
  <c r="K587" i="12"/>
  <c r="G590" i="12"/>
  <c r="I590" i="12"/>
  <c r="K590" i="12"/>
  <c r="G593" i="12"/>
  <c r="I593" i="12"/>
  <c r="K593" i="12"/>
  <c r="G595" i="12"/>
  <c r="I595" i="12"/>
  <c r="K595" i="12"/>
  <c r="G599" i="12"/>
  <c r="I599" i="12"/>
  <c r="K599" i="12"/>
  <c r="G600" i="12"/>
  <c r="I600" i="12"/>
  <c r="K600" i="12"/>
  <c r="G601" i="12"/>
  <c r="I601" i="12"/>
  <c r="K601" i="12"/>
  <c r="G602" i="12"/>
  <c r="I602" i="12"/>
  <c r="K602" i="12"/>
  <c r="G603" i="12"/>
  <c r="I603" i="12"/>
  <c r="K603" i="12"/>
  <c r="G605" i="12"/>
  <c r="I605" i="12"/>
  <c r="K605" i="12"/>
  <c r="G606" i="12"/>
  <c r="I606" i="12"/>
  <c r="K606" i="12"/>
  <c r="G610" i="12"/>
  <c r="I610" i="12"/>
  <c r="K610" i="12"/>
  <c r="G613" i="12"/>
  <c r="I613" i="12"/>
  <c r="K613" i="12"/>
  <c r="G614" i="12"/>
  <c r="I614" i="12"/>
  <c r="K614" i="12"/>
  <c r="G616" i="12"/>
  <c r="I616" i="12"/>
  <c r="K616" i="12"/>
  <c r="G618" i="12"/>
  <c r="I618" i="12"/>
  <c r="K618" i="12"/>
  <c r="G619" i="12"/>
  <c r="I619" i="12"/>
  <c r="K619" i="12"/>
  <c r="G620" i="12"/>
  <c r="I620" i="12"/>
  <c r="K620" i="12"/>
  <c r="G621" i="12"/>
  <c r="I621" i="12"/>
  <c r="K621" i="12"/>
  <c r="G622" i="12"/>
  <c r="I622" i="12"/>
  <c r="K622" i="12"/>
  <c r="G624" i="12"/>
  <c r="I624" i="12"/>
  <c r="K624" i="12"/>
  <c r="G626" i="12"/>
  <c r="I626" i="12"/>
  <c r="K626" i="12"/>
  <c r="G627" i="12"/>
  <c r="I627" i="12"/>
  <c r="K627" i="12"/>
  <c r="G628" i="12"/>
  <c r="I628" i="12"/>
  <c r="K628" i="12"/>
  <c r="G629" i="12"/>
  <c r="I629" i="12"/>
  <c r="K629" i="12"/>
  <c r="G630" i="12"/>
  <c r="I630" i="12"/>
  <c r="K630" i="12"/>
  <c r="G632" i="12"/>
  <c r="I632" i="12"/>
  <c r="K632" i="12"/>
  <c r="G638" i="12"/>
  <c r="I638" i="12"/>
  <c r="K638" i="12"/>
  <c r="G644" i="12"/>
  <c r="I644" i="12"/>
  <c r="K644" i="12"/>
  <c r="G647" i="12"/>
  <c r="I647" i="12"/>
  <c r="K647" i="12"/>
  <c r="G650" i="12"/>
  <c r="I650" i="12"/>
  <c r="K650" i="12"/>
  <c r="G652" i="12"/>
  <c r="I652" i="12"/>
  <c r="K652" i="12"/>
  <c r="G655" i="12"/>
  <c r="I655" i="12"/>
  <c r="K655" i="12"/>
  <c r="G658" i="12"/>
  <c r="I658" i="12"/>
  <c r="K658" i="12"/>
  <c r="G660" i="12"/>
  <c r="I660" i="12"/>
  <c r="K660" i="12"/>
  <c r="G661" i="12"/>
  <c r="I661" i="12"/>
  <c r="K661" i="12"/>
  <c r="G662" i="12"/>
  <c r="I662" i="12"/>
  <c r="K662" i="12"/>
  <c r="G664" i="12"/>
  <c r="I664" i="12"/>
  <c r="K664" i="12"/>
  <c r="G666" i="12"/>
  <c r="I666" i="12"/>
  <c r="K666" i="12"/>
  <c r="G667" i="12"/>
  <c r="I667" i="12"/>
  <c r="K667" i="12"/>
  <c r="G668" i="12"/>
  <c r="I668" i="12"/>
  <c r="K668" i="12"/>
  <c r="G669" i="12"/>
  <c r="I669" i="12"/>
  <c r="K669" i="12"/>
  <c r="G670" i="12"/>
  <c r="I670" i="12"/>
  <c r="K670" i="12"/>
  <c r="G671" i="12"/>
  <c r="I671" i="12"/>
  <c r="K671" i="12"/>
  <c r="G672" i="12"/>
  <c r="I672" i="12"/>
  <c r="K672" i="12"/>
  <c r="G675" i="12"/>
  <c r="I675" i="12"/>
  <c r="K675" i="12"/>
  <c r="G677" i="12"/>
  <c r="I677" i="12"/>
  <c r="K677" i="12"/>
  <c r="G679" i="12"/>
  <c r="I679" i="12"/>
  <c r="K679" i="12"/>
  <c r="G682" i="12"/>
  <c r="I682" i="12"/>
  <c r="K682" i="12"/>
  <c r="G685" i="12"/>
  <c r="I685" i="12"/>
  <c r="K685" i="12"/>
  <c r="G687" i="12"/>
  <c r="I687" i="12"/>
  <c r="K687" i="12"/>
  <c r="G688" i="12"/>
  <c r="I688" i="12"/>
  <c r="K688" i="12"/>
  <c r="G690" i="12"/>
  <c r="I690" i="12"/>
  <c r="K690" i="12"/>
  <c r="G692" i="12"/>
  <c r="I692" i="12"/>
  <c r="K692" i="12"/>
  <c r="G693" i="12"/>
  <c r="I693" i="12"/>
  <c r="K693" i="12"/>
  <c r="G695" i="12"/>
  <c r="I695" i="12"/>
  <c r="K695" i="12"/>
  <c r="G698" i="12"/>
  <c r="I698" i="12"/>
  <c r="K698" i="12"/>
  <c r="G701" i="12"/>
  <c r="I701" i="12"/>
  <c r="K701" i="12"/>
  <c r="G703" i="12"/>
  <c r="I703" i="12"/>
  <c r="K703" i="12"/>
  <c r="G705" i="12"/>
  <c r="I705" i="12"/>
  <c r="K705" i="12"/>
  <c r="G709" i="12"/>
  <c r="I709" i="12"/>
  <c r="K709" i="12"/>
  <c r="G710" i="12"/>
  <c r="I710" i="12"/>
  <c r="K710" i="12"/>
  <c r="G718" i="12"/>
  <c r="I718" i="12"/>
  <c r="K718" i="12"/>
  <c r="G720" i="12"/>
  <c r="I720" i="12"/>
  <c r="K720" i="12"/>
  <c r="G722" i="12"/>
  <c r="I722" i="12"/>
  <c r="K722" i="12"/>
  <c r="G725" i="12"/>
  <c r="I725" i="12"/>
  <c r="K725" i="12"/>
  <c r="G727" i="12"/>
  <c r="I727" i="12"/>
  <c r="K727" i="12"/>
  <c r="G729" i="12"/>
  <c r="I729" i="12"/>
  <c r="K729" i="12"/>
  <c r="G730" i="12"/>
  <c r="I730" i="12"/>
  <c r="K730" i="12"/>
  <c r="G732" i="12"/>
  <c r="I732" i="12"/>
  <c r="K732" i="12"/>
  <c r="G735" i="12"/>
  <c r="I735" i="12"/>
  <c r="K735" i="12"/>
  <c r="G737" i="12"/>
  <c r="I737" i="12"/>
  <c r="K737" i="12"/>
  <c r="G739" i="12"/>
  <c r="I739" i="12"/>
  <c r="K739" i="12"/>
  <c r="G741" i="12"/>
  <c r="I741" i="12"/>
  <c r="K741" i="12"/>
  <c r="G742" i="12"/>
  <c r="I742" i="12"/>
  <c r="K742" i="12"/>
  <c r="G743" i="12"/>
  <c r="I743" i="12"/>
  <c r="K743" i="12"/>
  <c r="G744" i="12"/>
  <c r="I744" i="12"/>
  <c r="K744" i="12"/>
  <c r="G745" i="12"/>
  <c r="I745" i="12"/>
  <c r="K745" i="12"/>
  <c r="G746" i="12"/>
  <c r="I746" i="12"/>
  <c r="K746" i="12"/>
  <c r="I748" i="12"/>
  <c r="I747" i="12" s="1"/>
  <c r="K748" i="12"/>
  <c r="K747" i="12" s="1"/>
  <c r="G750" i="12"/>
  <c r="I750" i="12"/>
  <c r="K750" i="12"/>
  <c r="G751" i="12"/>
  <c r="I751" i="12"/>
  <c r="K751" i="12"/>
  <c r="G752" i="12"/>
  <c r="I752" i="12"/>
  <c r="K752" i="12"/>
  <c r="G753" i="12"/>
  <c r="I753" i="12"/>
  <c r="K753" i="12"/>
  <c r="G754" i="12"/>
  <c r="I754" i="12"/>
  <c r="K754" i="12"/>
  <c r="G755" i="12"/>
  <c r="I755" i="12"/>
  <c r="K755" i="12"/>
  <c r="G756" i="12"/>
  <c r="I756" i="12"/>
  <c r="K756" i="12"/>
  <c r="G757" i="12"/>
  <c r="I757" i="12"/>
  <c r="K757" i="12"/>
  <c r="G758" i="12"/>
  <c r="I758" i="12"/>
  <c r="K758" i="12"/>
  <c r="G759" i="12"/>
  <c r="I759" i="12"/>
  <c r="K759" i="12"/>
  <c r="G760" i="12"/>
  <c r="I760" i="12"/>
  <c r="K760" i="12"/>
  <c r="G761" i="12"/>
  <c r="I761" i="12"/>
  <c r="K761" i="12"/>
  <c r="G762" i="12"/>
  <c r="I762" i="12"/>
  <c r="K762" i="12"/>
  <c r="G763" i="12"/>
  <c r="I763" i="12"/>
  <c r="K763" i="12"/>
  <c r="G764" i="12"/>
  <c r="I764" i="12"/>
  <c r="K764" i="12"/>
  <c r="G765" i="12"/>
  <c r="I765" i="12"/>
  <c r="K765" i="12"/>
  <c r="G766" i="12"/>
  <c r="I766" i="12"/>
  <c r="K766" i="12"/>
  <c r="G767" i="12"/>
  <c r="I767" i="12"/>
  <c r="K767" i="12"/>
  <c r="G769" i="12"/>
  <c r="G768" i="12" s="1"/>
  <c r="I769" i="12"/>
  <c r="I768" i="12" s="1"/>
  <c r="K769" i="12"/>
  <c r="K768" i="12" s="1"/>
  <c r="G771" i="12"/>
  <c r="I771" i="12"/>
  <c r="K771" i="12"/>
  <c r="G775" i="12"/>
  <c r="I775" i="12"/>
  <c r="K775" i="12"/>
  <c r="G779" i="12"/>
  <c r="I779" i="12"/>
  <c r="K779" i="12"/>
  <c r="G784" i="12"/>
  <c r="I784" i="12"/>
  <c r="K784" i="12"/>
  <c r="G786" i="12"/>
  <c r="I786" i="12"/>
  <c r="K786" i="12"/>
  <c r="G790" i="12"/>
  <c r="I790" i="12"/>
  <c r="K790" i="12"/>
  <c r="G794" i="12"/>
  <c r="I794" i="12"/>
  <c r="K794" i="12"/>
  <c r="G798" i="12"/>
  <c r="I798" i="12"/>
  <c r="K798" i="12"/>
  <c r="G800" i="12"/>
  <c r="I800" i="12"/>
  <c r="K800" i="12"/>
  <c r="G801" i="12"/>
  <c r="I801" i="12"/>
  <c r="K801" i="12"/>
  <c r="G803" i="12"/>
  <c r="I803" i="12"/>
  <c r="K803" i="12"/>
  <c r="G805" i="12"/>
  <c r="I805" i="12"/>
  <c r="K805" i="12"/>
  <c r="G807" i="12"/>
  <c r="I807" i="12"/>
  <c r="K807" i="12"/>
  <c r="G809" i="12"/>
  <c r="I809" i="12"/>
  <c r="K809" i="12"/>
  <c r="G811" i="12"/>
  <c r="I811" i="12"/>
  <c r="K811" i="12"/>
  <c r="G814" i="12"/>
  <c r="I814" i="12"/>
  <c r="K814" i="12"/>
  <c r="G816" i="12"/>
  <c r="I816" i="12"/>
  <c r="K816" i="12"/>
  <c r="G817" i="12"/>
  <c r="I817" i="12"/>
  <c r="K817" i="12"/>
  <c r="G818" i="12"/>
  <c r="I818" i="12"/>
  <c r="K818" i="12"/>
  <c r="G819" i="12"/>
  <c r="I819" i="12"/>
  <c r="K819" i="12"/>
  <c r="G821" i="12"/>
  <c r="I821" i="12"/>
  <c r="K821" i="12"/>
  <c r="G825" i="12"/>
  <c r="I825" i="12"/>
  <c r="K825" i="12"/>
  <c r="G829" i="12"/>
  <c r="I829" i="12"/>
  <c r="K829" i="12"/>
  <c r="G831" i="12"/>
  <c r="I831" i="12"/>
  <c r="K831" i="12"/>
  <c r="G832" i="12"/>
  <c r="I832" i="12"/>
  <c r="K832" i="12"/>
  <c r="G833" i="12"/>
  <c r="I833" i="12"/>
  <c r="K833" i="12"/>
  <c r="G835" i="12"/>
  <c r="I835" i="12"/>
  <c r="K835" i="12"/>
  <c r="G837" i="12"/>
  <c r="I837" i="12"/>
  <c r="K837" i="12"/>
  <c r="G839" i="12"/>
  <c r="I839" i="12"/>
  <c r="K839" i="12"/>
  <c r="G841" i="12"/>
  <c r="I841" i="12"/>
  <c r="K841" i="12"/>
  <c r="G843" i="12"/>
  <c r="I843" i="12"/>
  <c r="K843" i="12"/>
  <c r="G846" i="12"/>
  <c r="I846" i="12"/>
  <c r="K846" i="12"/>
  <c r="G848" i="12"/>
  <c r="I848" i="12"/>
  <c r="K848" i="12"/>
  <c r="G850" i="12"/>
  <c r="I850" i="12"/>
  <c r="K850" i="12"/>
  <c r="G852" i="12"/>
  <c r="I852" i="12"/>
  <c r="K852" i="12"/>
  <c r="G854" i="12"/>
  <c r="I854" i="12"/>
  <c r="K854" i="12"/>
  <c r="G856" i="12"/>
  <c r="I856" i="12"/>
  <c r="K856" i="12"/>
  <c r="G858" i="12"/>
  <c r="I858" i="12"/>
  <c r="K858" i="12"/>
  <c r="G860" i="12"/>
  <c r="I860" i="12"/>
  <c r="K860" i="12"/>
  <c r="G862" i="12"/>
  <c r="I862" i="12"/>
  <c r="K862" i="12"/>
  <c r="G864" i="12"/>
  <c r="I864" i="12"/>
  <c r="K864" i="12"/>
  <c r="G866" i="12"/>
  <c r="I866" i="12"/>
  <c r="K866" i="12"/>
  <c r="G868" i="12"/>
  <c r="I868" i="12"/>
  <c r="K868" i="12"/>
  <c r="G870" i="12"/>
  <c r="I870" i="12"/>
  <c r="K870" i="12"/>
  <c r="G874" i="12"/>
  <c r="I874" i="12"/>
  <c r="K874" i="12"/>
  <c r="G878" i="12"/>
  <c r="I878" i="12"/>
  <c r="K878" i="12"/>
  <c r="G882" i="12"/>
  <c r="I882" i="12"/>
  <c r="K882" i="12"/>
  <c r="G888" i="12"/>
  <c r="I888" i="12"/>
  <c r="K888" i="12"/>
  <c r="G890" i="12"/>
  <c r="I890" i="12"/>
  <c r="K890" i="12"/>
  <c r="G898" i="12"/>
  <c r="I898" i="12"/>
  <c r="K898" i="12"/>
  <c r="G900" i="12"/>
  <c r="I900" i="12"/>
  <c r="K900" i="12"/>
  <c r="G904" i="12"/>
  <c r="I904" i="12"/>
  <c r="K904" i="12"/>
  <c r="G907" i="12"/>
  <c r="I907" i="12"/>
  <c r="K907" i="12"/>
  <c r="G910" i="12"/>
  <c r="I910" i="12"/>
  <c r="K910" i="12"/>
  <c r="G912" i="12"/>
  <c r="I912" i="12"/>
  <c r="K912" i="12"/>
  <c r="G914" i="12"/>
  <c r="I914" i="12"/>
  <c r="K914" i="12"/>
  <c r="G917" i="12"/>
  <c r="I917" i="12"/>
  <c r="K917" i="12"/>
  <c r="G919" i="12"/>
  <c r="I919" i="12"/>
  <c r="K919" i="12"/>
  <c r="G921" i="12"/>
  <c r="I921" i="12"/>
  <c r="K921" i="12"/>
  <c r="G923" i="12"/>
  <c r="I923" i="12"/>
  <c r="K923" i="12"/>
  <c r="G924" i="12"/>
  <c r="I924" i="12"/>
  <c r="K924" i="12"/>
  <c r="G925" i="12"/>
  <c r="I925" i="12"/>
  <c r="K925" i="12"/>
  <c r="G926" i="12"/>
  <c r="I926" i="12"/>
  <c r="K926" i="12"/>
  <c r="G927" i="12"/>
  <c r="I927" i="12"/>
  <c r="K927" i="12"/>
  <c r="G930" i="12"/>
  <c r="I930" i="12"/>
  <c r="K930" i="12"/>
  <c r="G931" i="12"/>
  <c r="I931" i="12"/>
  <c r="K931" i="12"/>
  <c r="G932" i="12"/>
  <c r="I932" i="12"/>
  <c r="K932" i="12"/>
  <c r="G933" i="12"/>
  <c r="I933" i="12"/>
  <c r="K933" i="12"/>
  <c r="G934" i="12"/>
  <c r="I934" i="12"/>
  <c r="K934" i="12"/>
  <c r="G955" i="12"/>
  <c r="I955" i="12"/>
  <c r="K955" i="12"/>
  <c r="G957" i="12"/>
  <c r="I957" i="12"/>
  <c r="K957" i="12"/>
  <c r="G959" i="12"/>
  <c r="I959" i="12"/>
  <c r="K959" i="12"/>
  <c r="G961" i="12"/>
  <c r="I961" i="12"/>
  <c r="K961" i="12"/>
  <c r="G963" i="12"/>
  <c r="I963" i="12"/>
  <c r="K963" i="12"/>
  <c r="G965" i="12"/>
  <c r="I965" i="12"/>
  <c r="K965" i="12"/>
  <c r="G968" i="12"/>
  <c r="I968" i="12"/>
  <c r="K968" i="12"/>
  <c r="G969" i="12"/>
  <c r="I969" i="12"/>
  <c r="K969" i="12"/>
  <c r="G971" i="12"/>
  <c r="I971" i="12"/>
  <c r="K971" i="12"/>
  <c r="G973" i="12"/>
  <c r="I973" i="12"/>
  <c r="K973" i="12"/>
  <c r="G975" i="12"/>
  <c r="I975" i="12"/>
  <c r="K975" i="12"/>
  <c r="G977" i="12"/>
  <c r="I977" i="12"/>
  <c r="K977" i="12"/>
  <c r="G979" i="12"/>
  <c r="I979" i="12"/>
  <c r="K979" i="12"/>
  <c r="G981" i="12"/>
  <c r="I981" i="12"/>
  <c r="K981" i="12"/>
  <c r="G983" i="12"/>
  <c r="I983" i="12"/>
  <c r="K983" i="12"/>
  <c r="G985" i="12"/>
  <c r="I985" i="12"/>
  <c r="K985" i="12"/>
  <c r="G987" i="12"/>
  <c r="I987" i="12"/>
  <c r="K987" i="12"/>
  <c r="G992" i="12"/>
  <c r="I992" i="12"/>
  <c r="K992" i="12"/>
  <c r="G993" i="12"/>
  <c r="I993" i="12"/>
  <c r="K993" i="12"/>
  <c r="G996" i="12"/>
  <c r="I996" i="12"/>
  <c r="K996" i="12"/>
  <c r="G997" i="12"/>
  <c r="I997" i="12"/>
  <c r="K997" i="12"/>
  <c r="G999" i="12"/>
  <c r="I999" i="12"/>
  <c r="K999" i="12"/>
  <c r="G1000" i="12"/>
  <c r="I1000" i="12"/>
  <c r="K1000" i="12"/>
  <c r="G1005" i="12"/>
  <c r="I1005" i="12"/>
  <c r="K1005" i="12"/>
  <c r="G1006" i="12"/>
  <c r="I1006" i="12"/>
  <c r="K1006" i="12"/>
  <c r="G1007" i="12"/>
  <c r="I1007" i="12"/>
  <c r="K1007" i="12"/>
  <c r="G1013" i="12"/>
  <c r="I1013" i="12"/>
  <c r="K1013" i="12"/>
  <c r="G1015" i="12"/>
  <c r="I1015" i="12"/>
  <c r="K1015" i="12"/>
  <c r="G1017" i="12"/>
  <c r="I1017" i="12"/>
  <c r="K1017" i="12"/>
  <c r="G1020" i="12"/>
  <c r="I1020" i="12"/>
  <c r="K1020" i="12"/>
  <c r="G1021" i="12"/>
  <c r="I1021" i="12"/>
  <c r="K1021" i="12"/>
  <c r="G1024" i="12"/>
  <c r="I1024" i="12"/>
  <c r="K1024" i="12"/>
  <c r="G1026" i="12"/>
  <c r="I1026" i="12"/>
  <c r="K1026" i="12"/>
  <c r="G1029" i="12"/>
  <c r="I1029" i="12"/>
  <c r="K1029" i="12"/>
  <c r="G1031" i="12"/>
  <c r="I1031" i="12"/>
  <c r="K1031" i="12"/>
  <c r="G1033" i="12"/>
  <c r="I1033" i="12"/>
  <c r="K1033" i="12"/>
  <c r="G1035" i="12"/>
  <c r="I1035" i="12"/>
  <c r="K1035" i="12"/>
  <c r="G1037" i="12"/>
  <c r="I1037" i="12"/>
  <c r="K1037" i="12"/>
  <c r="G1040" i="12"/>
  <c r="I1040" i="12"/>
  <c r="K1040" i="12"/>
  <c r="G1042" i="12"/>
  <c r="I1042" i="12"/>
  <c r="K1042" i="12"/>
  <c r="G1043" i="12"/>
  <c r="I1043" i="12"/>
  <c r="K1043" i="12"/>
  <c r="G1044" i="12"/>
  <c r="I1044" i="12"/>
  <c r="K1044" i="12"/>
  <c r="G1045" i="12"/>
  <c r="I1045" i="12"/>
  <c r="K1045" i="12"/>
  <c r="G1047" i="12"/>
  <c r="I1047" i="12"/>
  <c r="K1047" i="12"/>
  <c r="G1050" i="12"/>
  <c r="I1050" i="12"/>
  <c r="K1050" i="12"/>
  <c r="G1051" i="12"/>
  <c r="I1051" i="12"/>
  <c r="K1051" i="12"/>
  <c r="G1053" i="12"/>
  <c r="I1053" i="12"/>
  <c r="K1053" i="12"/>
  <c r="G1056" i="12"/>
  <c r="I1056" i="12"/>
  <c r="K1056" i="12"/>
  <c r="G1059" i="12"/>
  <c r="I1059" i="12"/>
  <c r="K1059" i="12"/>
  <c r="G1061" i="12"/>
  <c r="I1061" i="12"/>
  <c r="K1061" i="12"/>
  <c r="G1066" i="12"/>
  <c r="I1066" i="12"/>
  <c r="K1066" i="12"/>
  <c r="G1071" i="12"/>
  <c r="I1071" i="12"/>
  <c r="K1071" i="12"/>
  <c r="G1073" i="12"/>
  <c r="I1073" i="12"/>
  <c r="K1073" i="12"/>
  <c r="G1075" i="12"/>
  <c r="I1075" i="12"/>
  <c r="K1075" i="12"/>
  <c r="G1076" i="12"/>
  <c r="I1076" i="12"/>
  <c r="K1076" i="12"/>
  <c r="G1078" i="12"/>
  <c r="I1078" i="12"/>
  <c r="K1078" i="12"/>
  <c r="G1081" i="12"/>
  <c r="I1081" i="12"/>
  <c r="K1081" i="12"/>
  <c r="G1085" i="12"/>
  <c r="I1085" i="12"/>
  <c r="K1085" i="12"/>
  <c r="G1090" i="12"/>
  <c r="I1090" i="12"/>
  <c r="K1090" i="12"/>
  <c r="G1094" i="12"/>
  <c r="I1094" i="12"/>
  <c r="K1094" i="12"/>
  <c r="G1095" i="12"/>
  <c r="I1095" i="12"/>
  <c r="K1095" i="12"/>
  <c r="G1098" i="12"/>
  <c r="I1098" i="12"/>
  <c r="K1098" i="12"/>
  <c r="G1100" i="12"/>
  <c r="I1100" i="12"/>
  <c r="K1100" i="12"/>
  <c r="G1101" i="12"/>
  <c r="I1101" i="12"/>
  <c r="K1101" i="12"/>
  <c r="G1111" i="12"/>
  <c r="I1111" i="12"/>
  <c r="K1111" i="12"/>
  <c r="G1113" i="12"/>
  <c r="G1112" i="12" s="1"/>
  <c r="I1113" i="12"/>
  <c r="I1112" i="12" s="1"/>
  <c r="K1113" i="12"/>
  <c r="K1112" i="12" s="1"/>
  <c r="I1115" i="12"/>
  <c r="I1114" i="12" s="1"/>
  <c r="K1115" i="12"/>
  <c r="K1114" i="12" s="1"/>
  <c r="G1117" i="12"/>
  <c r="I1117" i="12"/>
  <c r="K1117" i="12"/>
  <c r="G1118" i="12"/>
  <c r="I1118" i="12"/>
  <c r="K1118" i="12"/>
  <c r="G1119" i="12"/>
  <c r="I1119" i="12"/>
  <c r="K1119" i="12"/>
  <c r="G1120" i="12"/>
  <c r="I1120" i="12"/>
  <c r="K1120" i="12"/>
  <c r="G1121" i="12"/>
  <c r="I1121" i="12"/>
  <c r="K1121" i="12"/>
  <c r="G1122" i="12"/>
  <c r="I1122" i="12"/>
  <c r="K1122" i="12"/>
  <c r="G1123" i="12"/>
  <c r="I1123" i="12"/>
  <c r="K1123" i="12"/>
  <c r="I20" i="1"/>
  <c r="AZ38" i="1"/>
  <c r="G27" i="1"/>
  <c r="G24" i="1"/>
  <c r="J26" i="1"/>
  <c r="H31" i="1"/>
  <c r="J23" i="1"/>
  <c r="J24" i="1"/>
  <c r="J25" i="1"/>
  <c r="J27" i="1"/>
  <c r="E24" i="1"/>
  <c r="E26" i="1"/>
  <c r="G36" i="15" l="1"/>
  <c r="F1115" i="12" s="1"/>
  <c r="G1115" i="12" s="1"/>
  <c r="G1114" i="12" s="1"/>
  <c r="I82" i="1" s="1"/>
  <c r="G57" i="13"/>
  <c r="F748" i="12" s="1"/>
  <c r="G748" i="12" s="1"/>
  <c r="G747" i="12" s="1"/>
  <c r="I63" i="1" s="1"/>
  <c r="G1041" i="12"/>
  <c r="G445" i="12"/>
  <c r="I56" i="1" s="1"/>
  <c r="G1016" i="12"/>
  <c r="I74" i="1" s="1"/>
  <c r="G1099" i="12"/>
  <c r="I80" i="1" s="1"/>
  <c r="G1074" i="12"/>
  <c r="I78" i="1" s="1"/>
  <c r="K420" i="12"/>
  <c r="G391" i="12"/>
  <c r="I51" i="1" s="1"/>
  <c r="G269" i="12"/>
  <c r="I48" i="1" s="1"/>
  <c r="G651" i="12"/>
  <c r="I61" i="1" s="1"/>
  <c r="G820" i="12"/>
  <c r="I68" i="1" s="1"/>
  <c r="G834" i="12"/>
  <c r="I69" i="1" s="1"/>
  <c r="G429" i="12"/>
  <c r="I55" i="1" s="1"/>
  <c r="G1080" i="12"/>
  <c r="I79" i="1" s="1"/>
  <c r="G986" i="12"/>
  <c r="I73" i="1" s="1"/>
  <c r="G749" i="12"/>
  <c r="I64" i="1" s="1"/>
  <c r="G694" i="12"/>
  <c r="I62" i="1" s="1"/>
  <c r="G420" i="12"/>
  <c r="I53" i="1" s="1"/>
  <c r="G319" i="12"/>
  <c r="I50" i="1" s="1"/>
  <c r="G6" i="12"/>
  <c r="G1116" i="12"/>
  <c r="I84" i="1" s="1"/>
  <c r="I19" i="1" s="1"/>
  <c r="G1046" i="12"/>
  <c r="I76" i="1" s="1"/>
  <c r="G956" i="12"/>
  <c r="G847" i="12"/>
  <c r="G770" i="12"/>
  <c r="I66" i="1" s="1"/>
  <c r="G609" i="12"/>
  <c r="I60" i="1" s="1"/>
  <c r="G459" i="12"/>
  <c r="I57" i="1" s="1"/>
  <c r="G423" i="12"/>
  <c r="I54" i="1" s="1"/>
  <c r="G276" i="12"/>
  <c r="I49" i="1" s="1"/>
  <c r="G81" i="12"/>
  <c r="I46" i="1" s="1"/>
  <c r="G869" i="12"/>
  <c r="I71" i="1" s="1"/>
  <c r="G783" i="12"/>
  <c r="I67" i="1" s="1"/>
  <c r="G554" i="12"/>
  <c r="I58" i="1" s="1"/>
  <c r="G192" i="12"/>
  <c r="I47" i="1" s="1"/>
  <c r="G38" i="12"/>
  <c r="I45" i="1" s="1"/>
  <c r="G1060" i="12"/>
  <c r="I77" i="1" s="1"/>
  <c r="G400" i="12"/>
  <c r="I52" i="1" s="1"/>
  <c r="I65" i="1"/>
  <c r="I1041" i="12"/>
  <c r="I1080" i="12"/>
  <c r="K1041" i="12"/>
  <c r="K1074" i="12"/>
  <c r="I1046" i="12"/>
  <c r="I1016" i="12"/>
  <c r="I269" i="12"/>
  <c r="I1099" i="12"/>
  <c r="K423" i="12"/>
  <c r="K6" i="12"/>
  <c r="K38" i="12"/>
  <c r="I38" i="12"/>
  <c r="K869" i="12"/>
  <c r="K749" i="12"/>
  <c r="I81" i="12"/>
  <c r="K1099" i="12"/>
  <c r="I1060" i="12"/>
  <c r="I986" i="12"/>
  <c r="K956" i="12"/>
  <c r="I834" i="12"/>
  <c r="I770" i="12"/>
  <c r="I651" i="12"/>
  <c r="I554" i="12"/>
  <c r="I445" i="12"/>
  <c r="K276" i="12"/>
  <c r="I192" i="12"/>
  <c r="S1125" i="12"/>
  <c r="K429" i="12"/>
  <c r="K1080" i="12"/>
  <c r="K1060" i="12"/>
  <c r="K986" i="12"/>
  <c r="I869" i="12"/>
  <c r="I847" i="12"/>
  <c r="I749" i="12"/>
  <c r="K459" i="12"/>
  <c r="I459" i="12"/>
  <c r="I423" i="12"/>
  <c r="I391" i="12"/>
  <c r="I1116" i="12"/>
  <c r="K1046" i="12"/>
  <c r="K847" i="12"/>
  <c r="K834" i="12"/>
  <c r="K820" i="12"/>
  <c r="I820" i="12"/>
  <c r="I783" i="12"/>
  <c r="K694" i="12"/>
  <c r="K609" i="12"/>
  <c r="I429" i="12"/>
  <c r="K400" i="12"/>
  <c r="K391" i="12"/>
  <c r="I319" i="12"/>
  <c r="K1116" i="12"/>
  <c r="I1074" i="12"/>
  <c r="K783" i="12"/>
  <c r="I420" i="12"/>
  <c r="K269" i="12"/>
  <c r="K651" i="12"/>
  <c r="K445" i="12"/>
  <c r="I6" i="12"/>
  <c r="K1016" i="12"/>
  <c r="I956" i="12"/>
  <c r="I609" i="12"/>
  <c r="K770" i="12"/>
  <c r="I694" i="12"/>
  <c r="K554" i="12"/>
  <c r="I400" i="12"/>
  <c r="K319" i="12"/>
  <c r="I276" i="12"/>
  <c r="K192" i="12"/>
  <c r="K81" i="12"/>
  <c r="I81" i="1"/>
  <c r="I75" i="1"/>
  <c r="I72" i="1"/>
  <c r="I70" i="1"/>
  <c r="I18" i="1" l="1"/>
  <c r="E608" i="12"/>
  <c r="I17" i="1"/>
  <c r="I44" i="1"/>
  <c r="K608" i="12" l="1"/>
  <c r="K607" i="12" s="1"/>
  <c r="I608" i="12"/>
  <c r="I607" i="12" s="1"/>
  <c r="G608" i="12"/>
  <c r="G607" i="12" s="1"/>
  <c r="I59" i="1" l="1"/>
  <c r="G1125" i="12"/>
  <c r="I16" i="1" l="1"/>
  <c r="I21" i="1" s="1"/>
  <c r="I85" i="1"/>
  <c r="G25" i="1" l="1"/>
  <c r="G26" i="1" s="1"/>
  <c r="G28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<sst xmlns="http://schemas.openxmlformats.org/spreadsheetml/2006/main" count="4336" uniqueCount="1921">
  <si>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</si>
  <si>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</si>
  <si>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</si>
  <si>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</si>
  <si>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</si>
  <si>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</si>
  <si>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</si>
  <si>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</si>
  <si>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</si>
  <si>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</si>
  <si>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</si>
  <si>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</si>
  <si>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</si>
  <si>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</si>
  <si>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</si>
  <si>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Číslo</t>
  </si>
  <si>
    <t>Zhotovitel:</t>
  </si>
  <si>
    <t>Projektant:</t>
  </si>
  <si>
    <t>Vypracoval:</t>
  </si>
  <si>
    <t>Objednatel: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</si>
  <si>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</si>
  <si>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</si>
  <si>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</si>
  <si>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</si>
  <si>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</si>
  <si>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</si>
  <si>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</si>
  <si>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</si>
  <si>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IČ:</t>
  </si>
  <si>
    <t>DIČ:</t>
  </si>
  <si>
    <t>Cena celkem s DPH</t>
  </si>
  <si>
    <t>#RTSROZP#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</si>
  <si>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</si>
  <si>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</si>
  <si>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</si>
  <si>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</si>
  <si>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</si>
  <si>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Sokolská 230, Doksy u Kladna</t>
  </si>
  <si>
    <t>Rozpočet:</t>
  </si>
  <si>
    <t>Misto</t>
  </si>
  <si>
    <t>Stavební úpravy, přístavba a nástavba ZŠ a MŠ Doksy</t>
  </si>
  <si>
    <t>Obec Doksy</t>
  </si>
  <si>
    <t>Sokolská 305</t>
  </si>
  <si>
    <t>Doksy</t>
  </si>
  <si>
    <t>27364</t>
  </si>
  <si>
    <t>00234273</t>
  </si>
  <si>
    <t>CZ00234273</t>
  </si>
  <si>
    <t>MO ATELIER s.r.o.</t>
  </si>
  <si>
    <t>Tyršova 1834/11</t>
  </si>
  <si>
    <t>Praha-Nové Město</t>
  </si>
  <si>
    <t>12000</t>
  </si>
  <si>
    <t>24809233</t>
  </si>
  <si>
    <t>CZ24809233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</si>
  <si>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</si>
  <si>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</si>
  <si>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</si>
  <si>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</si>
  <si>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</si>
  <si>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</si>
  <si>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</si>
  <si>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</si>
  <si>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</si>
  <si>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4</t>
  </si>
  <si>
    <t>Vodorovné konstrukce</t>
  </si>
  <si>
    <t>5</t>
  </si>
  <si>
    <t>Komunikace</t>
  </si>
  <si>
    <t>61</t>
  </si>
  <si>
    <t>Upravy povrchů vnitřní</t>
  </si>
  <si>
    <t>62</t>
  </si>
  <si>
    <t>Upravy povrchů vnější</t>
  </si>
  <si>
    <t>63</t>
  </si>
  <si>
    <t>Podlahy a podlahové konstrukce</t>
  </si>
  <si>
    <t>64</t>
  </si>
  <si>
    <t>Výplně otvorů</t>
  </si>
  <si>
    <t>90</t>
  </si>
  <si>
    <t>Přípočty</t>
  </si>
  <si>
    <t>91</t>
  </si>
  <si>
    <t>Doplňující práce na komunikaci</t>
  </si>
  <si>
    <t>94</t>
  </si>
  <si>
    <t>Lešení a stavební výtahy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</si>
  <si>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</si>
  <si>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</si>
  <si>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</si>
  <si>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</si>
  <si>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</si>
  <si>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</si>
  <si>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</si>
  <si>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</si>
  <si>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</si>
  <si>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</si>
  <si>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</si>
  <si>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</si>
  <si>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</si>
  <si>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</si>
  <si>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720</t>
  </si>
  <si>
    <t>Zdravotechnická instalace</t>
  </si>
  <si>
    <t>725</t>
  </si>
  <si>
    <t>Zařizovací předměty</t>
  </si>
  <si>
    <t>730</t>
  </si>
  <si>
    <t>Ústřední vytápění</t>
  </si>
  <si>
    <t>735</t>
  </si>
  <si>
    <t>Otopná tělesa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</si>
  <si>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</si>
  <si>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</si>
  <si>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</si>
  <si>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</si>
  <si>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</si>
  <si>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</si>
  <si>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</si>
  <si>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</si>
  <si>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</si>
  <si>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</si>
  <si>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</si>
  <si>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</si>
  <si>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</si>
  <si>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</si>
  <si>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</si>
  <si>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</si>
  <si>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777</t>
  </si>
  <si>
    <t>Podlahy ze syntetických hmot</t>
  </si>
  <si>
    <t>781</t>
  </si>
  <si>
    <t>Obklady keramické</t>
  </si>
  <si>
    <t>782</t>
  </si>
  <si>
    <t>Konstrukce z přírodního kamene</t>
  </si>
  <si>
    <t>783</t>
  </si>
  <si>
    <t>Nátěry</t>
  </si>
  <si>
    <t>784</t>
  </si>
  <si>
    <t>Malby</t>
  </si>
  <si>
    <t>786</t>
  </si>
  <si>
    <t>Čalounické úpravy</t>
  </si>
  <si>
    <t>M21</t>
  </si>
  <si>
    <t>Elektromontáže</t>
  </si>
  <si>
    <t>M24</t>
  </si>
  <si>
    <t>Montáže vzduchotechnických zař</t>
  </si>
  <si>
    <t>VN</t>
  </si>
  <si>
    <t>ON</t>
  </si>
  <si>
    <t>S:</t>
  </si>
  <si>
    <t>#TypZaznamu#</t>
  </si>
  <si>
    <t>STA</t>
  </si>
  <si>
    <t>OBJ</t>
  </si>
  <si>
    <t>P.č.</t>
  </si>
  <si>
    <t>Číslo položky</t>
  </si>
  <si>
    <t>Název položky</t>
  </si>
  <si>
    <t>MJ</t>
  </si>
  <si>
    <t>množství</t>
  </si>
  <si>
    <t>cena / MJ</t>
  </si>
  <si>
    <t>hmotnost / MJ</t>
  </si>
  <si>
    <t>hmotnost celk.(t)</t>
  </si>
  <si>
    <t>dem. hmotnost / MJ</t>
  </si>
  <si>
    <t>dem. hmotnost celk.(t)</t>
  </si>
  <si>
    <t>Díl:</t>
  </si>
  <si>
    <t>DIL</t>
  </si>
  <si>
    <t>131201112R00</t>
  </si>
  <si>
    <t>Hloubení nezapaž. jam hor.3 do 1000 m3, STROJNĚ</t>
  </si>
  <si>
    <t>m3</t>
  </si>
  <si>
    <t>POL1_0</t>
  </si>
  <si>
    <t>1PP výkop jámy:21,6*8,325</t>
  </si>
  <si>
    <t>VV</t>
  </si>
  <si>
    <t>svahování 1PP:2,02*22,26</t>
  </si>
  <si>
    <t>Venkovní schodiště:12,4*3,25</t>
  </si>
  <si>
    <t>132201210R00</t>
  </si>
  <si>
    <t>Hloubení rýh š.do 200 cm hor.3 do 50 m3,STROJNĚ</t>
  </si>
  <si>
    <t>výkres 201 (základy):1,1*(57,3576-5,0562-7,42)</t>
  </si>
  <si>
    <t>výkres 201 (základy schodiště):0,4*3,25*0,7*2</t>
  </si>
  <si>
    <t>132201401R00</t>
  </si>
  <si>
    <t>Hloubený výkop pod základy v hor.3</t>
  </si>
  <si>
    <t>výkres 201 podchycení stáv. základů:0,685*0,65*10,71+8,85*1,03*0,6</t>
  </si>
  <si>
    <t>161101601R00</t>
  </si>
  <si>
    <t>Vytažení výkopku z pod základů, hor 1-4, hl.do 2 m</t>
  </si>
  <si>
    <t>139711101RT3</t>
  </si>
  <si>
    <t>Vykopávka v uzavřených prostorách v hor.1-4, hornina 3</t>
  </si>
  <si>
    <t>výkres 201 (výkop pro zákl. patky):0,75*6,89</t>
  </si>
  <si>
    <t>výkres 201 (výkop pro zákl. schodiště):0,8*0,6*2,695</t>
  </si>
  <si>
    <t>162201203R00</t>
  </si>
  <si>
    <t>Vodorovné přemíst.výkopku, kolečko hor.1-4, do 10m</t>
  </si>
  <si>
    <t>174101102R00</t>
  </si>
  <si>
    <t>Zásyp ruční se zhutněním</t>
  </si>
  <si>
    <t>svahování 1PP:1,59*22,26</t>
  </si>
  <si>
    <t>Venkovní schodiště:3,25*(2,0475+2,235+1,2925)</t>
  </si>
  <si>
    <t>zásypy kolem ZP 1PP:49,36954-38,23381</t>
  </si>
  <si>
    <t>167101102R00</t>
  </si>
  <si>
    <t>Nakládání výkopku z hor.1-4 v množství nad 100 m3</t>
  </si>
  <si>
    <t>265,0852+51,18954-64,64788</t>
  </si>
  <si>
    <t>167101201R00</t>
  </si>
  <si>
    <t>Nakládání výkopku z hor.1 ÷ 4 - ručně</t>
  </si>
  <si>
    <t>10,23793+6,4611</t>
  </si>
  <si>
    <t>162701105R00</t>
  </si>
  <si>
    <t>Vodorovné přemístění výkopku z hor.1-4 do 10000 m</t>
  </si>
  <si>
    <t>251,62686+16,69903</t>
  </si>
  <si>
    <t>162701109R00</t>
  </si>
  <si>
    <t>Příplatek k vod. přemístění hor.1-4 za další 1 km</t>
  </si>
  <si>
    <t>předpoklad vzdál. do 10 km:268,32589*10</t>
  </si>
  <si>
    <t>171201201R00</t>
  </si>
  <si>
    <t>Uložení sypaniny na skl.-sypanina na výšku přes 2m</t>
  </si>
  <si>
    <t>199000002R00</t>
  </si>
  <si>
    <t>Poplatek za skládku horniny 1- 4</t>
  </si>
  <si>
    <t>181101111R00</t>
  </si>
  <si>
    <t>Úprava pláně v zářezech se zhutněním - ručně</t>
  </si>
  <si>
    <t>m2</t>
  </si>
  <si>
    <t>výkres 201:5,87+5,58+74,45+8,41+12,37</t>
  </si>
  <si>
    <t>279311116R00</t>
  </si>
  <si>
    <t>Postupné podbetonování zákl. zdiva  C 25/30</t>
  </si>
  <si>
    <t>274313711R00</t>
  </si>
  <si>
    <t>Beton základových pasů prostý C 25/30</t>
  </si>
  <si>
    <t>výkres 201 (základy):0,4*(57,3576-5,0562-7,42)</t>
  </si>
  <si>
    <t>výkres 201 (vnitř. zákl. patky):0,9*6,89</t>
  </si>
  <si>
    <t>výkres 201 (vnitř. zákl. schodiště):0,8*0,6*2,695</t>
  </si>
  <si>
    <t>stratné 5% na nerovnost výkopu:27,26716*0,05</t>
  </si>
  <si>
    <t>274351215R00</t>
  </si>
  <si>
    <t>Bednění stěn základových pasů - zřízení</t>
  </si>
  <si>
    <t>výkres 201 podchycení stáv. základů:0,65*10,71+8,85*1,03</t>
  </si>
  <si>
    <t>274351292R00</t>
  </si>
  <si>
    <t>Odstranění bednění stěn základových pasů</t>
  </si>
  <si>
    <t>274272160RT5</t>
  </si>
  <si>
    <t>Zdivo základové z bednicích tvárnic, tl. 50 cm, výplň tvárnic betonem C 25/30</t>
  </si>
  <si>
    <t>výkres 201 (základy):0,75*(34,55+13,02+1,66)</t>
  </si>
  <si>
    <t>výkres 201 (základy schodiště):3,25*(1,75+0,75)</t>
  </si>
  <si>
    <t>274361821R00</t>
  </si>
  <si>
    <t>Výztuž základ. pasů z betonářské oceli 10505 (R)</t>
  </si>
  <si>
    <t>t</t>
  </si>
  <si>
    <t>R12 (8x vodorovně, 8x svisle na 1m2):45,0475*16/1000</t>
  </si>
  <si>
    <t>271531114R00</t>
  </si>
  <si>
    <t>Polštář základu z kameniva drceného 8-16 mm</t>
  </si>
  <si>
    <t>výkres 201:0,1*(5,87+5,58+74,45+8,41+12,37)</t>
  </si>
  <si>
    <t>273321411R00</t>
  </si>
  <si>
    <t>Železobeton základových desek C 25/30</t>
  </si>
  <si>
    <t>výkres 201:0,15*134,33</t>
  </si>
  <si>
    <t>273351215R00</t>
  </si>
  <si>
    <t>Bednění stěn základových desek - zřízení</t>
  </si>
  <si>
    <t>výkres 201:0,15*(22,39+3,25)</t>
  </si>
  <si>
    <t>273351216R00</t>
  </si>
  <si>
    <t>Bednění stěn základových desek - odstranění</t>
  </si>
  <si>
    <t>273361921RT8</t>
  </si>
  <si>
    <t>Výztuž základových desek ze svařovaných sítí, průměr drátu  8,0, oka 100/100 mm KY81</t>
  </si>
  <si>
    <t>výkres 201 (předpoklad 2x KARI):2*8*134,33*1,3/1000</t>
  </si>
  <si>
    <t>212753116R00</t>
  </si>
  <si>
    <t>Montáž ohebné dren. trubky do rýhy DN 160,bez lože</t>
  </si>
  <si>
    <t>m</t>
  </si>
  <si>
    <t>výkres 201 (základy):22,46</t>
  </si>
  <si>
    <t>28611225.AR</t>
  </si>
  <si>
    <t>Trubka PVC drenážní flexibilní d 160 mm</t>
  </si>
  <si>
    <t>POL3_0</t>
  </si>
  <si>
    <t>výkres 201 (základy):22,46*1,1</t>
  </si>
  <si>
    <t>212561111R00</t>
  </si>
  <si>
    <t>Výplň odvodňov. trativodů kam. hrubě drcen. 16 mm</t>
  </si>
  <si>
    <t>výkres 201 (základy):22,46*0,0836</t>
  </si>
  <si>
    <t>212971110R00</t>
  </si>
  <si>
    <t>Opláštění trativodů z geotext., do sklonu 1:2,5</t>
  </si>
  <si>
    <t>výkres 201 (základy):22,46*1,17</t>
  </si>
  <si>
    <t>69366199R</t>
  </si>
  <si>
    <t>Geotextilie 500 g/m2 š. 200cm 100% PP</t>
  </si>
  <si>
    <t>26,2782*1,15</t>
  </si>
  <si>
    <t>279323411RV1</t>
  </si>
  <si>
    <t>Železobeton základ. zdí vodostavební C 25/30, PERMACRETE 90d X0,XC1-4,XD1-2,XF1,XA1-2</t>
  </si>
  <si>
    <t>výkres 103 (1NP) anglický dvorek kolem 1PP:0,1*0,65*23,565+0,1*9,86</t>
  </si>
  <si>
    <t>279351105R00</t>
  </si>
  <si>
    <t>Bednění stěn základových zdí, oboustranné-zřízení</t>
  </si>
  <si>
    <t>výkres 103 (1NP) anglický dvorek kolem 1PP:2*0,65*23,565</t>
  </si>
  <si>
    <t>279351106R00</t>
  </si>
  <si>
    <t>Bednění stěn základových zdí, oboustranné-odstran.</t>
  </si>
  <si>
    <t>279361821R00</t>
  </si>
  <si>
    <t>Výztuž základových zdí z betonář. oceli 10 505 (R)</t>
  </si>
  <si>
    <t>předpoklad 150 kg/m3:2,51773*0,15</t>
  </si>
  <si>
    <t>310100011RAA</t>
  </si>
  <si>
    <t>Zazdívka otvorů ve zdivu, bez úpravy povrchu, tloušťky 30 cm</t>
  </si>
  <si>
    <t>POL2_0</t>
  </si>
  <si>
    <t>výkres 103 (1NP):0,5*1,07*2</t>
  </si>
  <si>
    <t>310100011RAB</t>
  </si>
  <si>
    <t>Zazdívka otvorů ve zdivu, bez úpravy povrchu, tloušťky 45 cm</t>
  </si>
  <si>
    <t>výkres 103 (1NP):1,68*1,75*2+0,645*1,75</t>
  </si>
  <si>
    <t>310100011RAD</t>
  </si>
  <si>
    <t>Zazdívka otvorů ve zdivu, bez úpravy povrchu, tloušťky do 90 cm</t>
  </si>
  <si>
    <t>výkres 102 (1PP):2,2*1,15</t>
  </si>
  <si>
    <t>331231124RT2</t>
  </si>
  <si>
    <t>Zdivo pilířů cihelné z CP 29 P25 na MVC, s použitím suché maltové směsi</t>
  </si>
  <si>
    <t>výkres 203 (pilířky m.č. 1.08 ):2,24*0,15*0,32*2</t>
  </si>
  <si>
    <t>317941123R00</t>
  </si>
  <si>
    <t>Osazení ocelových válcovaných nosníků  č.14-22</t>
  </si>
  <si>
    <t>výkres 202 (IPE200):22,4*1,5*8/1000</t>
  </si>
  <si>
    <t>výkres 203 (IPE160):15,8*(1,75*8+1,2*4+1,85*4)/1000</t>
  </si>
  <si>
    <t>13383430R</t>
  </si>
  <si>
    <t>Tyč průřezu IPE 160, střední, jakost oceli S235, 11375</t>
  </si>
  <si>
    <t>výkres 203 (IPE160):15,8*(1,75*8+1,2*4+1,85*4)*1,15/1000</t>
  </si>
  <si>
    <t>13482715R</t>
  </si>
  <si>
    <t>Tyč průřezu IPE 200, hrubé, jakost oceli S235, 11375</t>
  </si>
  <si>
    <t>výkres 202 (IPE200):22,4*1,5*8*1,15/1000</t>
  </si>
  <si>
    <t>346244381RT2</t>
  </si>
  <si>
    <t>Plentování ocelových nosníků výšky do 20 cm, s použitím suché maltové směsi</t>
  </si>
  <si>
    <t>výkres 202 (IPE200):0,2*1,5*4+0,54+0,9</t>
  </si>
  <si>
    <t>výkres 203 (IPE160):0,16*(1,75*4+1,2*2+1,85*4)+0,71*2+0,406+0,16*2+0,288*2</t>
  </si>
  <si>
    <t>317941125R00</t>
  </si>
  <si>
    <t>Osazení ocelových válcovaných nosníků č.22 a vyšší</t>
  </si>
  <si>
    <t>výkres 203 (IPE240):3,5*4*30,7/1000</t>
  </si>
  <si>
    <t>13482725R</t>
  </si>
  <si>
    <t>Tyč průřezu IPE 240, hrubé, jakost oceli S235, 11375</t>
  </si>
  <si>
    <t>výkres 203 (IPE240):3,5*4*30,7*1,15/1000</t>
  </si>
  <si>
    <t>346244382RT2</t>
  </si>
  <si>
    <t>Plentování ocelových nosníků výšky 20 - 30 cm, s použitím suché maltové směsi</t>
  </si>
  <si>
    <t>výkres 203 (IPE240):0,24*3,5*2+0,9</t>
  </si>
  <si>
    <t>311238130R00</t>
  </si>
  <si>
    <t>Zdivo POROTHERM 19 AKU P+D na MC 10, tl.190 mm</t>
  </si>
  <si>
    <t>výkres 203-podezdění podesty:1,62*2,975</t>
  </si>
  <si>
    <t>330321410R00</t>
  </si>
  <si>
    <t>Beton sloupů a pilířů železový C 25/30</t>
  </si>
  <si>
    <t>výplň oc. sloupy 194/10:0,1*0,1*3,141*(3,18*3+3,45*2)</t>
  </si>
  <si>
    <t>výkres 203 (nové ŽB sloupy 1NP):2,11*(0,45*0,5+0,43*0,3)</t>
  </si>
  <si>
    <t>331351101R00</t>
  </si>
  <si>
    <t>Bednění sloupů čtyřúhelníkového průřezu - zřízení</t>
  </si>
  <si>
    <t>výkres 203 (nové ŽB sloupy 1NP):2,11*(0,45*2+0,5*2+0,43*2+0,3*2)</t>
  </si>
  <si>
    <t>331351102R00</t>
  </si>
  <si>
    <t>Bednění sloupů čtyřúhelníkového průřezu-odstranění</t>
  </si>
  <si>
    <t>331361821R00</t>
  </si>
  <si>
    <t>Výztuž sloupů hranatých z betonář. oceli 10505 (R)</t>
  </si>
  <si>
    <t>sloupy ŽB (předpoklad 150 kg/m3):2,11*(0,45*0,5+0,43*0,3)*0,15</t>
  </si>
  <si>
    <t>311321411R00</t>
  </si>
  <si>
    <t>Železobeton nadzákladových zdí C 25/30</t>
  </si>
  <si>
    <t>výkres 202 (ŽB stěny pod rampy):0,2*(2,72*9,93-0,9*2,02)+0,2*3,95</t>
  </si>
  <si>
    <t>311351105R00</t>
  </si>
  <si>
    <t>Bednění nadzákladových zdí oboustranné - zřízení</t>
  </si>
  <si>
    <t>výkres 202 (ŽB stěny pod rampy):2*(2,72*9,93-0,9*2,02)+2*3,95</t>
  </si>
  <si>
    <t>311351106R00</t>
  </si>
  <si>
    <t>Bednění nadzákladových zdí oboustranné-odstranění</t>
  </si>
  <si>
    <t>311351903R00</t>
  </si>
  <si>
    <t>Bednění otvoru nadzáklad.zdí plochy do 2,25 m2</t>
  </si>
  <si>
    <t>kus</t>
  </si>
  <si>
    <t>výkres 202 (ŽB stěny pod rampy):1</t>
  </si>
  <si>
    <t>311112340RT4</t>
  </si>
  <si>
    <t>Stěna z tvárnic ztraceného bednění, tl. 40 cm, zalití tvárnic betonem C 25/30</t>
  </si>
  <si>
    <t>výkres 102 (1PP):2,4*34,3</t>
  </si>
  <si>
    <t>odpočet výplní otvorů:-13,26</t>
  </si>
  <si>
    <t>výkres 103 (1NP):2,93*3,62</t>
  </si>
  <si>
    <t>odpočet výplní otvorů:-2,37*1,68</t>
  </si>
  <si>
    <t>311361821R00</t>
  </si>
  <si>
    <t>Výztuž nadzáklad. zdí z betonářské oceli 10505 (R)</t>
  </si>
  <si>
    <t>stěny ZB - R12 (8x vodorovně, 8x svisle na 1m2):75,685*16/1000</t>
  </si>
  <si>
    <t>stěny ŽB (předpoklad 150 kg/m3):5,82832*0,15</t>
  </si>
  <si>
    <t>311238607R00</t>
  </si>
  <si>
    <t>Zdivo keramické 44 T Profi s min.vatou, tl. 440 mm</t>
  </si>
  <si>
    <t>výkres 103 (1NP):2,93*22,82</t>
  </si>
  <si>
    <t>výkres 104 (2NP atika+2,955+mezistěna):0,5*(16,03+9,13)+2,25*8,8675</t>
  </si>
  <si>
    <t>výkres 104 (2NP-atika-4,1):0,5*35,744</t>
  </si>
  <si>
    <t>odpočet výplní otvorů:-22,4984</t>
  </si>
  <si>
    <t>311238903R00</t>
  </si>
  <si>
    <t>1. řada z tvárnic keramický. 44 T Profi tl. 440 mm</t>
  </si>
  <si>
    <t>výkres 103 (1NP):22,82+3,62-1,06</t>
  </si>
  <si>
    <t>311238264R00</t>
  </si>
  <si>
    <t>Zdivo keramické 44 EKO+ Profi P8,  tl. 440 mm</t>
  </si>
  <si>
    <t>výkres 104 (2NP):3,25*56,75</t>
  </si>
  <si>
    <t>odpočet výplní otvorů:-38,65</t>
  </si>
  <si>
    <t>317168131R00</t>
  </si>
  <si>
    <t>Překlad keramický 7 vysoký 70x238x1250 mm</t>
  </si>
  <si>
    <t>výkres 104 (2NP):4</t>
  </si>
  <si>
    <t>317168132R00</t>
  </si>
  <si>
    <t>Překlad keramický 7 vysoký 70x238x1500 mm</t>
  </si>
  <si>
    <t>výkres 103 (1NP):5</t>
  </si>
  <si>
    <t>výkres 104 (2NP):4*5</t>
  </si>
  <si>
    <t>317168134R00</t>
  </si>
  <si>
    <t>Překlad keramický 7 vysoký 70x238x2000 mm</t>
  </si>
  <si>
    <t>výkres 103 (1NP):5*7</t>
  </si>
  <si>
    <t>výkres 104 (2NP):5*8</t>
  </si>
  <si>
    <t>317168139R00</t>
  </si>
  <si>
    <t>Překlad keramický 7 vysoký 70x238x3250 mm</t>
  </si>
  <si>
    <t>317998114R00</t>
  </si>
  <si>
    <t>Izolace mezi překlady polystyren tl. 90 mm</t>
  </si>
  <si>
    <t>výkres 103 (1NP):3,25+1,5+2*7</t>
  </si>
  <si>
    <t>výkres 104 (2NP):8*2+1,25+4*1,5</t>
  </si>
  <si>
    <t>311238326R00</t>
  </si>
  <si>
    <t>Zdivo keramické 30 AKU Z Profi P20, tl. 300 mm</t>
  </si>
  <si>
    <t>výkres 104 (2NP):3,25*(9,25+14,085)-0,9*2,1*3-1,055*2,1*3-1,07*(0,5+0,53)</t>
  </si>
  <si>
    <t>317168130R00</t>
  </si>
  <si>
    <t>Překlad keramický 7 vysoký 70x238x1000 mm</t>
  </si>
  <si>
    <t>výkres 104 (2NP):2*4</t>
  </si>
  <si>
    <t>výkres 104 (2NP):3*4</t>
  </si>
  <si>
    <t>342248141R00</t>
  </si>
  <si>
    <t>Příčky keramické 11,5 Profi na DBM, tl. 115 mm</t>
  </si>
  <si>
    <t>výkres 103 (1NP):3,3*6,05-0,8*2,02</t>
  </si>
  <si>
    <t>výkres 104 (2NP):3,5*(4,575+0,955)-0,9*2,02-0,91*1,07</t>
  </si>
  <si>
    <t>317168112R00</t>
  </si>
  <si>
    <t>Překlad keramický plochý 115x71x1250 mm</t>
  </si>
  <si>
    <t>výkres 103 (1NP):1</t>
  </si>
  <si>
    <t>výkres 104 (2NP):2</t>
  </si>
  <si>
    <t>342248144R00</t>
  </si>
  <si>
    <t>Příčky keramické 14 Profi na DBM, tl. 140 mm</t>
  </si>
  <si>
    <t>výkres 102 (1PP):2,74*3,4-2,02*1</t>
  </si>
  <si>
    <t>výkres 103 (1NP):3,18*8+2,62*1,7-1*2,02*2-2*1,25</t>
  </si>
  <si>
    <t>výkres 104 (2NP):3,5*(2,975*2+4,575*2+1,585)</t>
  </si>
  <si>
    <t>317168122R00</t>
  </si>
  <si>
    <t>Překlad keramický plochý 145x71x1250 mm</t>
  </si>
  <si>
    <t>výkres 102 (1PP):1</t>
  </si>
  <si>
    <t>výkres 103 (1NP):2</t>
  </si>
  <si>
    <t>317168127R00</t>
  </si>
  <si>
    <t>Překlad keramický plochý 145x71x2500 mm</t>
  </si>
  <si>
    <t>342948111R00</t>
  </si>
  <si>
    <t>Ukotvení příček k cihel.konstr. kotvami na hmožd.</t>
  </si>
  <si>
    <t>výkres 102 (1PP):2,74*2</t>
  </si>
  <si>
    <t>výkres 103 (1NP):3,18*2+2,62*2+3,3*2</t>
  </si>
  <si>
    <t>výkres 104 (2NP):3,5*10</t>
  </si>
  <si>
    <t>342668111R00</t>
  </si>
  <si>
    <t>Těsnění styku příčky se stáv. konstrukcí PU pěnou</t>
  </si>
  <si>
    <t>výkres 102 (1PP):3,4</t>
  </si>
  <si>
    <t>výkres 103 (1NP):8+1,7+6,05</t>
  </si>
  <si>
    <t>výkres 104 (2NP):3,5*(2,975*2+4,575*3+1,585+0,955)</t>
  </si>
  <si>
    <t>výkres 103 (1NP) stávající příčky:4,575*6+1,435*2+0,955*2+2,975*3+0,9</t>
  </si>
  <si>
    <t>349231811RT2</t>
  </si>
  <si>
    <t>Přizdívka ostění s ozubem z cihel, kapsy do 15 cm, s použitím suché maltové směsi</t>
  </si>
  <si>
    <t>výkres 104 (2NP) ostění dveří:0,3*2,1*12</t>
  </si>
  <si>
    <t>346275115R00</t>
  </si>
  <si>
    <t>Přizdívky z desek porobetonových tl. 150 mm</t>
  </si>
  <si>
    <t>výkres 104 (2NP):1,2*4,155</t>
  </si>
  <si>
    <t>411321414R00</t>
  </si>
  <si>
    <t>Stropy deskové ze železobetonu C 25/30</t>
  </si>
  <si>
    <t>výkres 202 (strop 1PP):0,25*(127,6-16,4)</t>
  </si>
  <si>
    <t>výkres 203 (strop 1NP):0,25*(344,28-11,3+121,52)</t>
  </si>
  <si>
    <t>411351205R00</t>
  </si>
  <si>
    <t>Bednění stropů deskových, podepřen, do 3,5m, 12kPa</t>
  </si>
  <si>
    <t>výkres 202 (strop 1PP):95,912</t>
  </si>
  <si>
    <t>výkres 203 (strop 1NP):42,22725*2+84,7314*2+41,9-11,3+109,182</t>
  </si>
  <si>
    <t>411351206R00</t>
  </si>
  <si>
    <t>Odstranění bednění stropů deskových do 3,5m, 12kPa</t>
  </si>
  <si>
    <t>411351801R00</t>
  </si>
  <si>
    <t>Bednění čel stropních desek, zřízení</t>
  </si>
  <si>
    <t>výkres 202 (strop 1PP):22,26+3,27+7,86</t>
  </si>
  <si>
    <t>výkres 203 (strop 1NP):22,64+3,2675+67,2+13,94</t>
  </si>
  <si>
    <t>411351802R00</t>
  </si>
  <si>
    <t>Bednění čel stropních desek, odstranění</t>
  </si>
  <si>
    <t>411361821R00</t>
  </si>
  <si>
    <t>Výztuž stropů z betonářské oceli 10505(R)</t>
  </si>
  <si>
    <t>stropy ŽB (předpoklad 150 kg/m3):141,425*0,15</t>
  </si>
  <si>
    <t>413321414R00</t>
  </si>
  <si>
    <t>Nosníky z betonu železového C 25/30</t>
  </si>
  <si>
    <t>výkres 202 (strop 1PP):0,2*0,45*3</t>
  </si>
  <si>
    <t>výkres 202 (strop 1NP)-nadvlak:0,25*0,75*12,175</t>
  </si>
  <si>
    <t>413351107R00</t>
  </si>
  <si>
    <t>Bednění nosníků - zřízení</t>
  </si>
  <si>
    <t>výkres 202 (strop 1PP):(0,2*2+0,45)*3</t>
  </si>
  <si>
    <t>výkres 202 (strop 1PP-spodní strana věnce nad otvory):0,4*(1+1,68*6)</t>
  </si>
  <si>
    <t>výkres 203 (strop 1NP-spodní strana věnce nad otvory):2,36*0,4</t>
  </si>
  <si>
    <t>413351108R00</t>
  </si>
  <si>
    <t>Bednění nosníků - odstranění</t>
  </si>
  <si>
    <t>413351213R00</t>
  </si>
  <si>
    <t>Podpěrná konstr.nosníků do 4 m,do 10 kPa - zřízení</t>
  </si>
  <si>
    <t>výkres 202 (strop 1PP):0,45*3</t>
  </si>
  <si>
    <t>413351214R00</t>
  </si>
  <si>
    <t>Podpěrná konstr.nosníků do 4 m,10 kPa - odstranění</t>
  </si>
  <si>
    <t>417321414R00</t>
  </si>
  <si>
    <t>Ztužující pásy a věnce z betonu železového C 25/30</t>
  </si>
  <si>
    <t>výkres 202 (strop 1PP):0,4*0,32*34,555</t>
  </si>
  <si>
    <t>výkres 203 (strop 1NP):0,36*0,25*22,46+0,22*0,4*3,25+0,25*0,44*22,62+0,25*0,44*(15,91+8,96)</t>
  </si>
  <si>
    <t>výkres 203 (strop 1NP):0,44*0,39*8,73+0,25*0,45*75,88+0,32*0,25*14,085*2</t>
  </si>
  <si>
    <t>výkres 204 (strop 2NP):0,29*0,25*55,54+0,3*0,25*(14,086+9,25)</t>
  </si>
  <si>
    <t>417351115R00</t>
  </si>
  <si>
    <t>Bednění ztužujících pásů a věnců - zřízení</t>
  </si>
  <si>
    <t>výkres 202 (strop 1PP):2*0,32*34,555</t>
  </si>
  <si>
    <t>výkres 203 (strop 1NP):2*0,25*22,46+0,22*2*3,25+0,25*2*22,62+0,25*2*(15,91+8,96)</t>
  </si>
  <si>
    <t>výkres 204 (strop 2NP):2*0,25*55,54+2*0,25*(14,086+9,25)</t>
  </si>
  <si>
    <t>417351116R00</t>
  </si>
  <si>
    <t>Bednění ztužujících pásů a věnců - odstranění</t>
  </si>
  <si>
    <t>417361821R00</t>
  </si>
  <si>
    <t>Výztuž ztužujících pásů a věnců z oceli 10505(R)</t>
  </si>
  <si>
    <t>věnce ŽB (předpoklad 150 kg/m3):30,01936*0,15</t>
  </si>
  <si>
    <t>430321414R00</t>
  </si>
  <si>
    <t>Beton schodišťových konstrukcí železový C 25/30</t>
  </si>
  <si>
    <t>výkres 201 venkovní schodiště:3,25*0,71</t>
  </si>
  <si>
    <t>výkres 202 rampa:0,18*(2,22*8,565+1,78*7,7625)+1,78*0,135</t>
  </si>
  <si>
    <t>výkres 203 (schodiště vnitřní):0,16*1,3*(3,1+3,2)+0,2*1,3*2,975</t>
  </si>
  <si>
    <t>411364611RX0</t>
  </si>
  <si>
    <t>D+M smykový trn</t>
  </si>
  <si>
    <t>výkres 202 rampa:4</t>
  </si>
  <si>
    <t>430361821R00</t>
  </si>
  <si>
    <t>Výztuž schodišť. konstrukcí přímočarých 10505 (R)</t>
  </si>
  <si>
    <t>schodiště ŽB (předpoklad 150 kg/m3):10,54138*0,15</t>
  </si>
  <si>
    <t>431351121R00</t>
  </si>
  <si>
    <t>Bednění podest a podstup.desek přímočar.- zřízení</t>
  </si>
  <si>
    <t>výkres 202 rampa:2,22*8,565+1,78*7,7625+1,78*0,225</t>
  </si>
  <si>
    <t>výkres 203 (schodiště vnitřní):1,3*(3,1+3,2)+1,3*2,975</t>
  </si>
  <si>
    <t>431351122R00</t>
  </si>
  <si>
    <t>Bednění podest a podstup.desek přímočar.odstranění</t>
  </si>
  <si>
    <t>434311116R00</t>
  </si>
  <si>
    <t>Stupně dusané na terén, na desku, z betonu C 25/30</t>
  </si>
  <si>
    <t>výkres 202 rampa:3,25*8</t>
  </si>
  <si>
    <t>výkres 203 (schodiště vnitřní):1,3*22</t>
  </si>
  <si>
    <t>434351141R00</t>
  </si>
  <si>
    <t>Bednění stupňů přímočarých - zřízení</t>
  </si>
  <si>
    <t>výkres 202 rampa:3,25*8*0,1617</t>
  </si>
  <si>
    <t>výkres 203 (schodiště vnitřní):1,3*22*0,16</t>
  </si>
  <si>
    <t>434351142R00</t>
  </si>
  <si>
    <t>Bednění stupňů přímočarých - odstranění</t>
  </si>
  <si>
    <t>416021121R00</t>
  </si>
  <si>
    <t>Podhledy SDK, kovová.kce CD. 1x deska RB 12,5 mm</t>
  </si>
  <si>
    <t>výkres 103 (1NP):13,01+47,25+27,82+61,38+18,65+69,98+16,51+7,27*2+15,74*2+9,47+3,85+1,47+10,38+8,67+86,71</t>
  </si>
  <si>
    <t>416021123R00</t>
  </si>
  <si>
    <t>Podhledy SDK, kovová.kce CD. 1x deska RBI 12,5 mm</t>
  </si>
  <si>
    <t>výkres 103 (1NP):5,96*2+9,99*2+0,98</t>
  </si>
  <si>
    <t>416021126R00</t>
  </si>
  <si>
    <t>Podhledy SDK, kovová.kce CD. 1x deska RF 15 mm</t>
  </si>
  <si>
    <t>výkres 104 (2NP):20,63+9,11+11,92+86,74+15,88+7,32</t>
  </si>
  <si>
    <t>416021128R00</t>
  </si>
  <si>
    <t>Podhledy SDK, kovová.kce CD. 1x deska RFI 15 mm</t>
  </si>
  <si>
    <t>výkres 104 (2NP):5,96+9,96</t>
  </si>
  <si>
    <t>416091081R00</t>
  </si>
  <si>
    <t>Příplatek k podhledu sádrokart. za plochu do 2 m2</t>
  </si>
  <si>
    <t>výkres 103 (1NP):0,98+1,47</t>
  </si>
  <si>
    <t>416091082R00</t>
  </si>
  <si>
    <t>Příplatek k podhledu sádrokart. za plochu do 5 m2</t>
  </si>
  <si>
    <t>výkres 103 (1NP):3,85</t>
  </si>
  <si>
    <t>výkres 104 (2NP):</t>
  </si>
  <si>
    <t>416091083R00</t>
  </si>
  <si>
    <t>Příplatek k podhledu sádrokart. za plochu do 10 m2</t>
  </si>
  <si>
    <t>výkres 103 (1NP):7,27*2+9,47+8,67+9,99*2+5,96*2</t>
  </si>
  <si>
    <t>výkres 104 (2NP):9,11+9,96+5,96+7,32</t>
  </si>
  <si>
    <t>434100001RA0</t>
  </si>
  <si>
    <t>Schodiště ze železobetonu kompletní</t>
  </si>
  <si>
    <t>m DVČ</t>
  </si>
  <si>
    <t>výkres 104-schůdky na zelenou terasu:1,65</t>
  </si>
  <si>
    <t>564851111R00</t>
  </si>
  <si>
    <t>Podklad ze štěrkodrti po zhutnění tloušťky 15 cm</t>
  </si>
  <si>
    <t>výkres 103 (1NP):23,3</t>
  </si>
  <si>
    <t>596215021R00</t>
  </si>
  <si>
    <t>Kladení zámkové dlažby tl. 6 cm do drtě tl. 4 cm</t>
  </si>
  <si>
    <t>59245020R</t>
  </si>
  <si>
    <t>Dlažba zámková H-PROFIL 20x16,5x6 cm přírodní</t>
  </si>
  <si>
    <t>23,3*1,05</t>
  </si>
  <si>
    <t>596291111R00</t>
  </si>
  <si>
    <t>Řezání zámkové dlažby tl. 60 mm</t>
  </si>
  <si>
    <t>610991111R00</t>
  </si>
  <si>
    <t>Zakrývání výplní vnitřních otvorů</t>
  </si>
  <si>
    <t>venkovní výplně otvorů:84,13</t>
  </si>
  <si>
    <t>venkovní výplně otvorů stávající:1,75*(1,67*2+1,17*4+1,19*2+1,68*9)+1,005*2,62*2+0,885*2</t>
  </si>
  <si>
    <t>vnitřní výplně otvorů:4,67*2</t>
  </si>
  <si>
    <t>611421133R00</t>
  </si>
  <si>
    <t>Omítka vnitřní stropů rovných, MVC, štuková</t>
  </si>
  <si>
    <t>výkres 102 (1PP):97,46+13,62</t>
  </si>
  <si>
    <t>612421615R00</t>
  </si>
  <si>
    <t>Omítka vnitřní zdiva, MVC, hrubá zatřená</t>
  </si>
  <si>
    <t>výkres 103 (1NP):2,1*(21,84-1,06)-1,2*1,68*3-1*2,02-2*1,2+2*(5,07-0,8*2+8,06-0,8)</t>
  </si>
  <si>
    <t>výkres 104 (2NP):2*(15,46-0,9*2)-1,115*0,91-1,17*1,1+2*10,58-1,115*0,91-1,17*1,1</t>
  </si>
  <si>
    <t>612421637R00</t>
  </si>
  <si>
    <t>Omítka vnitřní zdiva, MVC, štuková</t>
  </si>
  <si>
    <t>nové nosné zdivo:</t>
  </si>
  <si>
    <t>výkres 102 (1PP):2,72*34,3-13,26</t>
  </si>
  <si>
    <t>výkres 103 (1NP):3,18*(22,82+3,62)</t>
  </si>
  <si>
    <t>výkres 104 (2NP atika+2,955+mezistěna):1,89*(16,03+12,73+9,13)</t>
  </si>
  <si>
    <t>výkres 104 (2NP):3,5*56,75</t>
  </si>
  <si>
    <t>odpočet výplní otvorů:-65,16</t>
  </si>
  <si>
    <t>Mezisoučet</t>
  </si>
  <si>
    <t>nové příčky:2*(113,8583+34,9123)</t>
  </si>
  <si>
    <t>nové příčky:2*(3,5*(9,25+14,085)-0,9*2,1*3-1,055*2,1*3-1,07*(0,5+0,53))</t>
  </si>
  <si>
    <t>zazdívky:2*(1,07+7,00875+2,53)</t>
  </si>
  <si>
    <t>odpočet hrubé omítky:-98,5067</t>
  </si>
  <si>
    <t>612425931R00</t>
  </si>
  <si>
    <t>Omítka vápenná vnitřního ostění - štuková</t>
  </si>
  <si>
    <t>výkres 102 (1PP):0,255*(1+1,68*6+1*7*2)+0,195*(1,05+2,08*2)</t>
  </si>
  <si>
    <t>výkres 103 (1NP):0,195*(1,06+2,58*2+1,68*3*7+2,37+1,68*2)</t>
  </si>
  <si>
    <t>výkres 104 (2NP):0,04*(1,06+2,65*2)+0,27*(1,68+1,75*2)+0,295*(0,885+1,005+1,68*6+1,67+1,17*2+1,19+1,665+1,75*13*2)</t>
  </si>
  <si>
    <t>612473186R00</t>
  </si>
  <si>
    <t>Příplatek za zabudované rohovníky, stěny</t>
  </si>
  <si>
    <t>ostění a nadpraží oken:</t>
  </si>
  <si>
    <t>výkres 102 (1PP):1+1,68*6+1*7*2+1,05+2,08*2</t>
  </si>
  <si>
    <t>výkres 103 (1NP):1,06+2,58*2+1,68*3*7+2,37+1,68*2</t>
  </si>
  <si>
    <t>výkres 104 (2NP):1,06+2,65*2+1,68+1,75*2+0,885+1,005+1,68*6+1,67+1,17*2+1,19+1,665+1,75*13*2</t>
  </si>
  <si>
    <t>stěny:</t>
  </si>
  <si>
    <t>výkres 102 (1PP):2,72*3+1,2+2,23*2</t>
  </si>
  <si>
    <t>výkres 103 (1NP):3,18*2</t>
  </si>
  <si>
    <t>výkres 104 (2NP):3,5*2+1,055*2+2,1*6+1,585+3*2+2,1*6+0,9*3</t>
  </si>
  <si>
    <t>vnitřní okna:32</t>
  </si>
  <si>
    <t>612471411R00</t>
  </si>
  <si>
    <t>Úprava vnitřních stěn aktivovaným štukem</t>
  </si>
  <si>
    <t>nahrada poškozených štuků po betonáži nového stropu:</t>
  </si>
  <si>
    <t>výkres 103 (1NP) stáv. konstrukce:3,28*(12,33*2+16,03*2+19,67+12,66+11,29+36,82+36,79)+1,28*(4,38+15,46*2+11,48*2)-2,02*0,9*22</t>
  </si>
  <si>
    <t>venkovní výplně otvorů stávající:-(1,75*(1,67*2+1,17*4+1,19*2+1,68*9)+1,005*2,62*2+0,885*2)</t>
  </si>
  <si>
    <t>620991121R00</t>
  </si>
  <si>
    <t>Zakrývání výplní vnějších otvorů z lešení</t>
  </si>
  <si>
    <t>venkovní výplně otvorů nové:84,13</t>
  </si>
  <si>
    <t>622311012R00</t>
  </si>
  <si>
    <t>Soklová lišta hliník KZS tl. 100 mm</t>
  </si>
  <si>
    <t>výkres 102 (1PP):22,27+3,27</t>
  </si>
  <si>
    <t>622311522RV1</t>
  </si>
  <si>
    <t>Zateplovací systém sokl, XPS tl. 100 mm, zakončený stěrkou s výztužnou tkaninou</t>
  </si>
  <si>
    <t>KZS XPS:</t>
  </si>
  <si>
    <t>pohled východní:5,5+13,92-3*1,68*1</t>
  </si>
  <si>
    <t>pohled západní:2,47*3,23-1,05*2,08</t>
  </si>
  <si>
    <t>pohled severní:8,5</t>
  </si>
  <si>
    <t>622311522RT1</t>
  </si>
  <si>
    <t>Zateplovací systém sokl, XPS tl. 100 mm, s omítkou Silikonovou K2, lepidlo</t>
  </si>
  <si>
    <t>pohled východní:4,865</t>
  </si>
  <si>
    <t>622311554RT1</t>
  </si>
  <si>
    <t>Zateplovací systém ostění, XPS tl. 40 mm, s omítkou Silikonovou K2, lepidlo</t>
  </si>
  <si>
    <t>výkres 102 (1PP):0,215*(1,68+1*2)</t>
  </si>
  <si>
    <t>622311564R00</t>
  </si>
  <si>
    <t>Zateplovací systém parapet, XPS tl. 40 mm</t>
  </si>
  <si>
    <t>výkres 102 (1PP):0,215*(1+1,68*6)</t>
  </si>
  <si>
    <t>622311016R00</t>
  </si>
  <si>
    <t>Soklová lišta hliník KZS tl. 160 mm</t>
  </si>
  <si>
    <t>výkres 104 (2NP):56,75</t>
  </si>
  <si>
    <t>622311835RT3</t>
  </si>
  <si>
    <t>Zatepl.syst. fasáda, miner.desky PV 160 mm, s omítkou Silikonovou K2, lepidlo</t>
  </si>
  <si>
    <t>výkres 103(1NP):3,355*3,3-2,03*2,37</t>
  </si>
  <si>
    <t>výkres 104 (2NP):3,75*41,785+3,5*14,965</t>
  </si>
  <si>
    <t>odpočet kamené obklady:-39,7335</t>
  </si>
  <si>
    <t>622311835RV1</t>
  </si>
  <si>
    <t>Zatepl.syst. fasáda, miner.desky PV 160 mm, zakončený stěrkou s výztužnou tkaninou</t>
  </si>
  <si>
    <t>nadstavba 2NP:</t>
  </si>
  <si>
    <t>pohled jižní:3,75*4,7-1,67*2,03+2,03*(1,06+1,05)</t>
  </si>
  <si>
    <t>pohled východní:1,25*4,085+2,03*0,725</t>
  </si>
  <si>
    <t>pohled západní:3,75*6,17-2,03*1,17*2</t>
  </si>
  <si>
    <t>1NP (ZB stěna):3,23*1,21</t>
  </si>
  <si>
    <t>622391161RT5</t>
  </si>
  <si>
    <t>Příplatek za injekt. kotvy Spiral Anksys 6 ks/m2, pro tl. izolace 160 mm</t>
  </si>
  <si>
    <t>KZS min. vata:</t>
  </si>
  <si>
    <t>pohled jižní:37,48+2,14*2+2,15*2-3,327-3,3128</t>
  </si>
  <si>
    <t>pohled východní:5,356+5,35+9,645</t>
  </si>
  <si>
    <t>pohled západní:3,62+45,85-2,377*2-2,39*2</t>
  </si>
  <si>
    <t>622311854RT3</t>
  </si>
  <si>
    <t>Zatepl.syst. ostění, miner.desky PV 40 mm, s omítkou Silikonovou K2, lepidlo</t>
  </si>
  <si>
    <t>výkres 104 (2NP):0,45*(1,06+2,65*2)+0,27*(1,68+1,75*2)+0,245*(0,885+1,005+1,68*6+1,67+1,17*2+1,19+1,665+1,75*13*2)</t>
  </si>
  <si>
    <t>622311864R00</t>
  </si>
  <si>
    <t>Zatepl.systém parapet, miner.vlna PV 40 mm</t>
  </si>
  <si>
    <t>výkres 104 (2NP):0,27*1,68+0,295*(0,885+1,005+1,68*6+1,67+1,17*2+1,19+1,665)</t>
  </si>
  <si>
    <t>622421491R00</t>
  </si>
  <si>
    <t>Doplňky zatepl. systémů, rohová lišta s okapničkou</t>
  </si>
  <si>
    <t>výkres 104 (2NP):3,75*4</t>
  </si>
  <si>
    <t>výkres 102 (1PP):2,97</t>
  </si>
  <si>
    <t>622421492R00</t>
  </si>
  <si>
    <t>Doplňky zatepl. systémů, okenní lišta s tkaninou</t>
  </si>
  <si>
    <t>výkres 104 (2NP):(1,06+2,65*2)+(1,68+1,75*2)+(0,885+1,005+1,68*6+1,67+1,17*2+1,19+1,665+1,75*13*2)</t>
  </si>
  <si>
    <t>výkres 102 (1PP):(1+1,68*6+1*7*2)+(1,05+2,08*2)</t>
  </si>
  <si>
    <t>622421493R00</t>
  </si>
  <si>
    <t>Doplňky zatepl. systémů, dilatační lišta s tkan.</t>
  </si>
  <si>
    <t>výkres 102 (1PP):2,97*3</t>
  </si>
  <si>
    <t>622421494R00</t>
  </si>
  <si>
    <t>Doplňky zatepl. systémů, podparapetní lišta s tkan</t>
  </si>
  <si>
    <t>výkres 104 (2NP):1,68+0,885+1,005+1,68*6+1,67+1,17*2+1,19+1,665</t>
  </si>
  <si>
    <t>výkres 102 (1PP):1+1,68*6</t>
  </si>
  <si>
    <t>622474313RT1</t>
  </si>
  <si>
    <t>Omítka vnější silikonová, 3.vrst., slož.1-2, postřik,jádr.omítka,stěrka,penetr.,silikon.omítka</t>
  </si>
  <si>
    <t>zdivo PTH 44 T:114,8657</t>
  </si>
  <si>
    <t>ŽB věnec:0,5*22,675+0,4*9,5</t>
  </si>
  <si>
    <t>odpočet hrubá omítka:-21,9425</t>
  </si>
  <si>
    <t>622421121RT2</t>
  </si>
  <si>
    <t>Omítka vnější stěn, MVC, hrubá zatřená, s použitím suché maltové směsi</t>
  </si>
  <si>
    <t>omítka pod kam. obklady:</t>
  </si>
  <si>
    <t>pohled východní:5,95</t>
  </si>
  <si>
    <t>pohled severní:20,57-3,41*2</t>
  </si>
  <si>
    <t>ostění a nadpraží:0,195*5,75*2</t>
  </si>
  <si>
    <t>622473186R00</t>
  </si>
  <si>
    <t>Příplatek za rohovník pro vnější omítky</t>
  </si>
  <si>
    <t>výkres 103 (1NP):1,06+2,58*2+1,68*3*7</t>
  </si>
  <si>
    <t>622473187RT2</t>
  </si>
  <si>
    <t>Příplatek za okenní lištu (APU) - montáž, včetně dodávky lišty</t>
  </si>
  <si>
    <t>venkovní výplně otvorů:153,39</t>
  </si>
  <si>
    <t>621481211RT2</t>
  </si>
  <si>
    <t>Montáž výztužné sítě (perlinky) do stěrky-podhledy, včetně výztužné sítě a stěrkového tmelu Baumit</t>
  </si>
  <si>
    <t>výkres 105 (střecha):272,54-206,92+0,3*57,64</t>
  </si>
  <si>
    <t>601021187RW2</t>
  </si>
  <si>
    <t>Stěrka na podhledech silikonová, škrábaná, zrnitost 2,0 mm</t>
  </si>
  <si>
    <t>632441047R00</t>
  </si>
  <si>
    <t>Potěr anhydritový, plocha do 500 m2, tl.60 mm</t>
  </si>
  <si>
    <t>výkres 102 (1PP):97,46+13,82</t>
  </si>
  <si>
    <t>výkres 103 (1NP):27,82+61,38+18,65+16,51</t>
  </si>
  <si>
    <t>výkres 104 (2NP):20,63-3,51*2+9,11+11,92+86,74+15,88+9,96+5,96+7,32</t>
  </si>
  <si>
    <t>632441491R00</t>
  </si>
  <si>
    <t>Broušení anhydritových potěrů - odstranění šlemu</t>
  </si>
  <si>
    <t>631312141R00</t>
  </si>
  <si>
    <t>Doplnění rýh betonem v dosavadních mazaninách</t>
  </si>
  <si>
    <t>výkres 201 (doplnění podlahové desky pro zákl. patky):0,15*6,89</t>
  </si>
  <si>
    <t>výkres 201 (doplněnípodlahové desky pro zákl. schodiště):0,15*0,6*2,695</t>
  </si>
  <si>
    <t>648991113RT3</t>
  </si>
  <si>
    <t>Osazení parapet.desek plast. a lamin. š.nad 20cm, včetně dodávky plastové parapetní desky š. 300 mm</t>
  </si>
  <si>
    <t>nová okna:46,49</t>
  </si>
  <si>
    <t>642942111R00</t>
  </si>
  <si>
    <t>Osazení zárubní dveřních ocelových, pl. do 2,5 m2</t>
  </si>
  <si>
    <t>výkres 102 (1PP):2</t>
  </si>
  <si>
    <t>výkres 104 (2NP):7</t>
  </si>
  <si>
    <t>642945111R00</t>
  </si>
  <si>
    <t>Osazení zárubní ocel. požár.1křídl. s obetonováním</t>
  </si>
  <si>
    <t>výkres 103 (1NP):7</t>
  </si>
  <si>
    <t>553310041R</t>
  </si>
  <si>
    <t>Zárubeň ocelová 150, 700x1970 L, P</t>
  </si>
  <si>
    <t>553310042R</t>
  </si>
  <si>
    <t>Zárubeň ocelová 150, 800x1970 L, P</t>
  </si>
  <si>
    <t>výkres 103 (1NP):6</t>
  </si>
  <si>
    <t>553310043R</t>
  </si>
  <si>
    <t>Zárubeň ocelová 150, 900x1970 L, P</t>
  </si>
  <si>
    <t>výkres 103 (1NP):4</t>
  </si>
  <si>
    <t>553303659R</t>
  </si>
  <si>
    <t>Příplatek EI/EW</t>
  </si>
  <si>
    <t>900      R01</t>
  </si>
  <si>
    <t>HZS stavební dělník v tarifní třídě 4, stavební přípomoce</t>
  </si>
  <si>
    <t>h</t>
  </si>
  <si>
    <t>58911399RX</t>
  </si>
  <si>
    <t>Pomocný zdící a omítkový materiál</t>
  </si>
  <si>
    <t>soubor</t>
  </si>
  <si>
    <t>916661111R00</t>
  </si>
  <si>
    <t>Osazení park. obrubníků do lože z C 12/15 s opěrou</t>
  </si>
  <si>
    <t>výkres 103 (1NP):25,22</t>
  </si>
  <si>
    <t>59217003R</t>
  </si>
  <si>
    <t>Obrubník parkový betonový 80x250x1000 mm, přírodní</t>
  </si>
  <si>
    <t>918101111R00</t>
  </si>
  <si>
    <t>Lože pod obrubníky nebo obruby dlažeb z C 12/15</t>
  </si>
  <si>
    <t>25,22*0,05</t>
  </si>
  <si>
    <t>941941031R00</t>
  </si>
  <si>
    <t>Montáž lešení leh.řad.s podlahami,š.do 1 m, H 10 m</t>
  </si>
  <si>
    <t>pohled jižní:132</t>
  </si>
  <si>
    <t>pohled západní:157</t>
  </si>
  <si>
    <t>pohled východní:238</t>
  </si>
  <si>
    <t>pohled severní:47</t>
  </si>
  <si>
    <t>941941191RT4</t>
  </si>
  <si>
    <t>Příplatek za každý měsíc použití lešení k pol.1031, lešení rámové pronajaté</t>
  </si>
  <si>
    <t>předpoklad nájem 4 měsíce:574*4</t>
  </si>
  <si>
    <t>944944011R00</t>
  </si>
  <si>
    <t>Montáž ochranné sítě z umělých vláken</t>
  </si>
  <si>
    <t>944944031R00</t>
  </si>
  <si>
    <t>Příplatek za každý měsíc použití sítí k pol. 4011</t>
  </si>
  <si>
    <t>941941831R00</t>
  </si>
  <si>
    <t>Demontáž lešení leh.řad.s podlahami,š.1 m, H 10 m</t>
  </si>
  <si>
    <t>944944081R00</t>
  </si>
  <si>
    <t>Demontáž ochranné sítě z umělých vláken</t>
  </si>
  <si>
    <t>941955002R00</t>
  </si>
  <si>
    <t>Lešení lehké pomocné, výška podlahy do 1,9 m</t>
  </si>
  <si>
    <t>výkres 102 (1PP):35,42+10,44+97,46+13,82</t>
  </si>
  <si>
    <t>výkres 103 (1NP):9,47+10,38+1,47+0,98+3,85+69,98+47,25+13,01+27,82+61,38+18,65+16,51</t>
  </si>
  <si>
    <t>výkres 104 (2NP):20,63+15,88+9,96+5,96+7,32+86,74+11,92+9,11</t>
  </si>
  <si>
    <t>952901111R00</t>
  </si>
  <si>
    <t>Vyčištění budov o výšce podlaží do 4 m</t>
  </si>
  <si>
    <t>953941312R00</t>
  </si>
  <si>
    <t>Osazení požárního hasicího přístroje na stěnu</t>
  </si>
  <si>
    <t>44984124R</t>
  </si>
  <si>
    <t>Přístroj hasicí práškový PG 6 PDC</t>
  </si>
  <si>
    <t>953981205R00</t>
  </si>
  <si>
    <t>Chemické kotvy, beton, hl.170 mm, M20, malta 2slož</t>
  </si>
  <si>
    <t>kotvy oc. sloupy 194/10:4*10</t>
  </si>
  <si>
    <t>953943121R00</t>
  </si>
  <si>
    <t>Osazení kovových předmětů do betonu, 1 kg / kus</t>
  </si>
  <si>
    <t>31171339.AR</t>
  </si>
  <si>
    <t>Kotva pro chem.kotvení-šroub RG M 20x260 A4</t>
  </si>
  <si>
    <t>962031113R00</t>
  </si>
  <si>
    <t>Bourání příček z cihel pálených plných tl. 65 mm</t>
  </si>
  <si>
    <t>výkres 092 (bourací práce 1NP):2,95*6,495-1,2*1,18+3,59*(2,94+2,975)</t>
  </si>
  <si>
    <t>962031116R00</t>
  </si>
  <si>
    <t>Bourání příček z cihel pálených plných tl. 140 mm</t>
  </si>
  <si>
    <t>výkres 092 (bourací práce 1NP):3,59*2,975-0,9*2,02*2</t>
  </si>
  <si>
    <t>963053936R00</t>
  </si>
  <si>
    <t>Bourání ŽB ramp samonosných</t>
  </si>
  <si>
    <t>výkres 092 (bourací práce 1NP):18,5</t>
  </si>
  <si>
    <t>965081702R00</t>
  </si>
  <si>
    <t xml:space="preserve">Bourání soklíků z dlažeb keramických </t>
  </si>
  <si>
    <t>počítáno pouze v místnostech s bouran. příčkami:</t>
  </si>
  <si>
    <t>výkres 092 (bourací práce 1NP):</t>
  </si>
  <si>
    <t>SO 01-1.26:26,57-0,9</t>
  </si>
  <si>
    <t>SO 01-1.01:12,79-0,9*4</t>
  </si>
  <si>
    <t>965081713RT1</t>
  </si>
  <si>
    <t>Bourání dlažeb keramických tl.10 mm, nad 1 m2, ručně, dlaždice keramické</t>
  </si>
  <si>
    <t>SO 01-1.26:37,76</t>
  </si>
  <si>
    <t>SO 01-1.26:8,85</t>
  </si>
  <si>
    <t>SO 01-1.01:9,82</t>
  </si>
  <si>
    <t>SO 01-1.11:1,47</t>
  </si>
  <si>
    <t>SO 01-1.13:1,83</t>
  </si>
  <si>
    <t>965048150R00</t>
  </si>
  <si>
    <t>Dočištění povrchu po vybourání dlažeb, tmel do 50%</t>
  </si>
  <si>
    <t>776401800R00</t>
  </si>
  <si>
    <t>Demontáž soklíků nebo lišt, pryžových nebo z PVC</t>
  </si>
  <si>
    <t>SO 01-1.08:9,205-0,91</t>
  </si>
  <si>
    <t>SO 01-1.09:9,205-0,91</t>
  </si>
  <si>
    <t>SO 01-1.12:13,43-0,8*3-0,9</t>
  </si>
  <si>
    <t>776511820RT3</t>
  </si>
  <si>
    <t>Odstranění PVC a koberců lepených s podložkou, z ploch do 10 m2</t>
  </si>
  <si>
    <t>SO 01-1.08:4,84</t>
  </si>
  <si>
    <t>SO 01-1.09:4,84</t>
  </si>
  <si>
    <t>SO 01-1.12:9,01</t>
  </si>
  <si>
    <t>965042241RT3</t>
  </si>
  <si>
    <t>Bourání mazanin betonových tl. nad 10 cm, nad 4 m2, ručně tl. mazaniny nad 20 cm</t>
  </si>
  <si>
    <t>výkres 201 (bourání podlahové desky pro zákl. patky):0,3*6,89</t>
  </si>
  <si>
    <t>výkres 201 (bourání podlahové desky pro zákl. schodiště):0,3*0,6*2,695</t>
  </si>
  <si>
    <t>965049112R00</t>
  </si>
  <si>
    <t>Příplatek, bourání mazanin se svař.síťí nad 10 cm</t>
  </si>
  <si>
    <t>968061125R00</t>
  </si>
  <si>
    <t>Vyvěšení dřevěných dveřních křídel pl. do 2 m2</t>
  </si>
  <si>
    <t>výkres 091 (bourací práce 1PP):1</t>
  </si>
  <si>
    <t>výkres 092 (bourací práce 1NP):1+5</t>
  </si>
  <si>
    <t>výkres b2 (PBŘS 1NP) výměna dveří za požární:5</t>
  </si>
  <si>
    <t>968072455R00</t>
  </si>
  <si>
    <t>Vybourání kovových dveřních zárubní pl. do 2 m2</t>
  </si>
  <si>
    <t>výkres 092 (bourací práce 1NP):0,9*2,02</t>
  </si>
  <si>
    <t>výkres 092 (bourací práce 1NP):2,02*(0,8*3+0,9*2)</t>
  </si>
  <si>
    <t>výkres b2 (PBŘS 1NP) výměna dveří za požární:2,02*0,9*3</t>
  </si>
  <si>
    <t>968072456R00</t>
  </si>
  <si>
    <t>Vybourání kovových dveřních zárubní pl. nad 2 m2</t>
  </si>
  <si>
    <t>výkres 091 (bourací práce 1PP):1*2,02</t>
  </si>
  <si>
    <t>výkres b2 (PBŘS 1NP) výměna dveří za požární:2,02*1*2</t>
  </si>
  <si>
    <t>968083001R00</t>
  </si>
  <si>
    <t>Vybourání plastových oken do 1 m2</t>
  </si>
  <si>
    <t>výkres 092 (bourací práce 1NP):0,62*0,42+0,5*1,07*2</t>
  </si>
  <si>
    <t>968083002R00</t>
  </si>
  <si>
    <t>Vybourání plastových oken do 2 m2</t>
  </si>
  <si>
    <t>výkres 092 (bourací práce 1NP)-výdej. okénko:1,2*1,18</t>
  </si>
  <si>
    <t>968083003R00</t>
  </si>
  <si>
    <t>Vybourání plastových oken do 4 m2</t>
  </si>
  <si>
    <t>výkres 091 (bourací práce 1PP):2,035*1,15</t>
  </si>
  <si>
    <t>výkres 092 (bourací práce 1NP):1,33*2,065+1,68*1,75*3</t>
  </si>
  <si>
    <t>968096002R00</t>
  </si>
  <si>
    <t xml:space="preserve">Bourání parapetů plastových š. do 50 cm </t>
  </si>
  <si>
    <t>výkres 091 (bourací práce 1PP):2,2</t>
  </si>
  <si>
    <t>výkres 092 (bourací práce 1NP):1,33+0,62+1,68*3</t>
  </si>
  <si>
    <t>967031132R00</t>
  </si>
  <si>
    <t>Přisekání rovných ostění cihelných na MVC</t>
  </si>
  <si>
    <t>výkres 091 (bourací práce 1PP) dveře:2,02*0,755*2</t>
  </si>
  <si>
    <t>výkres 092 (bourací práce 1NP) okno:0,2825*2,065*2</t>
  </si>
  <si>
    <t>963016111R00</t>
  </si>
  <si>
    <t>DMTZ podhledu SDK, kovová kce., 1xoplášť.12,5 mm</t>
  </si>
  <si>
    <t>výkres 092 (bourací práce 1NP):7,27+5,96+9,99+15,74+86,71+9,82+1,83+9,01+0,98+1,47+4,84+4,84+8,67+15,74+9,99+5,96+7,27+86,71</t>
  </si>
  <si>
    <t>963016994R00</t>
  </si>
  <si>
    <t>Přípl.za DMTZ vrstvy tep.izolace tl.100 mm,podhled</t>
  </si>
  <si>
    <t>963016996R00</t>
  </si>
  <si>
    <t>Přípl.za DMTZ vrstvy tep.izolace tl.140 mm,podhled</t>
  </si>
  <si>
    <t>762900030RAA</t>
  </si>
  <si>
    <t>Demontáž dřevěného krovu-vazníků, bez bednění</t>
  </si>
  <si>
    <t>výkres 083 (střecha-stav):1,0785*440,4061</t>
  </si>
  <si>
    <t>762342812R00</t>
  </si>
  <si>
    <t>Demontáž laťování střech, rozteč latí do 50 cm</t>
  </si>
  <si>
    <t>762342814R00</t>
  </si>
  <si>
    <t>Demontáž dřevěných kontralatí</t>
  </si>
  <si>
    <t>762343811R00</t>
  </si>
  <si>
    <t>Demontáž bednění okapů z prken hrubých do 32 mm</t>
  </si>
  <si>
    <t>výkres 083 (střecha-stav):440,4061-355+0,3*85,5</t>
  </si>
  <si>
    <t>764410850R00</t>
  </si>
  <si>
    <t>Demontáž oplechování parapetů,rš od 100 do 330 mm</t>
  </si>
  <si>
    <t>výkres 091 (bourací práce 1PP):2,035</t>
  </si>
  <si>
    <t>výkres 092 (bourací práce 1NP):0,62+1,33+1,68*3</t>
  </si>
  <si>
    <t>764352810R00</t>
  </si>
  <si>
    <t>Demontáž žlabů půlkruh. rovných, rš 330 mm, do 30°</t>
  </si>
  <si>
    <t>výkres 083 (střecha-stav):86,91</t>
  </si>
  <si>
    <t>764454801R00</t>
  </si>
  <si>
    <t>Demontáž odpadních trub kruhových,D 75 a 100 mm</t>
  </si>
  <si>
    <t>výkres 083 (střecha-stav):5*4,315</t>
  </si>
  <si>
    <t>765312810R00</t>
  </si>
  <si>
    <t>Demontáž krytiny dvoudrážkové, na sucho, do suti</t>
  </si>
  <si>
    <t>765318851R00</t>
  </si>
  <si>
    <t>Demontáž hřebenáčů s větracím pásem, do suti</t>
  </si>
  <si>
    <t>výkres 083 (střecha-stav):1,0785*24,4675*2+8,07</t>
  </si>
  <si>
    <t>765799301R00</t>
  </si>
  <si>
    <t xml:space="preserve">Demontáž podstřešní fólie </t>
  </si>
  <si>
    <t>725210821R00</t>
  </si>
  <si>
    <t>Demontáž umyvadel bez výtokových armatur</t>
  </si>
  <si>
    <t>725820802R00</t>
  </si>
  <si>
    <t>Demontáž baterie stojánkové do 1otvoru</t>
  </si>
  <si>
    <t>725860811R00</t>
  </si>
  <si>
    <t>Demontáž uzávěrek zápachových jednoduchých</t>
  </si>
  <si>
    <t>711140102R00</t>
  </si>
  <si>
    <t>Odstr.izolace proti vlhk.vodor. pásy přitav.,2vrst</t>
  </si>
  <si>
    <t>výkres 201 (doplnění podlahové desky pro zákl. patky):6,89</t>
  </si>
  <si>
    <t>výkres 201 (doplněnípodlahové desky pro zákl. schodiště):0,6*2,695</t>
  </si>
  <si>
    <t>909      R00</t>
  </si>
  <si>
    <t>Hzs-nezmeritelne stavebni prace</t>
  </si>
  <si>
    <t>971033651R00</t>
  </si>
  <si>
    <t>Vybourání otv. zeď cihel. pl.4 m2, tl.60 cm, MVC</t>
  </si>
  <si>
    <t>výkres 091 (bourací práce 1PP):0,45*1,2*2,23</t>
  </si>
  <si>
    <t>výkres 092 (bourací práce 1NP):0,45*(5,975*2,865-0,62*0,42-1,33*2,065)</t>
  </si>
  <si>
    <t>výkres 092 (bourací práce 1NP):0,45*(0,865*1,75+0,665*2,62+1,68*0,87)</t>
  </si>
  <si>
    <t>výkres 092 (bourací práce 1NP):0,32*0,5*1,07*2</t>
  </si>
  <si>
    <t>971033621R00</t>
  </si>
  <si>
    <t>Vybourání otv. zeď cihel. pl.4 m2, tl.10 cm, MVC</t>
  </si>
  <si>
    <t>výkres 092 (bourací práce 1NP):0,8*1,97</t>
  </si>
  <si>
    <t>975021211R00</t>
  </si>
  <si>
    <t>Podchycení zdiva pod stropem při tl.zdi do 45 cm</t>
  </si>
  <si>
    <t>výkres 091 (bourací práce 1PP):1,2</t>
  </si>
  <si>
    <t>výkres 092 (bourací práce 1NP):5,975</t>
  </si>
  <si>
    <t>výkres 092 (bourací práce 1NP):0,865+0,665</t>
  </si>
  <si>
    <t>výkres 092 (bourací práce 1NP):0,5*2</t>
  </si>
  <si>
    <t>978041214R00</t>
  </si>
  <si>
    <t>Odstranění KZS EPS F tl. 140 mm bez omítky</t>
  </si>
  <si>
    <t>výkres 091 (bourací práce 1PP):1,48*8,97</t>
  </si>
  <si>
    <t>978041114R00</t>
  </si>
  <si>
    <t>Odstranění KZS EPS F tl. 140 mm s omítkou</t>
  </si>
  <si>
    <t>výkres 092 (bourací práce 1NP):9,18*3,61-1,68*1,75*3</t>
  </si>
  <si>
    <t>978036191R00</t>
  </si>
  <si>
    <t>Otlučení omítek z KZS v rozsahu 100 %</t>
  </si>
  <si>
    <t>odebrání omítky z KZS pro nový kamenný obklad:</t>
  </si>
  <si>
    <t>odpočet nový KZS:-39,7335</t>
  </si>
  <si>
    <t>978059531R00</t>
  </si>
  <si>
    <t>Odsekání vnitřních obkladů stěn nad 2 m2</t>
  </si>
  <si>
    <t>výkres 092 (bourací práce 1NP):2,1*(12,71-0,9+2)-1,2*1,18</t>
  </si>
  <si>
    <t>výkres 092 (bourací práce 1NP):2*(4,57+4,27-0,8)</t>
  </si>
  <si>
    <t>973031825R00</t>
  </si>
  <si>
    <t>Vysekání kapes pro zavázání zdí tl. 45 cm</t>
  </si>
  <si>
    <t>výkres 102 (1PP):2,72*2</t>
  </si>
  <si>
    <t>výkres 103 (1NP):3,18*4</t>
  </si>
  <si>
    <t>978013211R00</t>
  </si>
  <si>
    <t xml:space="preserve">Odstranění štukové vrstvy omítky z vnitřních stěn </t>
  </si>
  <si>
    <t>970251300R00</t>
  </si>
  <si>
    <t>Řezání železobetonu hl. řezu 300 mm</t>
  </si>
  <si>
    <t>výkres 201 (řezání podlahové desky pro zákl. patky):17,42</t>
  </si>
  <si>
    <t>výkres 201 (řezání podlahové desky pro zákl. schodiště):2,695*2</t>
  </si>
  <si>
    <t>974031167R00</t>
  </si>
  <si>
    <t>Vysekání rýh ve zdi cihelné 15 x 25 cm</t>
  </si>
  <si>
    <t>výkres 202 (uložení ŽB stropní desky):16,9</t>
  </si>
  <si>
    <t>výkres 203 (uložení ŽB stropní desky):10,77</t>
  </si>
  <si>
    <t>975011331R00</t>
  </si>
  <si>
    <t>Podpěr.dřevení zákl.zdiv do 2m tl.zdi 60 cm do 3 m</t>
  </si>
  <si>
    <t>výkres 201 podchycení stáv. základů:10,71+8,85</t>
  </si>
  <si>
    <t>974031666R00</t>
  </si>
  <si>
    <t>Vysekání rýh zeď cihelná vtah. nosníků 15 x 25 cm</t>
  </si>
  <si>
    <t>výkres 202 (IPE200):1,5*8</t>
  </si>
  <si>
    <t>výkres 203 (IPE160):1,75*8+1,2*4+1,85*4</t>
  </si>
  <si>
    <t>výkres 203 (IPE240):3,5*4</t>
  </si>
  <si>
    <t>979082111R00</t>
  </si>
  <si>
    <t>Vnitrostaveništní doprava suti do 10 m</t>
  </si>
  <si>
    <t>979082121R00</t>
  </si>
  <si>
    <t>Příplatek k vnitrost. dopravě suti za dalších 5 m</t>
  </si>
  <si>
    <t>979087212R00</t>
  </si>
  <si>
    <t>Nakládání suti na dopravní prostředky</t>
  </si>
  <si>
    <t>979081111R00</t>
  </si>
  <si>
    <t>Odvoz suti a vybour. hmot na skládku do 1 km</t>
  </si>
  <si>
    <t>979081121R00</t>
  </si>
  <si>
    <t>Příplatek k odvozu za každý další 1 km</t>
  </si>
  <si>
    <t>předpoklad vzdálenost skládky do 10 km:123,4*19</t>
  </si>
  <si>
    <t>979093111R00</t>
  </si>
  <si>
    <t>Uložení suti na skládku bez zhutnění</t>
  </si>
  <si>
    <t>979990101R00</t>
  </si>
  <si>
    <t>Poplatek za sklád.suti-směs</t>
  </si>
  <si>
    <t>999281148R00</t>
  </si>
  <si>
    <t>Přesun hmot pro opravy a údržbu do v. 12 m,nošením</t>
  </si>
  <si>
    <t>711111001RZ1</t>
  </si>
  <si>
    <t>Izolace proti vlhkosti vodor. nátěr ALP za studena, 1x nátěr - včetně dodávky penetračního laku ALP</t>
  </si>
  <si>
    <t>výkres 201 (doplnění izolace pro zákl. patky):6,89</t>
  </si>
  <si>
    <t>výkres 201 (doplnění izolace pro zákl. schodiště):0,6*2,695</t>
  </si>
  <si>
    <t>711141559RZ4</t>
  </si>
  <si>
    <t>Izolace proti vlhk. vodorovná pásy přitavením, 2 vrstvy - včetně dodávky asf. pásů</t>
  </si>
  <si>
    <t>711491171RT1</t>
  </si>
  <si>
    <t>Izolace tlaková, podkladní textilie, vodorovná, materiál ve specifikaci</t>
  </si>
  <si>
    <t>výkres 201:134,33</t>
  </si>
  <si>
    <t>69366198R</t>
  </si>
  <si>
    <t>Geotextilie 300 g/m2 š. 200cm 100% PP</t>
  </si>
  <si>
    <t>134,33*1,15</t>
  </si>
  <si>
    <t>711471051RT1</t>
  </si>
  <si>
    <t>Izolace, tlak. voda, vodorovná fólií PVC, volně, materiál ve specifikaci</t>
  </si>
  <si>
    <t>28322028R</t>
  </si>
  <si>
    <t>Fólie 803 tl. 1,5, š. 1300 mm zemní</t>
  </si>
  <si>
    <t>711491172RT1</t>
  </si>
  <si>
    <t>Izolace tlaková, ochranná textilie, vodorovná, materiál ve specifikaci</t>
  </si>
  <si>
    <t>711491271RT1</t>
  </si>
  <si>
    <t>Izolace tlaková, podkladní textilie svislá, materiál ve specifikaci</t>
  </si>
  <si>
    <t>výkres 201:0,92*60,33+2,75*60,33</t>
  </si>
  <si>
    <t>221,411*1,15</t>
  </si>
  <si>
    <t>711472051RT1</t>
  </si>
  <si>
    <t>Izolace, tlaková voda, svislá fólií PVC, volně, materiál ve specifikaci</t>
  </si>
  <si>
    <t>Fólie tl. 1,5, š. 1300 mm zemní</t>
  </si>
  <si>
    <t>711491272RT1</t>
  </si>
  <si>
    <t>Izolace tlaková, ochranná textilie svislá, materiál ve specifikaci</t>
  </si>
  <si>
    <t>711774202R00</t>
  </si>
  <si>
    <t>Provedení zpětných spojů termoplasty</t>
  </si>
  <si>
    <t>výkres 201:60,33</t>
  </si>
  <si>
    <t>711212000R00</t>
  </si>
  <si>
    <t>Penetrace podkladu pod hydroizolační nátěr,vč.dod.</t>
  </si>
  <si>
    <t>výkres 103 (1NP):27,82+1,47+3,85</t>
  </si>
  <si>
    <t>výkres 104 (2NP):9,96+5,96</t>
  </si>
  <si>
    <t>sokly:55,07*0,15</t>
  </si>
  <si>
    <t>stěny (2NP za SK):2*2,8</t>
  </si>
  <si>
    <t>711212002R00</t>
  </si>
  <si>
    <t>Hydroizolační povlak - nátěr nebo stěrka</t>
  </si>
  <si>
    <t>711212601R00</t>
  </si>
  <si>
    <t>Těsnicí pás do spoje podlaha - stěna</t>
  </si>
  <si>
    <t>výkres 103 (1NP):20,4+4,27-0,8+7,26</t>
  </si>
  <si>
    <t>výkres 104 (2NP):14,56-0,9+10,28</t>
  </si>
  <si>
    <t>711212602R00</t>
  </si>
  <si>
    <t>Těsnicí roh vnější, vnitřní do spoje podlaha-stěna</t>
  </si>
  <si>
    <t>výkres 103 (1NP):4*3</t>
  </si>
  <si>
    <t>výkres 104 (2NP):8+4</t>
  </si>
  <si>
    <t>998711101R00</t>
  </si>
  <si>
    <t>Přesun hmot pro izolace proti vodě, výšky do 6 m</t>
  </si>
  <si>
    <t>712311101RT1</t>
  </si>
  <si>
    <t>Povlaková krytina střech do 10°, za studena ALP, 1 x nátěr - materiál ve specifikaci</t>
  </si>
  <si>
    <t>výkres 104 (2NP) střecha +1,955:130,67</t>
  </si>
  <si>
    <t>výkres 104 (2NP) střecha +3,945:125</t>
  </si>
  <si>
    <t>712811101RT1</t>
  </si>
  <si>
    <t>Samostatné vytažení izolace, za studena  ALP, 1x nátěr - materiál ve specifikaci</t>
  </si>
  <si>
    <t>výkres 104 (2NP) střecha +1,955:0,75*47,9</t>
  </si>
  <si>
    <t>výkres 104 (2NP) střecha +3,945:0,75*43,4</t>
  </si>
  <si>
    <t>11163111R</t>
  </si>
  <si>
    <t>Lak asfaltový izolační ALP/9 PENETRAL</t>
  </si>
  <si>
    <t>kg</t>
  </si>
  <si>
    <t>255,67*0,4+68,475*0,6</t>
  </si>
  <si>
    <t>712341559RT1</t>
  </si>
  <si>
    <t>Povlaková krytina střech do 10°, NAIP přitavením, 1 vrstva - materiál ve specifikaci</t>
  </si>
  <si>
    <t>712841559RT1</t>
  </si>
  <si>
    <t>Samostatné vytažení izolace, pásy přitavením, 1 vrstva - asf.pás ve specifikaci</t>
  </si>
  <si>
    <t>62832132R</t>
  </si>
  <si>
    <t>Pás asfaltovaný těžký 35 mineral V 60 S 35</t>
  </si>
  <si>
    <t>1,15*(255,67+68,475)</t>
  </si>
  <si>
    <t>712391171RT1</t>
  </si>
  <si>
    <t>Povlaková krytina střech do 10°, podklad. textilie, 1 vrstva - materiál ve specifikaci</t>
  </si>
  <si>
    <t>255,67+68,475</t>
  </si>
  <si>
    <t>Geotextilie FILTEK 300 g/m2 š. 200cm 100% PP</t>
  </si>
  <si>
    <t>712371801RT1</t>
  </si>
  <si>
    <t>Povlaková krytina střech do 10°, fólií PVC, 1 vrstva - fólie ve specifikaci</t>
  </si>
  <si>
    <t>712871801RT1</t>
  </si>
  <si>
    <t>Samostatné vytažení izolace, fólií PVC polož.volně, 1 vrstva - folie ve specifikaci</t>
  </si>
  <si>
    <t>28322017R</t>
  </si>
  <si>
    <t>Fólie mPVC tl. 1,5 mm š. 2050 mm, se skelnou výztuží, šedá</t>
  </si>
  <si>
    <t>712391172RT1</t>
  </si>
  <si>
    <t>Povlaková krytina střech do 10°, ochran. textilie, 1 vrstva - materiál ve specifikaci</t>
  </si>
  <si>
    <t>výkres 104 (2NP) střecha +3,945:109,7</t>
  </si>
  <si>
    <t>28323125R</t>
  </si>
  <si>
    <t>Fólie nopová T20 GARDEN tl. 1,0 mm š. 1,2m, perforovaná</t>
  </si>
  <si>
    <t>240,37*1,15</t>
  </si>
  <si>
    <t>712378005R00</t>
  </si>
  <si>
    <t>Stěnová lišta vyhnutá VIPLANYL RŠ 70 mm</t>
  </si>
  <si>
    <t>výkres 104 (2NP) střecha +1,955:47,9</t>
  </si>
  <si>
    <t>712378007R00</t>
  </si>
  <si>
    <t>Rohová lišta vnitřní VIPLANYL RŠ 100 mm</t>
  </si>
  <si>
    <t>výkres 104 (2NP) střecha +3,945:43,4</t>
  </si>
  <si>
    <t>712378110R00</t>
  </si>
  <si>
    <t>Vnitřní rohová tvarovka Alkorplan</t>
  </si>
  <si>
    <t>výkres 104 (2NP) střecha +1,955:7</t>
  </si>
  <si>
    <t>výkres 104 (2NP) střecha +3,945:4</t>
  </si>
  <si>
    <t>712378111R00</t>
  </si>
  <si>
    <t>Vnější rohová tvarovka Alkorplan</t>
  </si>
  <si>
    <t>výkres 104 (2NP) střecha +1,955:3</t>
  </si>
  <si>
    <t>712391382RT1</t>
  </si>
  <si>
    <t>Násyp z hrubého kameniva frakce 16 - 22, tl. 5 cm, tl. 5 cm - kamenivo ve specifikaci</t>
  </si>
  <si>
    <t>712391482RT1</t>
  </si>
  <si>
    <t>Příplatek za další 1 cm tloušťky násypu, tl. 1 cm - materiál ve specifikaci</t>
  </si>
  <si>
    <t>240,37*25</t>
  </si>
  <si>
    <t>10371505R</t>
  </si>
  <si>
    <t>Substrát střešní extenziv B RNSO 80</t>
  </si>
  <si>
    <t>240,37*0,3</t>
  </si>
  <si>
    <t>180406199RX0</t>
  </si>
  <si>
    <t>Založení vegetace vč. dodávky</t>
  </si>
  <si>
    <t>998712102R00</t>
  </si>
  <si>
    <t>Přesun hmot pro povlakové krytiny, výšky do 12 m</t>
  </si>
  <si>
    <t>713121111RT1</t>
  </si>
  <si>
    <t>Izolace tepelná podlah na sucho, jednovrstvá, materiál ve specifikaci</t>
  </si>
  <si>
    <t>28376287R</t>
  </si>
  <si>
    <t>Deska polystyren EPS kročejová 1000x500x30 mm</t>
  </si>
  <si>
    <t>výkres 103 (1NP):1,05*(27,82+61,38+18,65+16,51)</t>
  </si>
  <si>
    <t>výkres 104 (2NP):1,05*(20,63-3,51*2+9,11+11,92+86,74+15,88+9,96+5,96+7,32)</t>
  </si>
  <si>
    <t>713121121RT1</t>
  </si>
  <si>
    <t>Izolace tepelná podlah na sucho, dvouvrstvá, materiál ve specifikaci</t>
  </si>
  <si>
    <t>výkres 102 (1PP):89,5+13,82</t>
  </si>
  <si>
    <t>28375515R</t>
  </si>
  <si>
    <t>Deska z PUR pěny H 4055 1000x500x50 mm</t>
  </si>
  <si>
    <t>výkres 102 (1PP):2*(89,5+13,82)*1,05</t>
  </si>
  <si>
    <t>713191100RT9</t>
  </si>
  <si>
    <t>Položení separační fólie, včetně dodávky PE fólie</t>
  </si>
  <si>
    <t>713191221R00</t>
  </si>
  <si>
    <t>Dilatační pásek podél stěn výšky 100 mm vč.dodávky</t>
  </si>
  <si>
    <t>713131131R00</t>
  </si>
  <si>
    <t>Izolace tepelná stěn lepením</t>
  </si>
  <si>
    <t>výkres 201-izolace zákl. pasů tl. 60 mm:0,9*34,555</t>
  </si>
  <si>
    <t>výkres 202-izolace suterénu tl. 100 mm:1,77*31,7073+0,92*8,762</t>
  </si>
  <si>
    <t>výkres 202-izolace věnce tl. 100 mm:0,57*22,27</t>
  </si>
  <si>
    <t>výkres 203-izolace věnce tl. 100 mm:0,5*22,46</t>
  </si>
  <si>
    <t>výkres 204-izolace věnce tl. 100 mm:0,25*55,545</t>
  </si>
  <si>
    <t>713131130R00</t>
  </si>
  <si>
    <t>Izolace tepelná stěn vložením do konstrukce</t>
  </si>
  <si>
    <t>1NP dilatace tl. 100 mm:3,14*8,733</t>
  </si>
  <si>
    <t>28376356.AR</t>
  </si>
  <si>
    <t>Deska XPS 1250 x 600 x 60 mm zelená, mřížkovaná s rovnou hranou</t>
  </si>
  <si>
    <t>výkres 201-izolace zákl. pasů tl. 60 mm:0,9*34,555*1,05</t>
  </si>
  <si>
    <t>28376358R</t>
  </si>
  <si>
    <t>Deska XPS 1250 x 600 x 100 mm zelená, mřížkovaná s rovnou hranou</t>
  </si>
  <si>
    <t>1NP dilatace tl. 100 mm:3,14*8,733*1,05</t>
  </si>
  <si>
    <t>lepená izolace tl. 100 mm:101,99311*1,05</t>
  </si>
  <si>
    <t>713111121RT2</t>
  </si>
  <si>
    <t>Izolace tepelné stropů rovných spodem, drátem, 2 vrstvy - materiál ve specifikaci</t>
  </si>
  <si>
    <t>6315085941R</t>
  </si>
  <si>
    <t>Pás izolační 3300x1200x 140 mm</t>
  </si>
  <si>
    <t>167,52*1,05</t>
  </si>
  <si>
    <t>6315085951R</t>
  </si>
  <si>
    <t>Pás izolační 2900x1200x 160 mm</t>
  </si>
  <si>
    <t>713111211RK6</t>
  </si>
  <si>
    <t>Montáž parozábrany krovů spodem s přelepením spojů, N AL170 speciál</t>
  </si>
  <si>
    <t>713111111RT1</t>
  </si>
  <si>
    <t>Izolace tepelné stropů vrchem kladené volně, 1 vrstva - materiál ve specifikaci</t>
  </si>
  <si>
    <t>výkres 104 (2NP) izolace nad stěny a příčky:1,14*(4,575*3+1,585+0,955+2,975*2)+1,3*(14,085+9,25)</t>
  </si>
  <si>
    <t>výkres 104 (2NP) izolace nad obvod. stěny:1,17*57,94</t>
  </si>
  <si>
    <t>631508593R</t>
  </si>
  <si>
    <t>Pás izolační 4000x1200x 120 mm</t>
  </si>
  <si>
    <t>123,4504*1,05</t>
  </si>
  <si>
    <t>713141131R00</t>
  </si>
  <si>
    <t>Izolace tepelná střech plně lep.za studena,1vrstvá</t>
  </si>
  <si>
    <t>výkres 104 (2NP):130,67+109,7</t>
  </si>
  <si>
    <t>631416381R</t>
  </si>
  <si>
    <t xml:space="preserve">Deska kamenná vlna 150x1200x2000 mm, střešní </t>
  </si>
  <si>
    <t>výkres 104 (2NP):1,05*(130,67+109,7)</t>
  </si>
  <si>
    <t>63141635R</t>
  </si>
  <si>
    <t xml:space="preserve">Deska kamenná vlna 100x1200x2000 mm, střešní </t>
  </si>
  <si>
    <t>713141151R00</t>
  </si>
  <si>
    <t>Izolace tepelná střech kladená na sucho 1vrstvá</t>
  </si>
  <si>
    <t>63151301R</t>
  </si>
  <si>
    <t>Deska hydrofilní minerální ISOVER FLORA tl. 50 mm, 600 x 1000 mm, substrátová deska pro vegetační střechy</t>
  </si>
  <si>
    <t>713552199RX0</t>
  </si>
  <si>
    <t>Protipož. ucpávky</t>
  </si>
  <si>
    <t>998713102R00</t>
  </si>
  <si>
    <t>Přesun hmot pro izolace tepelné, výšky do 12 m</t>
  </si>
  <si>
    <t>Zdravotechnická instalace, viz. samostatný list rozpočtu</t>
  </si>
  <si>
    <t>kpl</t>
  </si>
  <si>
    <t>725240811R00</t>
  </si>
  <si>
    <t>Demontáž sprchových kabin bez výtokových armatur</t>
  </si>
  <si>
    <t>725240812R00</t>
  </si>
  <si>
    <t>Demontáž sprchových mís bez výtokových armatur</t>
  </si>
  <si>
    <t>725122813R00</t>
  </si>
  <si>
    <t>Demontáž pisoárů s nádrží + 1 záchodkem</t>
  </si>
  <si>
    <t>725110811R00</t>
  </si>
  <si>
    <t>Demontáž klozetů splachovacích</t>
  </si>
  <si>
    <t>725820801R00</t>
  </si>
  <si>
    <t>Demontáž baterie nástěnné do G 3/4</t>
  </si>
  <si>
    <t>725119306R00</t>
  </si>
  <si>
    <t>Montáž klozetu závěsného</t>
  </si>
  <si>
    <t>725219401R00</t>
  </si>
  <si>
    <t>Montáž umyvadel na šrouby do zdiva</t>
  </si>
  <si>
    <t>725249102R00</t>
  </si>
  <si>
    <t>Montáž sprchových mís a vaniček</t>
  </si>
  <si>
    <t>725249103R00</t>
  </si>
  <si>
    <t>Montáž sprchových koutů</t>
  </si>
  <si>
    <t>725129201R00</t>
  </si>
  <si>
    <t>Montáž pisoárového záchodku bez nádrže</t>
  </si>
  <si>
    <t>725829301R00</t>
  </si>
  <si>
    <t>Montáž baterie umyv.a dřezové stojánkové</t>
  </si>
  <si>
    <t>725849201R00</t>
  </si>
  <si>
    <t>Montáž baterií sprchových, pevná výška</t>
  </si>
  <si>
    <t>725869101R00</t>
  </si>
  <si>
    <t>Montáž uzávěrek zápach.umyvadlových D 32</t>
  </si>
  <si>
    <t>725869214R00</t>
  </si>
  <si>
    <t>Montáž uzávěrek zápach.sprchových</t>
  </si>
  <si>
    <t>998725101R00</t>
  </si>
  <si>
    <t>Přesun hmot pro zařizovací předměty, výšky do 6 m</t>
  </si>
  <si>
    <t>Ústřední vytápění, viz. samostatný list rozpočtu</t>
  </si>
  <si>
    <t>735151832R00</t>
  </si>
  <si>
    <t>Demontáž otopných těles panel.3řadových,2820 mm</t>
  </si>
  <si>
    <t>místnosti objektu s nadstavbou:</t>
  </si>
  <si>
    <t>ochrana stávajících těles:</t>
  </si>
  <si>
    <t>výkres 103 (1NP):18</t>
  </si>
  <si>
    <t>735159340R00</t>
  </si>
  <si>
    <t>Montáž panelových těles 3řadých do délky 2820 mm</t>
  </si>
  <si>
    <t>735158230R00</t>
  </si>
  <si>
    <t>Tlakové zkoušky panelových těles 3řadých</t>
  </si>
  <si>
    <t>762311103R00</t>
  </si>
  <si>
    <t>Montáž kotevních želez, příložek, patek, táhel</t>
  </si>
  <si>
    <t>výkres 204 (vazníky) kotvení pozednice:38</t>
  </si>
  <si>
    <t>762332110R00</t>
  </si>
  <si>
    <t>Montáž vázaných krovů pravidelných do 120 cm2</t>
  </si>
  <si>
    <t>výkres 204 (vazníky) pozednice 60/200:55,78</t>
  </si>
  <si>
    <t>výkres 204 (vazníky) krokev K1 60/120:6,3*4</t>
  </si>
  <si>
    <t>výkres 204 (vazníky) krokev K2-K5 60/140:10,56+11,233+1,47*4+3*4+12,76*2+1,0785*(1,47*4+3*4+12,76*2)</t>
  </si>
  <si>
    <t>60511100R</t>
  </si>
  <si>
    <t>Řezivo SM středové jakost I</t>
  </si>
  <si>
    <t>výkres 204 (vazníky) pozednice 60/200:55,78*0,06*0,2*1,1</t>
  </si>
  <si>
    <t>výkres 204 (vazníky) krokev K1 60/120:6,3*4*0,06*0,12*1,1</t>
  </si>
  <si>
    <t>výkres 204 (vazníky) krokev K2-K5 60/140:0,06*0,14*(10,56+11,233+1,47*4+3*4+12,76*2+1,0785*(1,47*4+3*4+12,76*2))*1,1</t>
  </si>
  <si>
    <t>763100101RAA</t>
  </si>
  <si>
    <t>Montáž a výroba střešních vazníků, impregnovaných, příhradový vazník</t>
  </si>
  <si>
    <t>výkres 204 (vazníky) vazník V1-V4:15,27*8</t>
  </si>
  <si>
    <t>výkres 204 (vazníky) vazník V5:1,445*8+3,15*14</t>
  </si>
  <si>
    <t>výkres 204 (vazníky) vazník V6:4,432*4</t>
  </si>
  <si>
    <t>762342203R00</t>
  </si>
  <si>
    <t>Montáž laťování střech, vzdálenost latí 22 - 36 cm</t>
  </si>
  <si>
    <t>výkres 105 (střecha):1,0785*272,54</t>
  </si>
  <si>
    <t>762342204R00</t>
  </si>
  <si>
    <t>Montáž kontralatí přibitím</t>
  </si>
  <si>
    <t>60517103R</t>
  </si>
  <si>
    <t>Lať SM/JD 1 pod 25 cm2 délka 400-600 cm</t>
  </si>
  <si>
    <t>(1,0785*251,604+293,93439*4)*0,06*0,04*1,1</t>
  </si>
  <si>
    <t>762341630R00</t>
  </si>
  <si>
    <t>Bednění okapových říms z desek tvrdých</t>
  </si>
  <si>
    <t>59533320R</t>
  </si>
  <si>
    <t>Deska cementová venkovní 1200x900x12,5 mm</t>
  </si>
  <si>
    <t>82,912*1,1</t>
  </si>
  <si>
    <t>762395000R00</t>
  </si>
  <si>
    <t>Spojovací a ochranné prostředky pro střechy</t>
  </si>
  <si>
    <t>1,97076+3,82032+81,2032*0,0125</t>
  </si>
  <si>
    <t>762911121R00</t>
  </si>
  <si>
    <t>Impregnace řeziva tlakovakuová Bochemit QB</t>
  </si>
  <si>
    <t>3,82032+1,97076</t>
  </si>
  <si>
    <t>762441113R00</t>
  </si>
  <si>
    <t>Montáž obložení atiky,OSB desky,1vrst.,hmoždinkami</t>
  </si>
  <si>
    <t>výkres 104 (2NP) atika +2,955:6,81+3,94</t>
  </si>
  <si>
    <t>výkres 104 (2NP) atika +4,0:15,23</t>
  </si>
  <si>
    <t>60726123R</t>
  </si>
  <si>
    <t>Deska dřevoštěpková OSB 3 B - 4PD tl. 25 mm</t>
  </si>
  <si>
    <t>25,98*1,1</t>
  </si>
  <si>
    <t>762495000R00</t>
  </si>
  <si>
    <t>Spojovací a ochranné prostř. obložení stěn, stropů</t>
  </si>
  <si>
    <t>762991111R00</t>
  </si>
  <si>
    <t>Montáž a demontáž stavebního vrátku</t>
  </si>
  <si>
    <t>762991121R00</t>
  </si>
  <si>
    <t>Pronájem lanového stavebního vrátku</t>
  </si>
  <si>
    <t>den</t>
  </si>
  <si>
    <t>998762102R00</t>
  </si>
  <si>
    <t>Přesun hmot pro tesařské konstrukce, výšky do 12 m</t>
  </si>
  <si>
    <t>763612222R00</t>
  </si>
  <si>
    <t>M.obložení stěn z desek nad tl.18 mm,P+D,sponky, bez dodávky desek</t>
  </si>
  <si>
    <t>ochrana stávajících obkladů stěn:</t>
  </si>
  <si>
    <t>výkres 103 (1NP):2*(11,48+15,46)*2+4,28</t>
  </si>
  <si>
    <t>763614222RT1</t>
  </si>
  <si>
    <t>M.podlahy z desek nad tl.18 mm, P+D, sponky, bez dodávky desek</t>
  </si>
  <si>
    <t>ochrana stávajících podlah:</t>
  </si>
  <si>
    <t>výkres 103 (1NP):2*(7,27+5,96+9,99+15,74)+0,98+8,67+86,71</t>
  </si>
  <si>
    <t>(112,04+174,28)*1,1</t>
  </si>
  <si>
    <t>762526811R00</t>
  </si>
  <si>
    <t>Demontáž podlah bez polštářů z dřevotřísky</t>
  </si>
  <si>
    <t>762132811R00</t>
  </si>
  <si>
    <t>Demontáž bednění stěn z dřevotřísky</t>
  </si>
  <si>
    <t>998763101R00</t>
  </si>
  <si>
    <t>Přesun hmot pro dřevostavby, výšky do 12 m</t>
  </si>
  <si>
    <t>764908105R00</t>
  </si>
  <si>
    <t>Žlab podokapní půlkruhový R,velikost 150 mm</t>
  </si>
  <si>
    <t>výkres 105 (střecha):67,5</t>
  </si>
  <si>
    <t>764908102R00</t>
  </si>
  <si>
    <t>Kotlík žlabový kónický SOK,vel.žlabu 150 mm</t>
  </si>
  <si>
    <t>výkres 105 (střecha):8</t>
  </si>
  <si>
    <t>764908110R00</t>
  </si>
  <si>
    <t>Odpadní trouby kruhové SROR, D 120 mm</t>
  </si>
  <si>
    <t>výkres 105 (střecha):8*8,1</t>
  </si>
  <si>
    <t>764908303R00</t>
  </si>
  <si>
    <t>Oplechování parapetů, rš 330 mm</t>
  </si>
  <si>
    <t>764908310R00</t>
  </si>
  <si>
    <t>Oplechování atik, rš 600 mm, enkolit</t>
  </si>
  <si>
    <t>výkres 104 (2NP) atika +2,955:15,9+8,96</t>
  </si>
  <si>
    <t>výkres 104 (2NP) atika +4,0:35,745</t>
  </si>
  <si>
    <t>998764102R00</t>
  </si>
  <si>
    <t>Přesun hmot pro klempířské konstr., výšky do 12 m</t>
  </si>
  <si>
    <t>765332221R00</t>
  </si>
  <si>
    <t>Krytina betonová Standard, ostatní</t>
  </si>
  <si>
    <t>765332241R00</t>
  </si>
  <si>
    <t>Hřeben Standard s větracím pásem</t>
  </si>
  <si>
    <t>výkres 105 (střecha):1,555</t>
  </si>
  <si>
    <t>765332251R00</t>
  </si>
  <si>
    <t>Nároží Standard s větracím pásem</t>
  </si>
  <si>
    <t>výkres 105 (střecha):1,0785*22,2715*2</t>
  </si>
  <si>
    <t>765332261R00</t>
  </si>
  <si>
    <t xml:space="preserve">Hřebenáč Standard křížový Y </t>
  </si>
  <si>
    <t>výkres 105 (střecha):2</t>
  </si>
  <si>
    <t>765332611R00</t>
  </si>
  <si>
    <t>Tašky plastové odvětrací</t>
  </si>
  <si>
    <t>765332651R00</t>
  </si>
  <si>
    <t>Ochranná větrací mřížka</t>
  </si>
  <si>
    <t>výkres 105 (střecha):57,64</t>
  </si>
  <si>
    <t>765332652R00</t>
  </si>
  <si>
    <t>Ochranný větrací pás</t>
  </si>
  <si>
    <t>765339926R00</t>
  </si>
  <si>
    <t>Přiřezání a uchycení beton.tašek dráž. šikmé</t>
  </si>
  <si>
    <t>výkres 105 (střecha):48,03963*2</t>
  </si>
  <si>
    <t>765799311R00</t>
  </si>
  <si>
    <t>Montáž fólie na krokve přibitím se slepením spojů</t>
  </si>
  <si>
    <t>67352182R</t>
  </si>
  <si>
    <t>Fólie hydroizolační difuzní</t>
  </si>
  <si>
    <t>výkres 105 (střecha):1,0785*272,54*1,15</t>
  </si>
  <si>
    <t>998765102R00</t>
  </si>
  <si>
    <t>Přesun hmot pro krytiny tvrdé, výšky do 12 m</t>
  </si>
  <si>
    <t>ochrana stávajících dveří:</t>
  </si>
  <si>
    <t>výkres 103 (1NP):9</t>
  </si>
  <si>
    <t>766812840R00</t>
  </si>
  <si>
    <t>Demontáž kuchyňských linek</t>
  </si>
  <si>
    <t>ochrana stávající KL:</t>
  </si>
  <si>
    <t>766812115R00</t>
  </si>
  <si>
    <t>Montáž kuchyňských linek</t>
  </si>
  <si>
    <t>766666112R00</t>
  </si>
  <si>
    <t>Montáž dveří posuvných, osazení závěsu, 1kř.</t>
  </si>
  <si>
    <t>nové dveře:</t>
  </si>
  <si>
    <t>výkres 104 (2NP):1</t>
  </si>
  <si>
    <t>61169501R</t>
  </si>
  <si>
    <t>Dveře posuvné na stěnu 60-90x197, jednokřídlé, včetně vodicí lišty</t>
  </si>
  <si>
    <t>766661112R00</t>
  </si>
  <si>
    <t>Montáž dveří do zárubně,otevíravých 1kř.do 0,8 m</t>
  </si>
  <si>
    <t>611601202R</t>
  </si>
  <si>
    <t>Dveře vnitřní CPL 0,2 KLASIK plné 1kř. 70x197 cm, 16 dekorů</t>
  </si>
  <si>
    <t>611601203R</t>
  </si>
  <si>
    <t>Dveře vnitřní CPL 0,2 KLASIK plné 1kř. 80x197 cm, 16 dekorů</t>
  </si>
  <si>
    <t>výkres 104 (2NP):6</t>
  </si>
  <si>
    <t>766661122R00</t>
  </si>
  <si>
    <t>Montáž dveří do zárubně,otevíravých 1kř.nad 0,8 m</t>
  </si>
  <si>
    <t>611601204R</t>
  </si>
  <si>
    <t>Dveře vnitřní CPL 0,2 KLASIK plné 1kř. 90x197 cm, 16 dekorů</t>
  </si>
  <si>
    <t>766661413R00</t>
  </si>
  <si>
    <t>Montáž dveří protipožár.1kř.do 80 cm, bez kukátka</t>
  </si>
  <si>
    <t>61168501.AR</t>
  </si>
  <si>
    <t>Dveře dřevěné vnitřní hladké EW15  80/197 cm DP3</t>
  </si>
  <si>
    <t>766661422R00</t>
  </si>
  <si>
    <t>Montáž dveří protipožárních 1kříd. nad 80 cm</t>
  </si>
  <si>
    <t>výkres 103 (1NP):3</t>
  </si>
  <si>
    <t>61168502.AR</t>
  </si>
  <si>
    <t>Dveře dřevěné vnitřní hladké EW30 90/197 cm DP3</t>
  </si>
  <si>
    <t>Dveře dřevěné vnitřní hladké EW15 90/197 cm DP3</t>
  </si>
  <si>
    <t>55341454.AR</t>
  </si>
  <si>
    <t>Dveře kovové 90/197 EW30 DP1</t>
  </si>
  <si>
    <t>766670021R00</t>
  </si>
  <si>
    <t>Montáž kliky a štítku</t>
  </si>
  <si>
    <t>54914636R</t>
  </si>
  <si>
    <t>Dveřní kování klíč</t>
  </si>
  <si>
    <t>766669921R00</t>
  </si>
  <si>
    <t>Montáž zámku</t>
  </si>
  <si>
    <t>54926045R</t>
  </si>
  <si>
    <t>Zámek stavební vložkový typ 24026 (80 mm)  L/P</t>
  </si>
  <si>
    <t>766669117R00</t>
  </si>
  <si>
    <t>Dokování samozavírače na ocelovou zárubeň</t>
  </si>
  <si>
    <t>766810010RAE</t>
  </si>
  <si>
    <t>Kuchyňské linky dodávka a montáž, linka 297,5 cm</t>
  </si>
  <si>
    <t>766711001R00</t>
  </si>
  <si>
    <t>Montáž oken a balkonových dveří s vypěněním</t>
  </si>
  <si>
    <t>766711097R00</t>
  </si>
  <si>
    <t>Podkladní tepelně izolační profil výšky do 200 mm</t>
  </si>
  <si>
    <t>766601229RT3</t>
  </si>
  <si>
    <t>Těsnění oken.spáry,parapet,PT folie+PP folie+páska, PT folie š.100 mm; PP folie š.100 mm+páska tl.6 mm</t>
  </si>
  <si>
    <t>998766102R00</t>
  </si>
  <si>
    <t>Přesun hmot pro truhlářské konstr., výšky do 12 m</t>
  </si>
  <si>
    <t>767995103R00</t>
  </si>
  <si>
    <t>Výroba a montáž kov. atypických konstr. do 20 kg</t>
  </si>
  <si>
    <t>kotevní patky oc. sloupů 194/10:0,3*0,3*160*10</t>
  </si>
  <si>
    <t>13611248R</t>
  </si>
  <si>
    <t>Plech hladký jakost S235  20x1000x2000 mm</t>
  </si>
  <si>
    <t>kotevní patky oc. sloupů 194/10:0,3*0,3*160*10*1,15/1000</t>
  </si>
  <si>
    <t>767995106R00</t>
  </si>
  <si>
    <t>Výroba a montáž kov. atypických konstr. do 250 kg</t>
  </si>
  <si>
    <t>oc. sloupy 194/10:45,4*(3,18*3+3,45*2)</t>
  </si>
  <si>
    <t>14221224R</t>
  </si>
  <si>
    <t>Trubka bezešvá hladká 11353.1  D 194x10,0 mm</t>
  </si>
  <si>
    <t>oc. sloupy 194/10:1,15*(3,18*3+3,45*2)</t>
  </si>
  <si>
    <t>767649191R00</t>
  </si>
  <si>
    <t>Montáž doplňků dveří, samozavírače hydraulického</t>
  </si>
  <si>
    <t>54917025R</t>
  </si>
  <si>
    <t>Zavírač dveří hydraulický R 12  č.14  zlatá bronz</t>
  </si>
  <si>
    <t>767110219RAA</t>
  </si>
  <si>
    <t>Montáž stěn z hliníkových profilů, pouze montáž, stěna ve specifikaci</t>
  </si>
  <si>
    <t>výkres 103 (1NP):25,92+3,08*10,08</t>
  </si>
  <si>
    <t>S01</t>
  </si>
  <si>
    <t>Stěna atyp. hliníková prosklená, čiré bezpečnostní sklo</t>
  </si>
  <si>
    <t>Z01</t>
  </si>
  <si>
    <t>Zábradlí terasové prosklené v. 765 mm</t>
  </si>
  <si>
    <t>výkres 104 (2NP):15,33+8,96</t>
  </si>
  <si>
    <t>Z02</t>
  </si>
  <si>
    <t>Zábradlí schodištové interiér, madlo, nátěry</t>
  </si>
  <si>
    <t>výkres 103 (1NP):8,48</t>
  </si>
  <si>
    <t>Z03</t>
  </si>
  <si>
    <t>Zábradlí schodištové venovní, madlo, nátěry</t>
  </si>
  <si>
    <t>pohled severní:1,48*2</t>
  </si>
  <si>
    <t>Z04</t>
  </si>
  <si>
    <t>Zábradlí pavlačové venovní, madlo, nátěry</t>
  </si>
  <si>
    <t>výkres 103 (1NP):4,175</t>
  </si>
  <si>
    <t>Z05</t>
  </si>
  <si>
    <t>Zábradlí venovní angl. dvorku,, madlo, nátěry</t>
  </si>
  <si>
    <t>výkres 103 (1NP):23,565</t>
  </si>
  <si>
    <t>Z06</t>
  </si>
  <si>
    <t>Madlo schodiště venovní, nátěry</t>
  </si>
  <si>
    <t>výkres 103 (1NP):8,5</t>
  </si>
  <si>
    <t>998767102R00</t>
  </si>
  <si>
    <t>Přesun hmot pro zámečnické konstr., výšky do 12 m</t>
  </si>
  <si>
    <t>771101101R00</t>
  </si>
  <si>
    <t>Vysávání podlah prům.vysavačem pro pokládku dlažby</t>
  </si>
  <si>
    <t>výkres 102 (1PP)-venkovní podesta:1,94*3,23</t>
  </si>
  <si>
    <t>výkres 103 (1NP):27,82+47,25+61,38+18,65+16,51+1,47+9,47+3,85</t>
  </si>
  <si>
    <t>výkres 104 (2NP):20,63+15,88+9,96+5,96</t>
  </si>
  <si>
    <t>771101210R00</t>
  </si>
  <si>
    <t>Penetrace podkladu pod dlažby</t>
  </si>
  <si>
    <t>771275511R00</t>
  </si>
  <si>
    <t>Montáž keram.dlaždic a schodovek na stupnice,TM</t>
  </si>
  <si>
    <t>výkres 102 (1PP)-venkovní schodiště:8*3,23</t>
  </si>
  <si>
    <t>výkres 103 (1NP):22*1,3</t>
  </si>
  <si>
    <t>771275521R00</t>
  </si>
  <si>
    <t>Montáž keramických dlaždic na podstupnice, TM</t>
  </si>
  <si>
    <t>771479001R00</t>
  </si>
  <si>
    <t>Řezání dlaždic keramických pro schodiště</t>
  </si>
  <si>
    <t>54,44*2</t>
  </si>
  <si>
    <t>771277808R00</t>
  </si>
  <si>
    <t>Hrana stupně profil výšky 10 mm</t>
  </si>
  <si>
    <t>771475014RW1</t>
  </si>
  <si>
    <t>Obklad soklíků keram.rovných, tmel,výška 10 cm</t>
  </si>
  <si>
    <t>výkres 102 (1PP):47,6-1-0,9+18,12</t>
  </si>
  <si>
    <t>výkres 102 (1PP)-venkovní schodiště:11,82+16*0,1617-1</t>
  </si>
  <si>
    <t>výkres 103 (1NP):57,975+1,5-1,18-0,9-1+13,84-1*2-0,9+20,26-1,67-0,9*2-0,8+22*0,16+2,715*3+5,58</t>
  </si>
  <si>
    <t>výkres 104 (2NP):9,1-0,9+15,19-0,9</t>
  </si>
  <si>
    <t>Řezání dlaždic keramických pro soklíky</t>
  </si>
  <si>
    <t>771575109RW1</t>
  </si>
  <si>
    <t>Montáž podlah keram.,hladké, tmel, 30x30 cm</t>
  </si>
  <si>
    <t>597623142R</t>
  </si>
  <si>
    <t>Dlaždice 30x30 šedá mat</t>
  </si>
  <si>
    <t>dlažba:356,3762*1,1</t>
  </si>
  <si>
    <t>sokl:200,2872*0,1*1,1</t>
  </si>
  <si>
    <t>schodiště:</t>
  </si>
  <si>
    <t>výkres 102 (1PP)-venkovní schodiště:8*(0,3+0,1617)*1,1</t>
  </si>
  <si>
    <t>výkres 103 (1NP):22*1,3*(0,3+0,16)*1,1</t>
  </si>
  <si>
    <t>771578011R00</t>
  </si>
  <si>
    <t>Spára podlaha - stěna, silikonem</t>
  </si>
  <si>
    <t>47,07+200,2872</t>
  </si>
  <si>
    <t>998771101R00</t>
  </si>
  <si>
    <t>Přesun hmot pro podlahy z dlaždic, výšky do 6 m</t>
  </si>
  <si>
    <t>776101101R00</t>
  </si>
  <si>
    <t>Vysávání podlah prům.vysavačem pod povlak.podlahy</t>
  </si>
  <si>
    <t>výkres 103 (1NP):69,98+10,38</t>
  </si>
  <si>
    <t>výkres 104 (2NP):9,11+11,92+86,74+7,32</t>
  </si>
  <si>
    <t>776101121R00</t>
  </si>
  <si>
    <t>Provedení penetrace podkladu pod.povlak.podlahy</t>
  </si>
  <si>
    <t>776421100RU1</t>
  </si>
  <si>
    <t>Lepení podlahových soklíků z PVC a vinylu, včetně dodávky soklíku PVC</t>
  </si>
  <si>
    <t>výkres 103 (1NP):40,61-0,9*5-1*2</t>
  </si>
  <si>
    <t>výkres 104 (2NP):11,45+13,34+11,45+39,28-0,9*5</t>
  </si>
  <si>
    <t>776431010R00</t>
  </si>
  <si>
    <t>Montáž podlahových soklíků z koberc. pásů na lištu</t>
  </si>
  <si>
    <t>výkres 103 (1NP):13,53-0,8-0,9*2</t>
  </si>
  <si>
    <t>776521200RT1</t>
  </si>
  <si>
    <t>Lepení povlakových podlah z dílců PVC a CV (vinyl), pouze položení - PVC ve specifikaci</t>
  </si>
  <si>
    <t>výkres 103 (1NP):69,98</t>
  </si>
  <si>
    <t>28410301R</t>
  </si>
  <si>
    <t>Podlaha lepená Vinyl 908x2020x2 mm, lamela s dekorem dřeva</t>
  </si>
  <si>
    <t>185,07*1,1</t>
  </si>
  <si>
    <t>776572100RT1</t>
  </si>
  <si>
    <t>Lepení povlakových podlah z pásů textilních, pouze položení - koberec ve specifikaci</t>
  </si>
  <si>
    <t>výkres 103 (1NP):10,38</t>
  </si>
  <si>
    <t>776572110RT1</t>
  </si>
  <si>
    <t>Položení volné podlah z pásů textilních, pouze položení - koberec ve specifikaci</t>
  </si>
  <si>
    <t>69741111R</t>
  </si>
  <si>
    <t>Koberec smyčkový šíře 4 m, 100% PP</t>
  </si>
  <si>
    <t>výkres 103 (1NP):1,1*(69,98+10,38)</t>
  </si>
  <si>
    <t>776981112R00</t>
  </si>
  <si>
    <t>Lišta hliníková přechod., stejná výška povl.podlah</t>
  </si>
  <si>
    <t>výkres 103 (1NP):0,8*2+0,7</t>
  </si>
  <si>
    <t>výkres 104 (2NP):0,8*2</t>
  </si>
  <si>
    <t>998776101R00</t>
  </si>
  <si>
    <t>Přesun hmot pro podlahy povlakové, výšky do 6 m</t>
  </si>
  <si>
    <t>777101101R00</t>
  </si>
  <si>
    <t>Příprava podkladu - vysávání podlah prům.vysavačem</t>
  </si>
  <si>
    <t>777553010R00</t>
  </si>
  <si>
    <t>Penetrace savého podkladu disperzí</t>
  </si>
  <si>
    <t>777561020R00</t>
  </si>
  <si>
    <t>Vyrovnání podlahy stěrkou tloušťky 2 mm</t>
  </si>
  <si>
    <t>998777101R00</t>
  </si>
  <si>
    <t>Přesun hmot pro podlahy syntetické, výšky do 6 m</t>
  </si>
  <si>
    <t>781101210R00</t>
  </si>
  <si>
    <t>Penetrace podkladu pod obklady</t>
  </si>
  <si>
    <t>781475120RU2</t>
  </si>
  <si>
    <t>Obklad vnitřní stěn keramický, do tmele, 30x60 cm</t>
  </si>
  <si>
    <t>597813741R</t>
  </si>
  <si>
    <t>Obkládačka 30x60 bílá lesk</t>
  </si>
  <si>
    <t>98,5067*1,1</t>
  </si>
  <si>
    <t>781497131R00</t>
  </si>
  <si>
    <t>Lišta nerezová ukončovacích k obkladům</t>
  </si>
  <si>
    <t>výkres 103 (1NP):21,84-1,06-1,68*3-1,2+5,07-0,8+8,06-0,8+1,2*6+2,1*2+2+1,2*2</t>
  </si>
  <si>
    <t>výkres 104 (2NP):15,46-0,9*2-1,17+10,58-0,9-1,17+1,1*4+0,91*4+1,07*4</t>
  </si>
  <si>
    <t>781497132R00</t>
  </si>
  <si>
    <t xml:space="preserve">Lišta nerezová rohová k obkladům </t>
  </si>
  <si>
    <t>výkres 103 (1NP):2,1</t>
  </si>
  <si>
    <t>výkres 104 (2NP):2*2+4,155</t>
  </si>
  <si>
    <t>998781101R00</t>
  </si>
  <si>
    <t>Přesun hmot pro obklady keramické, výšky do 6 m</t>
  </si>
  <si>
    <t>782131150RT1</t>
  </si>
  <si>
    <t>Obklad stěn kamenem tvrdým, rovným tl. 4 a 5 cm, pouze montáž - obklad ve specifikaci</t>
  </si>
  <si>
    <t>pohled východní:9,645+5,343+51,44-2*1,68*1-1,64*2,02*3-1*2,9*2+24,73-1,68*1-0,7168-0,63</t>
  </si>
  <si>
    <t>pohled západní:33,65+45,87-2,39*4</t>
  </si>
  <si>
    <t>pohled severní:32,1-3,41*2-1,649*2</t>
  </si>
  <si>
    <t>782531324RT1</t>
  </si>
  <si>
    <t>Obklad ostění kamenem tvrdým tl. 4 - 5 cm, pouze montáž - obklad ve specifikaci</t>
  </si>
  <si>
    <t>pohled jižní:0,245*2,03*10</t>
  </si>
  <si>
    <t>pohled východní:0,245*(2,03*8+2,9*5)+0,215*1*4+0,195*2,03</t>
  </si>
  <si>
    <t>pohled západní:0,245*(2,03*3+2,9+2,04*6)+2,15*0,255*2</t>
  </si>
  <si>
    <t>pohled severní:0,195*(2,03*4+2,9)+0,215*1*5</t>
  </si>
  <si>
    <t>58382145RX</t>
  </si>
  <si>
    <t>Deska obklad. tl.5 cm, lámaná skála</t>
  </si>
  <si>
    <t>1,1*(200,395+23,2824)</t>
  </si>
  <si>
    <t>998782102R00</t>
  </si>
  <si>
    <t>Přesun hmot pro obklady z kamene, výšky do 12 m</t>
  </si>
  <si>
    <t>783222100RX0</t>
  </si>
  <si>
    <t>Nátěr syntetický kovových zárubní dvojnásobný</t>
  </si>
  <si>
    <t>ks</t>
  </si>
  <si>
    <t>783226100R00</t>
  </si>
  <si>
    <t>Nátěr syntetický kovových konstrukcí základní</t>
  </si>
  <si>
    <t>oc. sloupy 194/10:0,194*3,141*(3,18*3+3,45*2)</t>
  </si>
  <si>
    <t>783222100R00</t>
  </si>
  <si>
    <t>Nátěr syntetický kovových konstrukcí dvojnásobný</t>
  </si>
  <si>
    <t>784402801R00</t>
  </si>
  <si>
    <t>Odstranění malby oškrábáním v místnosti H do 3,8 m</t>
  </si>
  <si>
    <t>784011121R00</t>
  </si>
  <si>
    <t>Broušení štuků a nových omítek</t>
  </si>
  <si>
    <t>omítky stropů:103,12</t>
  </si>
  <si>
    <t>omítky stěn:725,9521</t>
  </si>
  <si>
    <t>omítky ostění:37,25303</t>
  </si>
  <si>
    <t>oprava štuků 1NP:553,4366</t>
  </si>
  <si>
    <t>784011222RT2</t>
  </si>
  <si>
    <t>Zakrytí podlah, včetně papírové lepenky</t>
  </si>
  <si>
    <t>784011111R00</t>
  </si>
  <si>
    <t>Oprášení/ometení podkladu</t>
  </si>
  <si>
    <t>784191101R00</t>
  </si>
  <si>
    <t>Penetrace podkladu univerzální 1x</t>
  </si>
  <si>
    <t>omítky:1419,76173</t>
  </si>
  <si>
    <t>SDK:421,17+32,88+151,6+15,92</t>
  </si>
  <si>
    <t>784195112R00</t>
  </si>
  <si>
    <t>Malba standard bílá, bez penetrace, 2 x</t>
  </si>
  <si>
    <t>786616320R00</t>
  </si>
  <si>
    <t>Montáž venkovních rolet přiznaných</t>
  </si>
  <si>
    <t>998786102R00</t>
  </si>
  <si>
    <t>Přesun hmot pro zastiň. techniku, výšky do 12 m</t>
  </si>
  <si>
    <t>210</t>
  </si>
  <si>
    <t>Elektromontáže, viz. samostatný list rozpočtu</t>
  </si>
  <si>
    <t>Vzduchotechnika, viz. samostatný list rozpočtu</t>
  </si>
  <si>
    <t>004111020R</t>
  </si>
  <si>
    <t xml:space="preserve">Vypracování dílenské dokumentace </t>
  </si>
  <si>
    <t>Soubor</t>
  </si>
  <si>
    <t>005111020R</t>
  </si>
  <si>
    <t>Vytyčení stavby</t>
  </si>
  <si>
    <t>005121010R</t>
  </si>
  <si>
    <t>Zařízení staveniště</t>
  </si>
  <si>
    <t>005124010R</t>
  </si>
  <si>
    <t>Koordinační činnost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</si>
  <si>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</si>
  <si>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</si>
  <si>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</si>
  <si>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</si>
  <si>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</si>
  <si>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</si>
  <si>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/>
  </si>
  <si>
    <t>SUM</t>
  </si>
  <si>
    <t>POPUZIV</t>
  </si>
  <si>
    <t>END</t>
  </si>
  <si>
    <t>Projekt a rozpočet počítá s maximálním zachováním stávajících konstrukcí a povrchových úprav v části objektu s nadstavbou, je počítáno o ochranou obkladů a podlah. Zařizovací předměty, otopná tělesa a dveře se demontují, uschovají a pak zpětně namontují.Nové podlahy u stávajících místností jsou počítány pouze tam, kde se mění dispozice (bourají se příčky)</t>
  </si>
  <si>
    <t>OK01</t>
  </si>
  <si>
    <t>Okno plastové 1000/1000 mm</t>
  </si>
  <si>
    <t>OK02</t>
  </si>
  <si>
    <t>Okno plastové 1680/1000 mm</t>
  </si>
  <si>
    <t>OK03</t>
  </si>
  <si>
    <t>Okno plastové 1680/1680 mm</t>
  </si>
  <si>
    <t>OK04</t>
  </si>
  <si>
    <t>Okno plastové 2370/1680 mm</t>
  </si>
  <si>
    <t>OK05</t>
  </si>
  <si>
    <t>Okno plastové 765/1750 mm EI30 DP1</t>
  </si>
  <si>
    <t>OK06</t>
  </si>
  <si>
    <t>Okno plastové 1670/1750 mm</t>
  </si>
  <si>
    <t>OK07</t>
  </si>
  <si>
    <t>Okno plastové 1680/1750 mm</t>
  </si>
  <si>
    <t>OK08</t>
  </si>
  <si>
    <t>Okno plastové 1005/1750 mm</t>
  </si>
  <si>
    <t>OK09</t>
  </si>
  <si>
    <t>Okno plastové 885/1750 mm</t>
  </si>
  <si>
    <t>OK10</t>
  </si>
  <si>
    <t>Okno plastové 1665/1750 mm</t>
  </si>
  <si>
    <t>OK11</t>
  </si>
  <si>
    <t>Okno plastové 1190/1750 mm</t>
  </si>
  <si>
    <t>OK12</t>
  </si>
  <si>
    <t>Okno plastové 1170/1750 mm</t>
  </si>
  <si>
    <t>OK13</t>
  </si>
  <si>
    <t>Okno plastové balkonové 1050/2650 mm</t>
  </si>
  <si>
    <t>OK14</t>
  </si>
  <si>
    <t>Dveře plastové vstupní 1060/2580 mm</t>
  </si>
  <si>
    <t>OK15</t>
  </si>
  <si>
    <t>Dveře plastové vstupní 1050/2080 mm</t>
  </si>
  <si>
    <t>OK16</t>
  </si>
  <si>
    <t>Dveře plastové vstupní 1670/2615 mm</t>
  </si>
  <si>
    <t>Montáž vstupních dveří s vypěněním, na úchytky a chem. maltu (do křehkých materiálů)</t>
  </si>
  <si>
    <t>766711021RT3</t>
  </si>
  <si>
    <t>OKI01</t>
  </si>
  <si>
    <t>Okno plastové interiérové výdejní 2000/1250 mm</t>
  </si>
  <si>
    <t>OKI02</t>
  </si>
  <si>
    <t>Okno plastové interiérové 500/1070 mm</t>
  </si>
  <si>
    <t>OKI03</t>
  </si>
  <si>
    <t>Okno plastové interiérové 530/1070 mm</t>
  </si>
  <si>
    <t>OKI04</t>
  </si>
  <si>
    <t>Okno plastové interiérové 910/1070 mm</t>
  </si>
  <si>
    <t>ROK03</t>
  </si>
  <si>
    <t>Roleta venkovní 1680/1680 mm, přiznaný kastlik, el. Pohon a ovládání</t>
  </si>
  <si>
    <t>ROK04</t>
  </si>
  <si>
    <t>Roleta venkovní 2370/1680 mm, přiznaný kastlik, el. Pohon a ovládání</t>
  </si>
  <si>
    <t>ROK05</t>
  </si>
  <si>
    <t>Roleta venkovní 1670/1750 mm, přiznaný kastlik, el. Pohon a ovládání</t>
  </si>
  <si>
    <t>ROK06</t>
  </si>
  <si>
    <t>Roleta venkovní 1680/1750 mm, přiznaný kastlik, el. Pohon a ovládání</t>
  </si>
  <si>
    <t>ROK07</t>
  </si>
  <si>
    <t>Roleta venkovní 1005/1750 mm, přiznaný kastlik, el. Pohon a ovládání</t>
  </si>
  <si>
    <t>ROK08</t>
  </si>
  <si>
    <t>Roleta venkovní 885/1750 mm, přiznaný kastlik, el. Pohon a ovládání</t>
  </si>
  <si>
    <t>ROK09</t>
  </si>
  <si>
    <t>Roleta venkovní 1665/1750 mm, přiznaný kastlik, el. Pohon a ovládání</t>
  </si>
  <si>
    <t>ROK10</t>
  </si>
  <si>
    <t>Roleta venkovní 1190/1750 mm, přiznaný kastlik, el. Pohon a ovládání</t>
  </si>
  <si>
    <t>ROK11</t>
  </si>
  <si>
    <t>Roleta venkovní 1170/1750 mm, přiznaný kastlik, el. Pohon a ovládání</t>
  </si>
  <si>
    <t>ROK12</t>
  </si>
  <si>
    <t>Roleta venkovní 1050/2650 mm, přiznaný kastlik, el. Pohon a ovládání</t>
  </si>
  <si>
    <t>VNITŘNÍ KANALIZACE</t>
  </si>
  <si>
    <t>Potrubí z trub plastových hrdlových, typ HT, vč. tvarovek</t>
  </si>
  <si>
    <t>Potrubí z trub plastových hrdlových, typ KG, vč. tvarovek</t>
  </si>
  <si>
    <t>Tvarovky KG (odbočky, kolena, redukce)</t>
  </si>
  <si>
    <t>Připevňovací materiál</t>
  </si>
  <si>
    <t>soub</t>
  </si>
  <si>
    <t>Zápachové uzávěrky</t>
  </si>
  <si>
    <t>Lapač splavenin</t>
  </si>
  <si>
    <t>Vsakovací studna</t>
  </si>
  <si>
    <t>Demontáž rušeného potrubí</t>
  </si>
  <si>
    <t>Pročištění stávajícího potrubí tlakovou vodou</t>
  </si>
  <si>
    <t>Montáž potrubí</t>
  </si>
  <si>
    <t>Zkouška těsnosti</t>
  </si>
  <si>
    <t>Doprava</t>
  </si>
  <si>
    <t>Přesun hmot</t>
  </si>
  <si>
    <t>K-1</t>
  </si>
  <si>
    <t>K-2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</si>
  <si>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</si>
  <si>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</si>
  <si>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</si>
  <si>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</si>
  <si>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</si>
  <si>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</si>
  <si>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</si>
  <si>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</si>
  <si>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</si>
  <si>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</si>
  <si>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V-1</t>
  </si>
  <si>
    <t>Potrubí z trub plastových, PPR, PN16, vč. tvarovek a izolace</t>
  </si>
  <si>
    <t>V-2</t>
  </si>
  <si>
    <t>V-3</t>
  </si>
  <si>
    <t>Výtokové baterie, vč. rohových ventilů</t>
  </si>
  <si>
    <t>V-4</t>
  </si>
  <si>
    <t>Zásobník TUV elektrický, poddřezový 5lt, vč.připojovací sady</t>
  </si>
  <si>
    <t>V-5</t>
  </si>
  <si>
    <t>Směšovací ventil termostatický</t>
  </si>
  <si>
    <t>V-6</t>
  </si>
  <si>
    <t>Armatury uzavírací</t>
  </si>
  <si>
    <t>V-7</t>
  </si>
  <si>
    <t>Kompletace baterií</t>
  </si>
  <si>
    <t>V-8</t>
  </si>
  <si>
    <t>V-9</t>
  </si>
  <si>
    <t>V-10</t>
  </si>
  <si>
    <t>Tlaková zkouška</t>
  </si>
  <si>
    <t>V-11</t>
  </si>
  <si>
    <t>VNITŘNÍ VODOVOD</t>
  </si>
  <si>
    <t>VNITŘNÍ PLYNOVOD</t>
  </si>
  <si>
    <t>ZAŘIZOVACÍ PŘEDMĚTY</t>
  </si>
  <si>
    <t>Z-1</t>
  </si>
  <si>
    <t>Umyvadlo 550 mm s otvorem pro baterii</t>
  </si>
  <si>
    <t>Z-2</t>
  </si>
  <si>
    <t>Umyvadlo dětské s otvorem pro baterii</t>
  </si>
  <si>
    <t>Z-3</t>
  </si>
  <si>
    <t>Umyvadélko s otvorem pro baterii</t>
  </si>
  <si>
    <t>Z-4</t>
  </si>
  <si>
    <t>Sprchová vanička se zástěnou</t>
  </si>
  <si>
    <t>Z-5</t>
  </si>
  <si>
    <t>Z-6</t>
  </si>
  <si>
    <t>Klozet závěsný dětský na instalačním modulu</t>
  </si>
  <si>
    <t>Z-7</t>
  </si>
  <si>
    <t>Výlevka nástěnná plastová</t>
  </si>
  <si>
    <t>Z-8</t>
  </si>
  <si>
    <t>Montáž zařizovacích předmětů (vč. dřezu)</t>
  </si>
  <si>
    <t>Dřez</t>
  </si>
  <si>
    <t>PL-01</t>
  </si>
  <si>
    <t xml:space="preserve">Potrubí z mědi pro plyn, vč. tvarovek </t>
  </si>
  <si>
    <t>PL-02</t>
  </si>
  <si>
    <t>Potrubí z PE pro plyn, vč. tvarovek</t>
  </si>
  <si>
    <t>PL-03</t>
  </si>
  <si>
    <t>Chráničky potrubí ocelová trubka</t>
  </si>
  <si>
    <t>PL-04</t>
  </si>
  <si>
    <t>Kulový kohout plynový</t>
  </si>
  <si>
    <t>PL-05</t>
  </si>
  <si>
    <t>PL-06</t>
  </si>
  <si>
    <t>Montáž plynových armatur</t>
  </si>
  <si>
    <t>PL-07</t>
  </si>
  <si>
    <t>Odvzdušnění a napuštění potrubí</t>
  </si>
  <si>
    <t>PL-08</t>
  </si>
  <si>
    <t>Označení potrubí</t>
  </si>
  <si>
    <t>PL-09</t>
  </si>
  <si>
    <t>Připojení a odzkoušení plynových spotřebičů</t>
  </si>
  <si>
    <t>PL-10</t>
  </si>
  <si>
    <t>PL-11</t>
  </si>
  <si>
    <t>Revize</t>
  </si>
  <si>
    <t>PL-12</t>
  </si>
  <si>
    <t>K-13</t>
  </si>
  <si>
    <t>K-14</t>
  </si>
  <si>
    <t>Odvodňovací kanálek pochozí</t>
  </si>
  <si>
    <t>Vpusť k odvodňovacímu kanálku</t>
  </si>
  <si>
    <t>K-15</t>
  </si>
  <si>
    <t>T-01</t>
  </si>
  <si>
    <t>Potrubí z mědi Sanco, vč, tvarovek a izolace</t>
  </si>
  <si>
    <t>T-02</t>
  </si>
  <si>
    <t>Nová otopná tělesa ocelová desková typu VK, vč. připojovacího šroubení a hlavice</t>
  </si>
  <si>
    <t>T-03</t>
  </si>
  <si>
    <t>Nová otopná tělesaocelová trubková, vč. připojovacího šroubení a hlavice</t>
  </si>
  <si>
    <t>T-04</t>
  </si>
  <si>
    <t>Plynový kondenzační kotel 12kW + nepřímotopný zásobník TUV 130lt</t>
  </si>
  <si>
    <t>šest</t>
  </si>
  <si>
    <t>T-05</t>
  </si>
  <si>
    <t>Montáž otopných těles, vč. připojovcích armatur</t>
  </si>
  <si>
    <t>T-06</t>
  </si>
  <si>
    <t>Montáž potrubí (Cu)</t>
  </si>
  <si>
    <t>T-07</t>
  </si>
  <si>
    <t>Montáž plynového kotle</t>
  </si>
  <si>
    <t>T-08</t>
  </si>
  <si>
    <t>Regulace systému a topná zkouška</t>
  </si>
  <si>
    <t>T-09</t>
  </si>
  <si>
    <t>T-10</t>
  </si>
  <si>
    <t>1.1.1</t>
  </si>
  <si>
    <t>kompaktní podstropní větrací jednotka, 1700m3/h, 150Pa, deskový rekuperátor, elektrický ohřívač, chladič přímý výpar, ventilátory, filtrace vzduchu. Včetně automatické regulace. Podrobná specifikace viz příloha.</t>
  </si>
  <si>
    <t>1.1.2</t>
  </si>
  <si>
    <t>venkovní kompresorová chladicí jednotka, zdroj chladu pro větrací jednotku, chladicí výkon 5,4kW, regulace 0-10V, napájení 230V/1,8kW,chladivo R410, hladina akustického taku v 1m do 50dBA, všetně napojení na větrací jendotku (na větrací jednotce dodán pouze výměník)</t>
  </si>
  <si>
    <t>1.4.1</t>
  </si>
  <si>
    <t>buňkový tlumič hluku, 250x500mm, l=500mm</t>
  </si>
  <si>
    <t>1.5.1</t>
  </si>
  <si>
    <t>protidešťová žaluzie 630x250</t>
  </si>
  <si>
    <t>1.6.1</t>
  </si>
  <si>
    <t>přívodní anemostat, DN300</t>
  </si>
  <si>
    <t>1.6.2</t>
  </si>
  <si>
    <t>odvodní anemostat, DN300</t>
  </si>
  <si>
    <t>1.6.3</t>
  </si>
  <si>
    <t>přívodní anemostat, DN400</t>
  </si>
  <si>
    <t>1.6.4</t>
  </si>
  <si>
    <t>odvodní anemostat, DN400</t>
  </si>
  <si>
    <t>1.10.1</t>
  </si>
  <si>
    <t>čtyřhranné potrubí ALP, 60% tvarovek (veškeré potrubí ve 2.np včetně tlumiče hluku)</t>
  </si>
  <si>
    <t>1.10.2</t>
  </si>
  <si>
    <t>čtyřhranné potrubí pozinkovaný plech, 40% tvarovek</t>
  </si>
  <si>
    <t>1.10.3</t>
  </si>
  <si>
    <t>kruhové potrubí pozinkovaný plech, DN140 až DN355</t>
  </si>
  <si>
    <t>1.10.4</t>
  </si>
  <si>
    <t>ohebné potrubí DN160 až DN200</t>
  </si>
  <si>
    <t>1.10.5</t>
  </si>
  <si>
    <t>konzole pod venkovní kompresorovou jednotku, uchycení do zdi</t>
  </si>
  <si>
    <t>1.10.6</t>
  </si>
  <si>
    <t>rozvod chladu včetně závěsného materiálu (z toho cca 3bm na střeše v liště)</t>
  </si>
  <si>
    <t>1.10.7</t>
  </si>
  <si>
    <t>odvod kondenzátu, 1,5% spád, uloženo ve žlabu, závěsy od sebe 1,5m, včetně napojení na odpad pod umyvadlem</t>
  </si>
  <si>
    <t>1.10.8</t>
  </si>
  <si>
    <t>autorizované měření hluku od větracího a chladicího zařízení, vystavení protokolu pro kolaudaci</t>
  </si>
  <si>
    <t>Větrání pracovna herna</t>
  </si>
  <si>
    <t>bm</t>
  </si>
  <si>
    <t>Větrání jídelny</t>
  </si>
  <si>
    <t>2.1.1</t>
  </si>
  <si>
    <t>kompaktní větrací jednotka, 1320m3/h, 150Pa, venkovní provedení, deskový rekuperátor, elektrický ohřívač, chladič přímý výpar, ventilátory, filtrace vzduchu. Včetně automatické regulace. Podrobná specifikace viz příloha.</t>
  </si>
  <si>
    <t>2.1.2</t>
  </si>
  <si>
    <t>venkovní kompresorová chladicí jednotka, zdroj chladu pro větrací jednotku, chladicí výkon 4,2kW, regulace 0-10V, napájení 230V/1,8kW,chladivo R410, hladina akustického taku v 1m do 50dBA, všetně napojení na větrací jendotku (na větrací jednotce dodán pouze výměník)</t>
  </si>
  <si>
    <t>2.4.1</t>
  </si>
  <si>
    <t>buňkový tlumič hluku, 200x500mm, l=1000mm</t>
  </si>
  <si>
    <t>2.5.1</t>
  </si>
  <si>
    <t>nasávací a výtlačné síto, 500x350mm</t>
  </si>
  <si>
    <t>2.6.1</t>
  </si>
  <si>
    <t>přívodní dvouřadá vyústka s regulací průtoku vzduchu, 500x100mm, hliníkové naváděcí  listy a rámeček, na potrubí DN315</t>
  </si>
  <si>
    <t>2.6.2</t>
  </si>
  <si>
    <t>odvodní dvouřadá vyústka s regulací průtoku vzduchu, 500x100mm, hliníkové naváděcí  listy a rámeček, na potrubí DN315</t>
  </si>
  <si>
    <t>2.10.1</t>
  </si>
  <si>
    <t>2.10.2</t>
  </si>
  <si>
    <t>kruhové potrubí pozinkovaný plech, DN315</t>
  </si>
  <si>
    <t>2.10.3</t>
  </si>
  <si>
    <t>2.10.4</t>
  </si>
  <si>
    <t>2.10.5</t>
  </si>
  <si>
    <t>SPECIFIKACE DOKSY U KLADNA na úrovni dokumentace pro stavební povolení</t>
  </si>
  <si>
    <t xml:space="preserve"> </t>
  </si>
  <si>
    <t>ROZVADĚČE prvky silové</t>
  </si>
  <si>
    <t>Obj.Kód/Dodavatel</t>
  </si>
  <si>
    <t>Jedn</t>
  </si>
  <si>
    <t xml:space="preserve">Počet </t>
  </si>
  <si>
    <t>mj/mater</t>
  </si>
  <si>
    <t>mater./celkem</t>
  </si>
  <si>
    <t>mj/montáž</t>
  </si>
  <si>
    <t>mont./celkem</t>
  </si>
  <si>
    <t>Rozvaděč RMS, DOPLNĚNÍ</t>
  </si>
  <si>
    <t>Rozvodnice RMS2 nová kompl.</t>
  </si>
  <si>
    <t>Rozvodnice RP0 doplnění</t>
  </si>
  <si>
    <t xml:space="preserve">Rozvodnice RP1 doplnění </t>
  </si>
  <si>
    <t>demontáže</t>
  </si>
  <si>
    <t>Materiál celkem</t>
  </si>
  <si>
    <t>Montáže celkem</t>
  </si>
  <si>
    <t>Podružný materiál</t>
  </si>
  <si>
    <t>PPV</t>
  </si>
  <si>
    <t xml:space="preserve">Celkem za </t>
  </si>
  <si>
    <t>Kompletační materiál</t>
  </si>
  <si>
    <t>ABB</t>
  </si>
  <si>
    <t>spínač řaz.1, 10A/230V/IP20</t>
  </si>
  <si>
    <t>spínač řaz.6, 10A/230V/IP20</t>
  </si>
  <si>
    <t>spínač řaz.5, 10A/230V/IP20</t>
  </si>
  <si>
    <t>spínač řaz.6+6, 10A/230V/IP20</t>
  </si>
  <si>
    <t>spínač řaz.7, 10A/230V/IP20</t>
  </si>
  <si>
    <t xml:space="preserve">spínač řaz.1/0, 10A/230V/IP20 </t>
  </si>
  <si>
    <t>spínač řaz.1/0+1/0, 10A/230V/IP20</t>
  </si>
  <si>
    <t>DALIeco</t>
  </si>
  <si>
    <t>Elektrobock</t>
  </si>
  <si>
    <t>Doběhové relé CS3-1</t>
  </si>
  <si>
    <t>zásuvka jednoduchá 230V/16A</t>
  </si>
  <si>
    <t>nosná maska+kryt zás.komunikační pro zás XLR (Neutrik)</t>
  </si>
  <si>
    <t>zásuvka datová dvojitá RJ45</t>
  </si>
  <si>
    <t>zásuvka tv koncová</t>
  </si>
  <si>
    <t xml:space="preserve">kryt spinače kolébkového jednoduchý </t>
  </si>
  <si>
    <t>kryt spinače kolébkového jednoduchý symbol zvonek</t>
  </si>
  <si>
    <t>kryt spinače kolébkového dvojitý</t>
  </si>
  <si>
    <t>kryt spinače kolébkového jednoduchý se signalizací</t>
  </si>
  <si>
    <t xml:space="preserve">rámeček jednoduchý </t>
  </si>
  <si>
    <t xml:space="preserve">rámeček dvojitý </t>
  </si>
  <si>
    <t xml:space="preserve">rámeček čtyřnásobný </t>
  </si>
  <si>
    <t xml:space="preserve">rámeček trojnásobný </t>
  </si>
  <si>
    <t>Czechphone</t>
  </si>
  <si>
    <t>Domácí telefon audio dvojdrát</t>
  </si>
  <si>
    <t>autonomní požární čidlo</t>
  </si>
  <si>
    <t>Kompletační materiál celkem</t>
  </si>
  <si>
    <t xml:space="preserve">Upevňovací a úložný materiál </t>
  </si>
  <si>
    <t>Kopos Kolín</t>
  </si>
  <si>
    <t>Krabice přístrojová  pod omítku spojovací KP68 KA</t>
  </si>
  <si>
    <t>Krabice přístrojová  pod omítku spojovací KP 64/4KA</t>
  </si>
  <si>
    <t>OBO</t>
  </si>
  <si>
    <t>Krabice A11 OBO</t>
  </si>
  <si>
    <t>monoflex pr.13mm</t>
  </si>
  <si>
    <t>kopoflex 50mm</t>
  </si>
  <si>
    <t>Krabice pod omítku KT250</t>
  </si>
  <si>
    <t xml:space="preserve">Plastové kabelové  úchyty kabelů </t>
  </si>
  <si>
    <t>Kabelový ocelový žlab s víkem vč.upevnění 120x60mm</t>
  </si>
  <si>
    <t xml:space="preserve">Upevňovací materiál </t>
  </si>
  <si>
    <t>Upevňovací a úložný materiál</t>
  </si>
  <si>
    <t>Kabely</t>
  </si>
  <si>
    <t>Kabel CYKY 3Jx1,5</t>
  </si>
  <si>
    <t>Kabel CYKY 3Ox1,5</t>
  </si>
  <si>
    <t>Kabel CYKY 5Jx1,5</t>
  </si>
  <si>
    <t>Kabel CYKY 5Jx2,5</t>
  </si>
  <si>
    <t>Kabel CYKY 3Jx2,5</t>
  </si>
  <si>
    <t>Kabel CYKY 2x1,5</t>
  </si>
  <si>
    <t>Kabel CYKY4Jx4</t>
  </si>
  <si>
    <t>Kabel CYKY4Jx10</t>
  </si>
  <si>
    <t xml:space="preserve">kabelové spojky </t>
  </si>
  <si>
    <t>Vodič CYA 6zž</t>
  </si>
  <si>
    <t>JYTY2x1</t>
  </si>
  <si>
    <t>KABEL J-Y(ST)Y 2X2X0,8</t>
  </si>
  <si>
    <t>KABEL UTP 6k vč konektorů</t>
  </si>
  <si>
    <t>KABEL koaxiální KH21D</t>
  </si>
  <si>
    <t xml:space="preserve">Kabely </t>
  </si>
  <si>
    <t>UZEMNĚNÍ A HROMOSVOD</t>
  </si>
  <si>
    <t>pásek FeZn30x4 (v rámci dodávky spodní stavby)</t>
  </si>
  <si>
    <t>drát FeZn10</t>
  </si>
  <si>
    <t>svorka US</t>
  </si>
  <si>
    <t>svorka SR3b</t>
  </si>
  <si>
    <t>svorka SP</t>
  </si>
  <si>
    <t>svorka J1</t>
  </si>
  <si>
    <t>označ. štítek</t>
  </si>
  <si>
    <t>Podpěra PV21c</t>
  </si>
  <si>
    <t>AlMgSi jímací tyč JR3 s podstavcem l=3m</t>
  </si>
  <si>
    <t>drát AlMgSi8</t>
  </si>
  <si>
    <t>podpěra PV11</t>
  </si>
  <si>
    <t>Výkop kompl vč.záhozu</t>
  </si>
  <si>
    <t>OÚ komplet</t>
  </si>
  <si>
    <t>hromosvod a uzemnění</t>
  </si>
  <si>
    <t>svítidla</t>
  </si>
  <si>
    <t>úklid stavby,likvidace odpadů</t>
  </si>
  <si>
    <t>Kordinace díla na stavbě</t>
  </si>
  <si>
    <t>Zkoušky, Revize elektro</t>
  </si>
  <si>
    <t>dokumentace skutečného provedení</t>
  </si>
  <si>
    <t>popis rozvaděčů, jističů, kabelů</t>
  </si>
  <si>
    <t>Náklady na zařízení staveniště a ostatní vedlejší náklady</t>
  </si>
  <si>
    <t>Stavební přípomoce-sekací práce, průrazy</t>
  </si>
  <si>
    <t>Celkem za</t>
  </si>
  <si>
    <t>ostatní položky</t>
  </si>
  <si>
    <t>Montáž svítidel</t>
  </si>
  <si>
    <t>Svítidlo typ A</t>
  </si>
  <si>
    <t>Svítidlo typ B</t>
  </si>
  <si>
    <t>Svítidlo typ C</t>
  </si>
  <si>
    <t>Svítidlo typ D</t>
  </si>
  <si>
    <t>Svítidlo typ E</t>
  </si>
  <si>
    <t>Svítidlo typ F</t>
  </si>
  <si>
    <t>Svítidlo typ G</t>
  </si>
  <si>
    <t>Svítidlo typ H</t>
  </si>
  <si>
    <t>Svítidlo typ I</t>
  </si>
  <si>
    <t>Svítidlo typ J</t>
  </si>
  <si>
    <t>Svítidlo typ NO</t>
  </si>
  <si>
    <t>Svítidlo typ NO1</t>
  </si>
  <si>
    <t>Svítidlo typ NO2</t>
  </si>
  <si>
    <t>Svítidlo typ NO3</t>
  </si>
  <si>
    <t>Cena celkem bez DPH</t>
  </si>
  <si>
    <t>Klient:</t>
  </si>
  <si>
    <t>Akce:</t>
  </si>
  <si>
    <t>Sanační práce Školka Doksy</t>
  </si>
  <si>
    <t>Datum:</t>
  </si>
  <si>
    <t>Popis</t>
  </si>
  <si>
    <t>Sanační opratření suterénu objektu</t>
  </si>
  <si>
    <t>A) Bourací práce</t>
  </si>
  <si>
    <t>Číslo.pol</t>
  </si>
  <si>
    <t>celkem (Kč)</t>
  </si>
  <si>
    <t>Demontáž SDK</t>
  </si>
  <si>
    <t>Odstranění stávajících cementových omítek v clk tl. do 40mm</t>
  </si>
  <si>
    <t>Očištění zdiva ocelovýni kartáči a vysavačem</t>
  </si>
  <si>
    <t>Vyčištění spár zdiva do hloubky 20 mm</t>
  </si>
  <si>
    <t>Odstranění stávajících nášlapných vrstev, tl. cca 25 mm</t>
  </si>
  <si>
    <t>Demolice konstrukcí podlah železobetonových, tl. 150 mm ručně</t>
  </si>
  <si>
    <t>Ruční výkop podloží do hloubky 275 mm</t>
  </si>
  <si>
    <t>Přesun nebezpečných odpadů po staveništi 50 m nošením</t>
  </si>
  <si>
    <t>Příplatek ZKD 10m přesunu nebezpečných odpadů po staveništi nošením do vzd. Dalších 50m</t>
  </si>
  <si>
    <t>Ruční přesun výkopku a sutí do vzdálenosti 50 m nošením</t>
  </si>
  <si>
    <t>Příplatek ZKD 10m přesunu výkopku a betonové suti po staveništi nošením do vzd. Dalších 50m</t>
  </si>
  <si>
    <t>Ruční nakládání nebezpečných odpadů, výkopku, suti na dopravní prostředek (100%)</t>
  </si>
  <si>
    <t>Vodorovné přemístění nebezpečných odpadů do vzdálenosti 1 km nákladním automobilem do 12 t</t>
  </si>
  <si>
    <t>Příplatek za dopravu nebezpečných odpadů za každý další 1 km (50 km)</t>
  </si>
  <si>
    <t xml:space="preserve">Poplatek za uložení nebezpečných odpadů na skládce </t>
  </si>
  <si>
    <t>Vodorovné přemístění sutě a výkopků do vzdálenosti 1 km nákladním automobilem do 12 t</t>
  </si>
  <si>
    <t>Příplatek za dopravu  za každý další 1 km (20 km)</t>
  </si>
  <si>
    <t xml:space="preserve">Poplatek za uložení výkopku na skládce </t>
  </si>
  <si>
    <t>A) Stavební práce</t>
  </si>
  <si>
    <t>B) Stavební práce</t>
  </si>
  <si>
    <t>Štěrkové lože tl. Do 100 f-8/16</t>
  </si>
  <si>
    <t xml:space="preserve">Podkladní bet. deska tl. 150mm </t>
  </si>
  <si>
    <t>výztuž KARI síť 6/100x100</t>
  </si>
  <si>
    <t>Broušení betonových ploch a příprava podkladu pro cementové stěrky</t>
  </si>
  <si>
    <t>Hydroizolce stěrková polymercementová  3-vrstvé</t>
  </si>
  <si>
    <t>Geotextilie 300 g/m2 2x</t>
  </si>
  <si>
    <t>Tepelná hydroizolace XPS tl.100 mm lepením</t>
  </si>
  <si>
    <t>PE fólie</t>
  </si>
  <si>
    <t>Betonová roznášecí vrstva tl. 70 mm</t>
  </si>
  <si>
    <t>Nivelační stěrka tl. 10 mm</t>
  </si>
  <si>
    <t>D+M Flexibilní lepidlo + Keramiclká dlažba</t>
  </si>
  <si>
    <t>D+M Keramický sokl výšky 80 mm</t>
  </si>
  <si>
    <t>mb</t>
  </si>
  <si>
    <t>Ruční přesun materiálu do vzdálenosti 50 m nošením</t>
  </si>
  <si>
    <t>Příplatek ZKD 10m přesunu vmateriálu po staveništi nošením do vzd. Dalších 50m</t>
  </si>
  <si>
    <t>C) Sanační práce</t>
  </si>
  <si>
    <t>Liniová krémová injektáž</t>
  </si>
  <si>
    <t>Plošná tlaková injektáž do hl. 85% tl. Zdiva</t>
  </si>
  <si>
    <t>IC- podhoz vápenocementovou maltou s vyšší pevností pro aplikaci hydrostěrek</t>
  </si>
  <si>
    <t>IC- utěsňující hydrostěrky polymercementové 3-vrstvé</t>
  </si>
  <si>
    <t>Propojení dodatečné vodorovné hydroizolace stěn na hydroizolaci podlah systémovým řešením</t>
  </si>
  <si>
    <t>Sanační omítka 4 vrstvá lehčená s příměsí dutého skleněného plniva hmotnost do 5,5kg/m2/cm</t>
  </si>
  <si>
    <t>Sanační štuk systémový</t>
  </si>
  <si>
    <t xml:space="preserve">silikátový nátěr ve dvou vrstvách + silikátová penetrace </t>
  </si>
  <si>
    <t>D) Ostatní náklady</t>
  </si>
  <si>
    <t xml:space="preserve">průběžný a závěrečný úklid </t>
  </si>
  <si>
    <t>režijní náklady</t>
  </si>
  <si>
    <t>zařízení, provoz, demontáž staveniště</t>
  </si>
  <si>
    <t>Stavební práce celkem bez DPH</t>
  </si>
  <si>
    <t>DPH 21%</t>
  </si>
  <si>
    <t>Stavební práce celkem s DPH</t>
  </si>
  <si>
    <t>CN obsahuje</t>
  </si>
  <si>
    <t xml:space="preserve"> - výrobní a správní režii</t>
  </si>
  <si>
    <t xml:space="preserve"> - průběžný a závěrečný úklid</t>
  </si>
  <si>
    <t xml:space="preserve"> - veškeré skryté předpokládatelné stavební práce nutné k řádnému provedení díla dle platných norem a předpisů vyjma prací neočekávaných, které by znemožňovali řádné dokončení díla nebo by jejich provedení bylo nutné konzultovat s investorem nebo jeho zákonným zástupcem z hlediska ovlivnění ceny nebo vzhledu.</t>
  </si>
  <si>
    <t xml:space="preserve"> - dopravu materiálu a dopravu zaměstnanců</t>
  </si>
  <si>
    <t>SAN</t>
  </si>
  <si>
    <t>Sanace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</si>
</sst>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#,##0.00000"/>
    <numFmt numFmtId="165" formatCode="[$-405]General"/>
    <numFmt numFmtId="166" formatCode="0.0"/>
  </numFmts>
  <fonts count="46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2"/>
      <name val="Formata"/>
      <charset val="238"/>
    </font>
    <font>
      <b/>
      <sz val="8"/>
      <name val="Arial"/>
      <family val="2"/>
      <charset val="238"/>
    </font>
    <font>
      <i/>
      <sz val="9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  <charset val="1"/>
    </font>
    <font>
      <sz val="8"/>
      <name val="Arial CE"/>
      <family val="2"/>
      <charset val="238"/>
    </font>
    <font>
      <sz val="10"/>
      <name val="Arial Narrow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rgb="FF000000"/>
      <name val="Arial1"/>
      <charset val="238"/>
    </font>
    <font>
      <sz val="8"/>
      <name val="MS Sans Serif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rgb="FF0070C0"/>
      <name val="Calibri"/>
      <family val="2"/>
      <charset val="238"/>
      <scheme val="minor"/>
    </font>
    <font>
      <b/>
      <sz val="11"/>
      <color theme="1"/>
      <name val="Times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26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22" fillId="0" borderId="0"/>
    <xf numFmtId="0" fontId="28" fillId="0" borderId="0"/>
    <xf numFmtId="0" fontId="1" fillId="0" borderId="0" applyProtection="0"/>
    <xf numFmtId="0" fontId="30" fillId="0" borderId="0"/>
    <xf numFmtId="0" fontId="31" fillId="0" borderId="0"/>
    <xf numFmtId="165" fontId="33" fillId="0" borderId="0" applyBorder="0" applyProtection="0"/>
    <xf numFmtId="0" fontId="34" fillId="0" borderId="0" applyAlignment="0">
      <alignment vertical="top" wrapText="1"/>
      <protection locked="0"/>
    </xf>
    <xf numFmtId="0" fontId="18" fillId="0" borderId="0"/>
    <xf numFmtId="44" fontId="18" fillId="0" borderId="0" applyFont="0" applyFill="0" applyBorder="0" applyAlignment="0" applyProtection="0"/>
  </cellStyleXfs>
  <cellXfs count="440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 applyBorder="1"/>
    <xf numFmtId="0" fontId="7" fillId="0" borderId="6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right"/>
    </xf>
    <xf numFmtId="0" fontId="7" fillId="0" borderId="6" xfId="0" applyFont="1" applyBorder="1" applyAlignment="1">
      <alignment vertical="top"/>
    </xf>
    <xf numFmtId="14" fontId="7" fillId="0" borderId="6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1" fontId="7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7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7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7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7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7" fillId="0" borderId="18" xfId="0" applyFont="1" applyFill="1" applyBorder="1" applyAlignment="1">
      <alignment horizontal="left" vertical="top"/>
    </xf>
    <xf numFmtId="0" fontId="7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7" fillId="0" borderId="14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7" fillId="0" borderId="6" xfId="0" applyNumberFormat="1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indent="1"/>
    </xf>
    <xf numFmtId="49" fontId="5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7" fillId="3" borderId="6" xfId="0" applyNumberFormat="1" applyFont="1" applyFill="1" applyBorder="1" applyAlignment="1">
      <alignment horizontal="left" vertical="center"/>
    </xf>
    <xf numFmtId="0" fontId="7" fillId="3" borderId="6" xfId="0" applyFont="1" applyFill="1" applyBorder="1"/>
    <xf numFmtId="0" fontId="7" fillId="3" borderId="6" xfId="0" applyFont="1" applyFill="1" applyBorder="1" applyAlignment="1"/>
    <xf numFmtId="0" fontId="7" fillId="3" borderId="8" xfId="0" applyFont="1" applyFill="1" applyBorder="1" applyAlignment="1"/>
    <xf numFmtId="49" fontId="7" fillId="0" borderId="0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right" vertical="center"/>
    </xf>
    <xf numFmtId="49" fontId="7" fillId="4" borderId="6" xfId="0" applyNumberFormat="1" applyFont="1" applyFill="1" applyBorder="1" applyAlignment="1" applyProtection="1">
      <alignment horizontal="right" vertical="center"/>
      <protection locked="0"/>
    </xf>
    <xf numFmtId="49" fontId="7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0" fontId="4" fillId="3" borderId="11" xfId="0" applyFont="1" applyFill="1" applyBorder="1" applyAlignment="1">
      <alignment horizontal="left" vertical="center" indent="1"/>
    </xf>
    <xf numFmtId="0" fontId="0" fillId="3" borderId="7" xfId="0" applyFill="1" applyBorder="1"/>
    <xf numFmtId="49" fontId="7" fillId="3" borderId="13" xfId="0" applyNumberFormat="1" applyFont="1" applyFill="1" applyBorder="1" applyAlignment="1">
      <alignment horizontal="left" vertical="center"/>
    </xf>
    <xf numFmtId="0" fontId="13" fillId="0" borderId="0" xfId="0" applyNumberFormat="1" applyFont="1" applyAlignment="1">
      <alignment wrapText="1"/>
    </xf>
    <xf numFmtId="0" fontId="5" fillId="0" borderId="0" xfId="0" applyFont="1"/>
    <xf numFmtId="0" fontId="14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6" fillId="0" borderId="26" xfId="0" applyFont="1" applyBorder="1"/>
    <xf numFmtId="49" fontId="6" fillId="0" borderId="26" xfId="0" applyNumberFormat="1" applyFont="1" applyBorder="1" applyAlignment="1">
      <alignment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6" fillId="5" borderId="10" xfId="0" applyFont="1" applyFill="1" applyBorder="1"/>
    <xf numFmtId="0" fontId="6" fillId="5" borderId="6" xfId="0" applyFont="1" applyFill="1" applyBorder="1"/>
    <xf numFmtId="0" fontId="14" fillId="3" borderId="29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/>
    </xf>
    <xf numFmtId="4" fontId="6" fillId="0" borderId="29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vertical="center"/>
    </xf>
    <xf numFmtId="4" fontId="6" fillId="0" borderId="27" xfId="0" applyNumberFormat="1" applyFont="1" applyBorder="1" applyAlignment="1">
      <alignment horizontal="center" vertical="center"/>
    </xf>
    <xf numFmtId="4" fontId="6" fillId="0" borderId="27" xfId="0" applyNumberFormat="1" applyFont="1" applyBorder="1" applyAlignment="1">
      <alignment vertical="center"/>
    </xf>
    <xf numFmtId="4" fontId="6" fillId="0" borderId="33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vertical="center"/>
    </xf>
    <xf numFmtId="4" fontId="6" fillId="5" borderId="33" xfId="0" applyNumberFormat="1" applyFont="1" applyFill="1" applyBorder="1" applyAlignment="1">
      <alignment horizontal="center"/>
    </xf>
    <xf numFmtId="4" fontId="6" fillId="5" borderId="33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4" xfId="0" applyNumberFormat="1" applyBorder="1" applyAlignment="1">
      <alignment vertical="center"/>
    </xf>
    <xf numFmtId="49" fontId="0" fillId="0" borderId="34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3" borderId="30" xfId="0" applyFill="1" applyBorder="1"/>
    <xf numFmtId="0" fontId="15" fillId="0" borderId="0" xfId="0" applyFont="1"/>
    <xf numFmtId="0" fontId="15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29" xfId="0" applyFill="1" applyBorder="1"/>
    <xf numFmtId="49" fontId="0" fillId="3" borderId="29" xfId="0" applyNumberFormat="1" applyFill="1" applyBorder="1"/>
    <xf numFmtId="0" fontId="15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5" fillId="0" borderId="28" xfId="0" applyFont="1" applyBorder="1" applyAlignment="1">
      <alignment vertical="top" shrinkToFit="1"/>
    </xf>
    <xf numFmtId="0" fontId="16" fillId="0" borderId="28" xfId="0" applyNumberFormat="1" applyFont="1" applyBorder="1" applyAlignment="1">
      <alignment vertical="top" wrapText="1" shrinkToFit="1"/>
    </xf>
    <xf numFmtId="0" fontId="0" fillId="3" borderId="32" xfId="0" applyFill="1" applyBorder="1" applyAlignment="1">
      <alignment vertical="top" shrinkToFit="1"/>
    </xf>
    <xf numFmtId="0" fontId="17" fillId="0" borderId="28" xfId="0" applyNumberFormat="1" applyFont="1" applyBorder="1" applyAlignment="1">
      <alignment vertical="top" wrapText="1" shrinkToFit="1"/>
    </xf>
    <xf numFmtId="164" fontId="15" fillId="0" borderId="27" xfId="0" applyNumberFormat="1" applyFont="1" applyBorder="1" applyAlignment="1">
      <alignment vertical="top" shrinkToFit="1"/>
    </xf>
    <xf numFmtId="164" fontId="16" fillId="0" borderId="27" xfId="0" applyNumberFormat="1" applyFont="1" applyBorder="1" applyAlignment="1">
      <alignment vertical="top" wrapText="1" shrinkToFit="1"/>
    </xf>
    <xf numFmtId="164" fontId="0" fillId="3" borderId="33" xfId="0" applyNumberFormat="1" applyFill="1" applyBorder="1" applyAlignment="1">
      <alignment vertical="top" shrinkToFit="1"/>
    </xf>
    <xf numFmtId="164" fontId="17" fillId="0" borderId="27" xfId="0" applyNumberFormat="1" applyFont="1" applyBorder="1" applyAlignment="1">
      <alignment vertical="top" wrapText="1" shrinkToFit="1"/>
    </xf>
    <xf numFmtId="4" fontId="15" fillId="4" borderId="27" xfId="0" applyNumberFormat="1" applyFont="1" applyFill="1" applyBorder="1" applyAlignment="1" applyProtection="1">
      <alignment vertical="top" shrinkToFit="1"/>
      <protection locked="0"/>
    </xf>
    <xf numFmtId="4" fontId="15" fillId="0" borderId="27" xfId="0" applyNumberFormat="1" applyFont="1" applyBorder="1" applyAlignment="1">
      <alignment vertical="top" shrinkToFit="1"/>
    </xf>
    <xf numFmtId="4" fontId="0" fillId="3" borderId="33" xfId="0" applyNumberFormat="1" applyFill="1" applyBorder="1" applyAlignment="1">
      <alignment vertical="top" shrinkToFit="1"/>
    </xf>
    <xf numFmtId="0" fontId="0" fillId="3" borderId="41" xfId="0" applyFill="1" applyBorder="1"/>
    <xf numFmtId="0" fontId="0" fillId="3" borderId="42" xfId="0" applyFill="1" applyBorder="1" applyAlignment="1">
      <alignment wrapText="1"/>
    </xf>
    <xf numFmtId="0" fontId="0" fillId="3" borderId="43" xfId="0" applyFill="1" applyBorder="1" applyAlignment="1">
      <alignment vertical="top"/>
    </xf>
    <xf numFmtId="49" fontId="0" fillId="3" borderId="43" xfId="0" applyNumberFormat="1" applyFill="1" applyBorder="1" applyAlignment="1">
      <alignment vertical="top"/>
    </xf>
    <xf numFmtId="49" fontId="0" fillId="3" borderId="40" xfId="0" applyNumberFormat="1" applyFill="1" applyBorder="1" applyAlignment="1">
      <alignment vertical="top"/>
    </xf>
    <xf numFmtId="0" fontId="0" fillId="3" borderId="44" xfId="0" applyFill="1" applyBorder="1" applyAlignment="1">
      <alignment vertical="top"/>
    </xf>
    <xf numFmtId="164" fontId="0" fillId="3" borderId="40" xfId="0" applyNumberFormat="1" applyFill="1" applyBorder="1" applyAlignment="1">
      <alignment vertical="top"/>
    </xf>
    <xf numFmtId="4" fontId="0" fillId="3" borderId="40" xfId="0" applyNumberFormat="1" applyFill="1" applyBorder="1" applyAlignment="1">
      <alignment vertical="top"/>
    </xf>
    <xf numFmtId="0" fontId="15" fillId="0" borderId="10" xfId="0" applyFont="1" applyBorder="1" applyAlignment="1">
      <alignment vertical="top"/>
    </xf>
    <xf numFmtId="0" fontId="15" fillId="0" borderId="10" xfId="0" applyNumberFormat="1" applyFont="1" applyBorder="1" applyAlignment="1">
      <alignment vertical="top"/>
    </xf>
    <xf numFmtId="0" fontId="15" fillId="0" borderId="32" xfId="0" applyFont="1" applyBorder="1" applyAlignment="1">
      <alignment vertical="top" shrinkToFit="1"/>
    </xf>
    <xf numFmtId="164" fontId="15" fillId="0" borderId="33" xfId="0" applyNumberFormat="1" applyFont="1" applyBorder="1" applyAlignment="1">
      <alignment vertical="top" shrinkToFit="1"/>
    </xf>
    <xf numFmtId="4" fontId="15" fillId="4" borderId="33" xfId="0" applyNumberFormat="1" applyFont="1" applyFill="1" applyBorder="1" applyAlignment="1" applyProtection="1">
      <alignment vertical="top" shrinkToFit="1"/>
      <protection locked="0"/>
    </xf>
    <xf numFmtId="4" fontId="15" fillId="0" borderId="33" xfId="0" applyNumberFormat="1" applyFont="1" applyBorder="1" applyAlignment="1">
      <alignment vertical="top" shrinkToFit="1"/>
    </xf>
    <xf numFmtId="0" fontId="7" fillId="3" borderId="15" xfId="0" applyFont="1" applyFill="1" applyBorder="1" applyAlignment="1">
      <alignment vertical="top"/>
    </xf>
    <xf numFmtId="49" fontId="7" fillId="3" borderId="12" xfId="0" applyNumberFormat="1" applyFont="1" applyFill="1" applyBorder="1" applyAlignment="1">
      <alignment vertical="top"/>
    </xf>
    <xf numFmtId="0" fontId="7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4" fontId="7" fillId="3" borderId="22" xfId="0" applyNumberFormat="1" applyFont="1" applyFill="1" applyBorder="1" applyAlignment="1">
      <alignment vertical="top"/>
    </xf>
    <xf numFmtId="0" fontId="15" fillId="0" borderId="27" xfId="0" applyNumberFormat="1" applyFont="1" applyBorder="1" applyAlignment="1">
      <alignment horizontal="left" vertical="top" wrapText="1"/>
    </xf>
    <xf numFmtId="0" fontId="16" fillId="0" borderId="27" xfId="0" quotePrefix="1" applyNumberFormat="1" applyFont="1" applyBorder="1" applyAlignment="1">
      <alignment horizontal="left" vertical="top" wrapText="1"/>
    </xf>
    <xf numFmtId="0" fontId="0" fillId="3" borderId="33" xfId="0" applyNumberFormat="1" applyFill="1" applyBorder="1" applyAlignment="1">
      <alignment horizontal="left" vertical="top" wrapText="1"/>
    </xf>
    <xf numFmtId="0" fontId="17" fillId="0" borderId="27" xfId="0" quotePrefix="1" applyNumberFormat="1" applyFont="1" applyBorder="1" applyAlignment="1">
      <alignment horizontal="left" vertical="top" wrapText="1"/>
    </xf>
    <xf numFmtId="0" fontId="15" fillId="0" borderId="3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7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0" fillId="0" borderId="0" xfId="0" applyNumberFormat="1" applyAlignment="1">
      <alignment vertical="top"/>
    </xf>
    <xf numFmtId="4" fontId="6" fillId="0" borderId="27" xfId="0" applyNumberFormat="1" applyFont="1" applyBorder="1" applyAlignment="1">
      <alignment vertical="center"/>
    </xf>
    <xf numFmtId="0" fontId="0" fillId="3" borderId="40" xfId="0" applyNumberFormat="1" applyFill="1" applyBorder="1" applyAlignment="1">
      <alignment horizontal="left" vertical="top" wrapText="1"/>
    </xf>
    <xf numFmtId="0" fontId="0" fillId="3" borderId="44" xfId="0" applyFill="1" applyBorder="1" applyAlignment="1">
      <alignment vertical="top" shrinkToFit="1"/>
    </xf>
    <xf numFmtId="164" fontId="0" fillId="3" borderId="40" xfId="0" applyNumberFormat="1" applyFill="1" applyBorder="1" applyAlignment="1">
      <alignment vertical="top" shrinkToFit="1"/>
    </xf>
    <xf numFmtId="4" fontId="0" fillId="3" borderId="40" xfId="0" applyNumberFormat="1" applyFill="1" applyBorder="1" applyAlignment="1">
      <alignment vertical="top" shrinkToFit="1"/>
    </xf>
    <xf numFmtId="0" fontId="0" fillId="3" borderId="43" xfId="0" applyNumberFormat="1" applyFill="1" applyBorder="1" applyAlignment="1">
      <alignment horizontal="left" vertical="top"/>
    </xf>
    <xf numFmtId="0" fontId="0" fillId="3" borderId="10" xfId="0" applyNumberFormat="1" applyFill="1" applyBorder="1" applyAlignment="1">
      <alignment horizontal="left" vertical="top"/>
    </xf>
    <xf numFmtId="49" fontId="19" fillId="0" borderId="43" xfId="0" applyNumberFormat="1" applyFont="1" applyFill="1" applyBorder="1" applyAlignment="1">
      <alignment horizontal="left" vertical="center"/>
    </xf>
    <xf numFmtId="49" fontId="19" fillId="0" borderId="35" xfId="0" applyNumberFormat="1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4" fontId="20" fillId="0" borderId="40" xfId="0" applyNumberFormat="1" applyFont="1" applyFill="1" applyBorder="1" applyAlignment="1">
      <alignment horizontal="right" vertical="center"/>
    </xf>
    <xf numFmtId="0" fontId="20" fillId="0" borderId="40" xfId="0" applyFont="1" applyBorder="1" applyAlignment="1">
      <alignment vertical="center"/>
    </xf>
    <xf numFmtId="0" fontId="21" fillId="0" borderId="40" xfId="0" applyFont="1" applyBorder="1" applyAlignment="1">
      <alignment horizontal="right"/>
    </xf>
    <xf numFmtId="49" fontId="20" fillId="0" borderId="40" xfId="0" applyNumberFormat="1" applyFont="1" applyFill="1" applyBorder="1" applyAlignment="1">
      <alignment horizontal="left" vertical="center"/>
    </xf>
    <xf numFmtId="49" fontId="20" fillId="0" borderId="40" xfId="0" applyNumberFormat="1" applyFont="1" applyFill="1" applyBorder="1" applyAlignment="1">
      <alignment horizontal="left" vertical="center" wrapText="1"/>
    </xf>
    <xf numFmtId="4" fontId="20" fillId="0" borderId="40" xfId="0" applyNumberFormat="1" applyFont="1" applyBorder="1" applyAlignment="1">
      <alignment horizontal="center" vertical="center"/>
    </xf>
    <xf numFmtId="0" fontId="20" fillId="0" borderId="40" xfId="2" applyNumberFormat="1" applyFont="1" applyFill="1" applyBorder="1" applyAlignment="1" applyProtection="1">
      <alignment horizontal="center"/>
      <protection hidden="1"/>
    </xf>
    <xf numFmtId="0" fontId="20" fillId="0" borderId="40" xfId="0" applyFont="1" applyFill="1" applyBorder="1" applyAlignment="1">
      <alignment vertical="center"/>
    </xf>
    <xf numFmtId="4" fontId="20" fillId="0" borderId="40" xfId="2" applyNumberFormat="1" applyFont="1" applyBorder="1" applyAlignment="1" applyProtection="1">
      <alignment horizontal="right" vertical="center"/>
      <protection hidden="1"/>
    </xf>
    <xf numFmtId="4" fontId="20" fillId="0" borderId="40" xfId="0" applyNumberFormat="1" applyFont="1" applyFill="1" applyBorder="1" applyAlignment="1">
      <alignment horizontal="right"/>
    </xf>
    <xf numFmtId="4" fontId="20" fillId="0" borderId="40" xfId="0" applyNumberFormat="1" applyFont="1" applyFill="1" applyBorder="1" applyAlignment="1">
      <alignment vertical="center"/>
    </xf>
    <xf numFmtId="49" fontId="23" fillId="0" borderId="40" xfId="0" applyNumberFormat="1" applyFont="1" applyFill="1" applyBorder="1" applyAlignment="1">
      <alignment horizontal="left" vertical="center" wrapText="1"/>
    </xf>
    <xf numFmtId="49" fontId="20" fillId="0" borderId="40" xfId="0" applyNumberFormat="1" applyFont="1" applyFill="1" applyBorder="1" applyAlignment="1">
      <alignment vertical="center"/>
    </xf>
    <xf numFmtId="0" fontId="24" fillId="0" borderId="40" xfId="0" applyFont="1" applyFill="1" applyBorder="1" applyAlignment="1">
      <alignment horizontal="left" vertical="center" wrapText="1"/>
    </xf>
    <xf numFmtId="0" fontId="25" fillId="0" borderId="40" xfId="0" applyFont="1" applyFill="1" applyBorder="1" applyAlignment="1">
      <alignment horizontal="center"/>
    </xf>
    <xf numFmtId="0" fontId="25" fillId="0" borderId="40" xfId="0" applyFont="1" applyFill="1" applyBorder="1" applyAlignment="1">
      <alignment horizontal="right"/>
    </xf>
    <xf numFmtId="4" fontId="25" fillId="0" borderId="40" xfId="0" applyNumberFormat="1" applyFont="1" applyFill="1" applyBorder="1" applyAlignment="1">
      <alignment horizontal="right"/>
    </xf>
    <xf numFmtId="1" fontId="25" fillId="0" borderId="40" xfId="0" applyNumberFormat="1" applyFont="1" applyFill="1" applyBorder="1" applyAlignment="1">
      <alignment horizontal="center"/>
    </xf>
    <xf numFmtId="49" fontId="20" fillId="0" borderId="40" xfId="0" applyNumberFormat="1" applyFont="1" applyFill="1" applyBorder="1" applyAlignment="1">
      <alignment horizontal="left" vertical="top" wrapText="1"/>
    </xf>
    <xf numFmtId="0" fontId="26" fillId="0" borderId="40" xfId="0" applyFont="1" applyBorder="1" applyAlignment="1"/>
    <xf numFmtId="0" fontId="20" fillId="6" borderId="40" xfId="0" applyFont="1" applyFill="1" applyBorder="1" applyAlignment="1">
      <alignment horizontal="center" vertical="center"/>
    </xf>
    <xf numFmtId="1" fontId="20" fillId="0" borderId="40" xfId="0" applyNumberFormat="1" applyFont="1" applyFill="1" applyBorder="1" applyAlignment="1">
      <alignment horizontal="center"/>
    </xf>
    <xf numFmtId="4" fontId="20" fillId="6" borderId="40" xfId="2" applyNumberFormat="1" applyFont="1" applyFill="1" applyBorder="1" applyAlignment="1" applyProtection="1">
      <alignment horizontal="right" vertical="center"/>
      <protection hidden="1"/>
    </xf>
    <xf numFmtId="0" fontId="20" fillId="0" borderId="40" xfId="0" applyFont="1" applyBorder="1"/>
    <xf numFmtId="49" fontId="27" fillId="0" borderId="40" xfId="2" applyNumberFormat="1" applyFont="1" applyFill="1" applyBorder="1" applyAlignment="1" applyProtection="1">
      <alignment horizontal="left"/>
      <protection hidden="1"/>
    </xf>
    <xf numFmtId="49" fontId="20" fillId="0" borderId="40" xfId="0" applyNumberFormat="1" applyFont="1" applyFill="1" applyBorder="1" applyAlignment="1">
      <alignment horizontal="center" vertical="center"/>
    </xf>
    <xf numFmtId="1" fontId="20" fillId="0" borderId="40" xfId="3" applyNumberFormat="1" applyFont="1" applyFill="1" applyBorder="1" applyAlignment="1">
      <alignment horizontal="center"/>
    </xf>
    <xf numFmtId="4" fontId="27" fillId="0" borderId="40" xfId="0" applyNumberFormat="1" applyFont="1" applyFill="1" applyBorder="1" applyAlignment="1">
      <alignment horizontal="right" vertical="center"/>
    </xf>
    <xf numFmtId="4" fontId="20" fillId="0" borderId="40" xfId="0" applyNumberFormat="1" applyFont="1" applyBorder="1" applyAlignment="1">
      <alignment vertical="center"/>
    </xf>
    <xf numFmtId="1" fontId="20" fillId="0" borderId="40" xfId="0" applyNumberFormat="1" applyFont="1" applyBorder="1" applyAlignment="1">
      <alignment horizontal="center"/>
    </xf>
    <xf numFmtId="4" fontId="20" fillId="0" borderId="40" xfId="0" applyNumberFormat="1" applyFont="1" applyBorder="1" applyAlignment="1">
      <alignment horizontal="right" vertical="center"/>
    </xf>
    <xf numFmtId="49" fontId="23" fillId="7" borderId="40" xfId="0" applyNumberFormat="1" applyFont="1" applyFill="1" applyBorder="1" applyAlignment="1">
      <alignment horizontal="right" vertical="center"/>
    </xf>
    <xf numFmtId="4" fontId="23" fillId="7" borderId="40" xfId="0" applyNumberFormat="1" applyFont="1" applyFill="1" applyBorder="1" applyAlignment="1">
      <alignment horizontal="left" vertical="center" wrapText="1"/>
    </xf>
    <xf numFmtId="4" fontId="23" fillId="7" borderId="40" xfId="0" applyNumberFormat="1" applyFont="1" applyFill="1" applyBorder="1" applyAlignment="1">
      <alignment horizontal="center" vertical="center"/>
    </xf>
    <xf numFmtId="1" fontId="23" fillId="7" borderId="40" xfId="0" applyNumberFormat="1" applyFont="1" applyFill="1" applyBorder="1" applyAlignment="1">
      <alignment horizontal="center"/>
    </xf>
    <xf numFmtId="4" fontId="23" fillId="7" borderId="40" xfId="0" applyNumberFormat="1" applyFont="1" applyFill="1" applyBorder="1" applyAlignment="1">
      <alignment horizontal="right" vertical="center"/>
    </xf>
    <xf numFmtId="4" fontId="23" fillId="7" borderId="40" xfId="0" applyNumberFormat="1" applyFont="1" applyFill="1" applyBorder="1" applyAlignment="1">
      <alignment vertical="center"/>
    </xf>
    <xf numFmtId="49" fontId="27" fillId="0" borderId="40" xfId="0" applyNumberFormat="1" applyFont="1" applyFill="1" applyBorder="1" applyAlignment="1">
      <alignment vertical="center"/>
    </xf>
    <xf numFmtId="49" fontId="29" fillId="0" borderId="40" xfId="0" applyNumberFormat="1" applyFont="1" applyFill="1" applyBorder="1" applyAlignment="1">
      <alignment horizontal="left" vertical="center" wrapText="1"/>
    </xf>
    <xf numFmtId="0" fontId="27" fillId="0" borderId="40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/>
    </xf>
    <xf numFmtId="49" fontId="20" fillId="0" borderId="40" xfId="0" applyNumberFormat="1" applyFont="1" applyBorder="1" applyAlignment="1">
      <alignment horizontal="left" vertical="top" wrapText="1"/>
    </xf>
    <xf numFmtId="0" fontId="20" fillId="0" borderId="40" xfId="0" applyFont="1" applyBorder="1" applyAlignment="1">
      <alignment horizontal="left" vertical="top" wrapText="1"/>
    </xf>
    <xf numFmtId="49" fontId="20" fillId="0" borderId="40" xfId="2" applyNumberFormat="1" applyFont="1" applyBorder="1" applyAlignment="1" applyProtection="1">
      <alignment horizontal="center" vertical="center"/>
      <protection hidden="1"/>
    </xf>
    <xf numFmtId="4" fontId="20" fillId="6" borderId="40" xfId="0" applyNumberFormat="1" applyFont="1" applyFill="1" applyBorder="1" applyAlignment="1">
      <alignment horizontal="right" vertical="center"/>
    </xf>
    <xf numFmtId="49" fontId="27" fillId="0" borderId="40" xfId="0" applyNumberFormat="1" applyFont="1" applyBorder="1" applyAlignment="1">
      <alignment vertical="center"/>
    </xf>
    <xf numFmtId="49" fontId="20" fillId="6" borderId="40" xfId="0" applyNumberFormat="1" applyFont="1" applyFill="1" applyBorder="1" applyAlignment="1">
      <alignment horizontal="left" vertical="center"/>
    </xf>
    <xf numFmtId="49" fontId="27" fillId="6" borderId="40" xfId="4" applyNumberFormat="1" applyFont="1" applyFill="1" applyBorder="1" applyAlignment="1" applyProtection="1">
      <alignment horizontal="left" vertical="center" wrapText="1"/>
    </xf>
    <xf numFmtId="0" fontId="27" fillId="6" borderId="40" xfId="4" applyFont="1" applyFill="1" applyBorder="1" applyAlignment="1" applyProtection="1">
      <alignment horizontal="center" vertical="center"/>
    </xf>
    <xf numFmtId="0" fontId="20" fillId="6" borderId="40" xfId="0" applyFont="1" applyFill="1" applyBorder="1" applyAlignment="1">
      <alignment horizontal="left" vertical="center"/>
    </xf>
    <xf numFmtId="4" fontId="27" fillId="0" borderId="40" xfId="0" applyNumberFormat="1" applyFont="1" applyFill="1" applyBorder="1" applyAlignment="1">
      <alignment horizontal="right"/>
    </xf>
    <xf numFmtId="0" fontId="27" fillId="6" borderId="40" xfId="4" applyFont="1" applyFill="1" applyBorder="1" applyAlignment="1" applyProtection="1">
      <alignment vertical="center"/>
    </xf>
    <xf numFmtId="1" fontId="27" fillId="6" borderId="40" xfId="4" applyNumberFormat="1" applyFont="1" applyFill="1" applyBorder="1" applyAlignment="1" applyProtection="1">
      <alignment horizontal="center"/>
    </xf>
    <xf numFmtId="0" fontId="0" fillId="0" borderId="40" xfId="0" applyBorder="1"/>
    <xf numFmtId="49" fontId="23" fillId="0" borderId="40" xfId="0" applyNumberFormat="1" applyFont="1" applyFill="1" applyBorder="1" applyAlignment="1">
      <alignment horizontal="right" vertical="center"/>
    </xf>
    <xf numFmtId="4" fontId="23" fillId="0" borderId="40" xfId="0" applyNumberFormat="1" applyFont="1" applyFill="1" applyBorder="1" applyAlignment="1">
      <alignment horizontal="left" vertical="center" wrapText="1"/>
    </xf>
    <xf numFmtId="4" fontId="23" fillId="0" borderId="40" xfId="0" applyNumberFormat="1" applyFont="1" applyFill="1" applyBorder="1" applyAlignment="1">
      <alignment horizontal="center" vertical="center"/>
    </xf>
    <xf numFmtId="1" fontId="23" fillId="0" borderId="40" xfId="0" applyNumberFormat="1" applyFont="1" applyFill="1" applyBorder="1" applyAlignment="1">
      <alignment horizontal="center" vertical="center"/>
    </xf>
    <xf numFmtId="4" fontId="23" fillId="0" borderId="40" xfId="0" applyNumberFormat="1" applyFont="1" applyFill="1" applyBorder="1" applyAlignment="1">
      <alignment horizontal="right" vertical="center"/>
    </xf>
    <xf numFmtId="1" fontId="27" fillId="0" borderId="40" xfId="0" applyNumberFormat="1" applyFont="1" applyFill="1" applyBorder="1" applyAlignment="1">
      <alignment horizontal="center"/>
    </xf>
    <xf numFmtId="49" fontId="27" fillId="6" borderId="40" xfId="0" applyNumberFormat="1" applyFont="1" applyFill="1" applyBorder="1" applyAlignment="1">
      <alignment vertical="center"/>
    </xf>
    <xf numFmtId="0" fontId="20" fillId="0" borderId="40" xfId="0" applyFont="1" applyBorder="1" applyAlignment="1">
      <alignment horizontal="left"/>
    </xf>
    <xf numFmtId="0" fontId="27" fillId="6" borderId="40" xfId="2" applyFont="1" applyFill="1" applyBorder="1" applyAlignment="1">
      <alignment horizontal="center"/>
    </xf>
    <xf numFmtId="49" fontId="29" fillId="7" borderId="40" xfId="0" applyNumberFormat="1" applyFont="1" applyFill="1" applyBorder="1" applyAlignment="1">
      <alignment horizontal="left" vertical="center" wrapText="1"/>
    </xf>
    <xf numFmtId="0" fontId="29" fillId="7" borderId="40" xfId="0" applyFont="1" applyFill="1" applyBorder="1" applyAlignment="1">
      <alignment horizontal="center" vertical="center"/>
    </xf>
    <xf numFmtId="0" fontId="29" fillId="7" borderId="40" xfId="0" applyFont="1" applyFill="1" applyBorder="1" applyAlignment="1">
      <alignment horizontal="center"/>
    </xf>
    <xf numFmtId="4" fontId="29" fillId="7" borderId="40" xfId="0" applyNumberFormat="1" applyFont="1" applyFill="1" applyBorder="1" applyAlignment="1">
      <alignment horizontal="right" vertical="center"/>
    </xf>
    <xf numFmtId="49" fontId="23" fillId="0" borderId="40" xfId="5" applyNumberFormat="1" applyFont="1" applyFill="1" applyBorder="1"/>
    <xf numFmtId="49" fontId="26" fillId="0" borderId="40" xfId="6" applyNumberFormat="1" applyFont="1" applyFill="1" applyBorder="1" applyAlignment="1" applyProtection="1">
      <alignment vertical="center"/>
    </xf>
    <xf numFmtId="3" fontId="26" fillId="0" borderId="40" xfId="6" applyNumberFormat="1" applyFont="1" applyFill="1" applyBorder="1" applyAlignment="1" applyProtection="1">
      <alignment horizontal="center" vertical="center"/>
    </xf>
    <xf numFmtId="0" fontId="24" fillId="0" borderId="43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/>
    <xf numFmtId="0" fontId="20" fillId="0" borderId="40" xfId="0" applyFont="1" applyFill="1" applyBorder="1" applyAlignment="1" applyProtection="1">
      <alignment horizontal="left" vertical="top" wrapText="1"/>
      <protection locked="0"/>
    </xf>
    <xf numFmtId="3" fontId="20" fillId="0" borderId="40" xfId="0" applyNumberFormat="1" applyFont="1" applyFill="1" applyBorder="1" applyAlignment="1">
      <alignment horizontal="center" vertical="center" shrinkToFit="1"/>
    </xf>
    <xf numFmtId="4" fontId="20" fillId="6" borderId="40" xfId="2" applyNumberFormat="1" applyFont="1" applyFill="1" applyBorder="1" applyAlignment="1" applyProtection="1">
      <alignment horizontal="center" vertical="center"/>
      <protection hidden="1"/>
    </xf>
    <xf numFmtId="1" fontId="25" fillId="0" borderId="40" xfId="0" applyNumberFormat="1" applyFont="1" applyFill="1" applyBorder="1" applyAlignment="1">
      <alignment horizontal="right" vertical="center"/>
    </xf>
    <xf numFmtId="4" fontId="20" fillId="0" borderId="40" xfId="0" applyNumberFormat="1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wrapText="1"/>
    </xf>
    <xf numFmtId="0" fontId="15" fillId="0" borderId="33" xfId="0" applyFont="1" applyFill="1" applyBorder="1" applyAlignment="1">
      <alignment horizontal="center"/>
    </xf>
    <xf numFmtId="0" fontId="27" fillId="0" borderId="40" xfId="0" applyFont="1" applyBorder="1" applyAlignment="1" applyProtection="1">
      <alignment horizontal="left" vertical="center"/>
      <protection locked="0"/>
    </xf>
    <xf numFmtId="4" fontId="20" fillId="0" borderId="40" xfId="0" applyNumberFormat="1" applyFont="1" applyFill="1" applyBorder="1" applyAlignment="1">
      <alignment horizontal="center" vertical="center" shrinkToFit="1"/>
    </xf>
    <xf numFmtId="0" fontId="20" fillId="0" borderId="40" xfId="0" applyFont="1" applyFill="1" applyBorder="1" applyAlignment="1"/>
    <xf numFmtId="0" fontId="25" fillId="0" borderId="43" xfId="0" applyFont="1" applyFill="1" applyBorder="1" applyAlignment="1">
      <alignment horizontal="left" vertical="center" wrapText="1"/>
    </xf>
    <xf numFmtId="4" fontId="32" fillId="6" borderId="40" xfId="0" applyNumberFormat="1" applyFont="1" applyFill="1" applyBorder="1" applyAlignment="1">
      <alignment horizontal="left"/>
    </xf>
    <xf numFmtId="4" fontId="20" fillId="6" borderId="40" xfId="0" applyNumberFormat="1" applyFont="1" applyFill="1" applyBorder="1" applyAlignment="1">
      <alignment horizontal="center"/>
    </xf>
    <xf numFmtId="0" fontId="20" fillId="6" borderId="40" xfId="5" applyFont="1" applyFill="1" applyBorder="1" applyAlignment="1">
      <alignment vertical="center"/>
    </xf>
    <xf numFmtId="0" fontId="20" fillId="6" borderId="40" xfId="5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vertical="center" wrapText="1"/>
    </xf>
    <xf numFmtId="0" fontId="20" fillId="0" borderId="40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left" vertical="center" wrapText="1"/>
    </xf>
    <xf numFmtId="0" fontId="23" fillId="7" borderId="40" xfId="0" applyFont="1" applyFill="1" applyBorder="1" applyAlignment="1">
      <alignment vertical="center" wrapText="1"/>
    </xf>
    <xf numFmtId="0" fontId="20" fillId="7" borderId="40" xfId="0" applyFont="1" applyFill="1" applyBorder="1" applyAlignment="1">
      <alignment horizontal="center" vertical="center"/>
    </xf>
    <xf numFmtId="4" fontId="20" fillId="7" borderId="40" xfId="0" applyNumberFormat="1" applyFont="1" applyFill="1" applyBorder="1" applyAlignment="1">
      <alignment horizontal="right" vertical="center"/>
    </xf>
    <xf numFmtId="49" fontId="20" fillId="0" borderId="40" xfId="0" applyNumberFormat="1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40" xfId="0" applyFont="1" applyBorder="1" applyAlignment="1">
      <alignment horizontal="right" vertical="center"/>
    </xf>
    <xf numFmtId="0" fontId="15" fillId="0" borderId="40" xfId="0" applyFont="1" applyFill="1" applyBorder="1" applyAlignment="1">
      <alignment horizontal="center"/>
    </xf>
    <xf numFmtId="1" fontId="15" fillId="0" borderId="40" xfId="0" applyNumberFormat="1" applyFont="1" applyFill="1" applyBorder="1" applyAlignment="1">
      <alignment horizontal="right" vertical="center"/>
    </xf>
    <xf numFmtId="0" fontId="15" fillId="0" borderId="43" xfId="0" applyFont="1" applyFill="1" applyBorder="1" applyAlignment="1">
      <alignment horizontal="left" vertical="center" wrapText="1"/>
    </xf>
    <xf numFmtId="4" fontId="35" fillId="7" borderId="40" xfId="0" applyNumberFormat="1" applyFont="1" applyFill="1" applyBorder="1" applyAlignment="1">
      <alignment vertical="center"/>
    </xf>
    <xf numFmtId="0" fontId="35" fillId="7" borderId="40" xfId="0" applyFont="1" applyFill="1" applyBorder="1" applyAlignment="1">
      <alignment vertical="center" wrapText="1"/>
    </xf>
    <xf numFmtId="0" fontId="37" fillId="0" borderId="30" xfId="0" applyNumberFormat="1" applyFont="1" applyBorder="1"/>
    <xf numFmtId="0" fontId="37" fillId="0" borderId="26" xfId="0" applyNumberFormat="1" applyFont="1" applyBorder="1"/>
    <xf numFmtId="0" fontId="38" fillId="0" borderId="0" xfId="0" applyFont="1"/>
    <xf numFmtId="166" fontId="0" fillId="0" borderId="28" xfId="0" applyNumberFormat="1" applyBorder="1" applyAlignment="1">
      <alignment horizontal="center" vertical="center"/>
    </xf>
    <xf numFmtId="0" fontId="37" fillId="0" borderId="10" xfId="0" applyNumberFormat="1" applyFont="1" applyBorder="1"/>
    <xf numFmtId="14" fontId="0" fillId="8" borderId="6" xfId="0" applyNumberForma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66" fontId="0" fillId="0" borderId="32" xfId="0" applyNumberFormat="1" applyBorder="1" applyAlignment="1">
      <alignment horizontal="center" vertical="center"/>
    </xf>
    <xf numFmtId="0" fontId="39" fillId="0" borderId="0" xfId="0" applyNumberFormat="1" applyFont="1" applyBorder="1"/>
    <xf numFmtId="14" fontId="36" fillId="0" borderId="0" xfId="0" applyNumberFormat="1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Border="1"/>
    <xf numFmtId="0" fontId="36" fillId="0" borderId="0" xfId="0" applyFont="1" applyBorder="1" applyAlignment="1">
      <alignment horizontal="center" vertical="center"/>
    </xf>
    <xf numFmtId="166" fontId="36" fillId="0" borderId="0" xfId="0" applyNumberFormat="1" applyFont="1" applyBorder="1" applyAlignment="1">
      <alignment horizontal="center" vertical="center"/>
    </xf>
    <xf numFmtId="0" fontId="36" fillId="0" borderId="0" xfId="0" applyFont="1"/>
    <xf numFmtId="0" fontId="0" fillId="9" borderId="40" xfId="0" applyFill="1" applyBorder="1"/>
    <xf numFmtId="0" fontId="40" fillId="10" borderId="40" xfId="5" applyFont="1" applyFill="1" applyBorder="1" applyAlignment="1">
      <alignment horizontal="center"/>
    </xf>
    <xf numFmtId="0" fontId="40" fillId="10" borderId="40" xfId="5" applyNumberFormat="1" applyFont="1" applyFill="1" applyBorder="1" applyAlignment="1">
      <alignment horizontal="center"/>
    </xf>
    <xf numFmtId="0" fontId="41" fillId="0" borderId="40" xfId="0" applyFont="1" applyBorder="1" applyAlignment="1">
      <alignment horizontal="center"/>
    </xf>
    <xf numFmtId="0" fontId="41" fillId="0" borderId="40" xfId="5" applyFont="1" applyFill="1" applyBorder="1" applyAlignment="1">
      <alignment vertical="top" wrapText="1"/>
    </xf>
    <xf numFmtId="49" fontId="41" fillId="0" borderId="40" xfId="5" applyNumberFormat="1" applyFont="1" applyBorder="1" applyAlignment="1">
      <alignment horizontal="center" shrinkToFit="1"/>
    </xf>
    <xf numFmtId="4" fontId="41" fillId="0" borderId="40" xfId="5" applyNumberFormat="1" applyFont="1" applyBorder="1" applyAlignment="1">
      <alignment horizontal="center"/>
    </xf>
    <xf numFmtId="44" fontId="42" fillId="0" borderId="40" xfId="10" applyFont="1" applyBorder="1" applyAlignment="1">
      <alignment horizontal="center"/>
    </xf>
    <xf numFmtId="44" fontId="42" fillId="0" borderId="40" xfId="10" applyFont="1" applyBorder="1"/>
    <xf numFmtId="0" fontId="41" fillId="0" borderId="0" xfId="0" applyFont="1" applyBorder="1" applyAlignment="1">
      <alignment horizontal="center"/>
    </xf>
    <xf numFmtId="0" fontId="41" fillId="0" borderId="0" xfId="5" applyFont="1" applyFill="1" applyBorder="1" applyAlignment="1">
      <alignment vertical="top" wrapText="1"/>
    </xf>
    <xf numFmtId="49" fontId="41" fillId="0" borderId="0" xfId="5" applyNumberFormat="1" applyFont="1" applyBorder="1" applyAlignment="1">
      <alignment horizontal="center" shrinkToFit="1"/>
    </xf>
    <xf numFmtId="4" fontId="41" fillId="0" borderId="0" xfId="5" applyNumberFormat="1" applyFont="1" applyBorder="1" applyAlignment="1">
      <alignment horizontal="center"/>
    </xf>
    <xf numFmtId="44" fontId="42" fillId="0" borderId="0" xfId="10" applyFont="1" applyBorder="1" applyAlignment="1">
      <alignment horizontal="center"/>
    </xf>
    <xf numFmtId="44" fontId="42" fillId="0" borderId="0" xfId="10" applyFont="1" applyBorder="1"/>
    <xf numFmtId="0" fontId="36" fillId="0" borderId="0" xfId="0" applyFont="1" applyFill="1" applyBorder="1" applyAlignment="1">
      <alignment horizontal="left"/>
    </xf>
    <xf numFmtId="0" fontId="43" fillId="0" borderId="0" xfId="0" applyFont="1" applyFill="1" applyBorder="1"/>
    <xf numFmtId="49" fontId="43" fillId="0" borderId="0" xfId="5" applyNumberFormat="1" applyFont="1" applyBorder="1" applyAlignment="1">
      <alignment horizontal="center" shrinkToFit="1"/>
    </xf>
    <xf numFmtId="4" fontId="43" fillId="0" borderId="0" xfId="5" applyNumberFormat="1" applyFont="1" applyBorder="1" applyAlignment="1">
      <alignment horizontal="center"/>
    </xf>
    <xf numFmtId="44" fontId="43" fillId="0" borderId="0" xfId="10" applyFont="1" applyFill="1" applyBorder="1"/>
    <xf numFmtId="0" fontId="0" fillId="0" borderId="40" xfId="0" applyBorder="1" applyAlignment="1">
      <alignment horizontal="center"/>
    </xf>
    <xf numFmtId="0" fontId="41" fillId="0" borderId="40" xfId="5" applyFont="1" applyBorder="1" applyAlignment="1">
      <alignment vertical="top" wrapText="1"/>
    </xf>
    <xf numFmtId="0" fontId="44" fillId="0" borderId="0" xfId="0" applyFont="1"/>
    <xf numFmtId="49" fontId="41" fillId="0" borderId="40" xfId="5" applyNumberFormat="1" applyFont="1" applyBorder="1" applyAlignment="1">
      <alignment horizontal="center" wrapText="1" shrinkToFit="1"/>
    </xf>
    <xf numFmtId="4" fontId="41" fillId="0" borderId="40" xfId="5" applyNumberFormat="1" applyFont="1" applyBorder="1" applyAlignment="1">
      <alignment horizontal="center" wrapText="1"/>
    </xf>
    <xf numFmtId="44" fontId="42" fillId="0" borderId="40" xfId="10" applyFont="1" applyBorder="1" applyAlignment="1">
      <alignment wrapText="1"/>
    </xf>
    <xf numFmtId="0" fontId="0" fillId="0" borderId="0" xfId="0" applyAlignment="1">
      <alignment wrapText="1"/>
    </xf>
    <xf numFmtId="0" fontId="14" fillId="0" borderId="43" xfId="5" applyFont="1" applyBorder="1"/>
    <xf numFmtId="0" fontId="14" fillId="0" borderId="35" xfId="5" applyFont="1" applyBorder="1"/>
    <xf numFmtId="44" fontId="7" fillId="0" borderId="40" xfId="5" applyNumberFormat="1" applyFont="1" applyBorder="1"/>
    <xf numFmtId="0" fontId="14" fillId="0" borderId="10" xfId="5" applyFont="1" applyBorder="1"/>
    <xf numFmtId="0" fontId="14" fillId="0" borderId="6" xfId="5" applyFont="1" applyBorder="1"/>
    <xf numFmtId="44" fontId="7" fillId="0" borderId="33" xfId="5" applyNumberFormat="1" applyFont="1" applyBorder="1"/>
    <xf numFmtId="0" fontId="14" fillId="0" borderId="45" xfId="5" applyFont="1" applyBorder="1"/>
    <xf numFmtId="0" fontId="14" fillId="0" borderId="4" xfId="5" applyFont="1" applyBorder="1"/>
    <xf numFmtId="44" fontId="7" fillId="0" borderId="46" xfId="5" applyNumberFormat="1" applyFont="1" applyBorder="1"/>
    <xf numFmtId="0" fontId="45" fillId="0" borderId="0" xfId="0" applyFont="1" applyBorder="1" applyAlignment="1">
      <alignment horizontal="center"/>
    </xf>
    <xf numFmtId="0" fontId="9" fillId="0" borderId="3" xfId="5" applyFont="1" applyBorder="1"/>
    <xf numFmtId="0" fontId="9" fillId="0" borderId="4" xfId="5" applyFont="1" applyBorder="1"/>
    <xf numFmtId="44" fontId="9" fillId="0" borderId="47" xfId="5" applyNumberFormat="1" applyFont="1" applyBorder="1"/>
    <xf numFmtId="0" fontId="9" fillId="0" borderId="11" xfId="5" applyFont="1" applyBorder="1"/>
    <xf numFmtId="0" fontId="9" fillId="0" borderId="7" xfId="5" applyFont="1" applyBorder="1"/>
    <xf numFmtId="44" fontId="9" fillId="0" borderId="48" xfId="5" applyNumberFormat="1" applyFont="1" applyBorder="1"/>
    <xf numFmtId="0" fontId="39" fillId="0" borderId="30" xfId="0" applyFont="1" applyBorder="1"/>
    <xf numFmtId="0" fontId="36" fillId="0" borderId="18" xfId="0" applyFont="1" applyBorder="1"/>
    <xf numFmtId="0" fontId="36" fillId="0" borderId="31" xfId="0" applyFont="1" applyBorder="1"/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0" fillId="3" borderId="7" xfId="0" applyNumberFormat="1" applyFont="1" applyFill="1" applyBorder="1" applyAlignment="1">
      <alignment horizontal="right" vertical="center"/>
    </xf>
    <xf numFmtId="4" fontId="9" fillId="0" borderId="15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9" fillId="0" borderId="15" xfId="0" applyNumberFormat="1" applyFont="1" applyBorder="1" applyAlignment="1">
      <alignment horizontal="right" vertical="center" indent="1"/>
    </xf>
    <xf numFmtId="4" fontId="9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49" fontId="7" fillId="4" borderId="0" xfId="0" applyNumberFormat="1" applyFont="1" applyFill="1" applyBorder="1" applyAlignment="1" applyProtection="1">
      <alignment horizontal="left" vertical="center"/>
      <protection locked="0"/>
    </xf>
    <xf numFmtId="49" fontId="7" fillId="4" borderId="6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" fontId="6" fillId="0" borderId="27" xfId="0" applyNumberFormat="1" applyFont="1" applyBorder="1" applyAlignment="1">
      <alignment vertical="center"/>
    </xf>
    <xf numFmtId="49" fontId="6" fillId="0" borderId="26" xfId="0" applyNumberFormat="1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 wrapText="1"/>
    </xf>
    <xf numFmtId="0" fontId="0" fillId="0" borderId="0" xfId="0" applyNumberFormat="1" applyAlignment="1">
      <alignment wrapText="1"/>
    </xf>
    <xf numFmtId="0" fontId="14" fillId="3" borderId="29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vertical="center"/>
    </xf>
    <xf numFmtId="49" fontId="6" fillId="0" borderId="30" xfId="0" applyNumberFormat="1" applyFont="1" applyBorder="1" applyAlignment="1">
      <alignment vertical="center" wrapText="1"/>
    </xf>
    <xf numFmtId="49" fontId="6" fillId="0" borderId="18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12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 indent="1"/>
    </xf>
    <xf numFmtId="4" fontId="6" fillId="5" borderId="33" xfId="0" applyNumberFormat="1" applyFont="1" applyFill="1" applyBorder="1" applyAlignment="1"/>
    <xf numFmtId="4" fontId="6" fillId="0" borderId="33" xfId="0" applyNumberFormat="1" applyFont="1" applyBorder="1" applyAlignment="1">
      <alignment vertical="center"/>
    </xf>
    <xf numFmtId="49" fontId="6" fillId="0" borderId="10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5" fillId="0" borderId="0" xfId="0" applyFont="1" applyAlignment="1">
      <alignment horizontal="center"/>
    </xf>
    <xf numFmtId="49" fontId="0" fillId="0" borderId="34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8" xfId="0" applyBorder="1" applyAlignment="1">
      <alignment vertical="center"/>
    </xf>
    <xf numFmtId="49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0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1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0" borderId="10" xfId="0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8" borderId="18" xfId="0" applyNumberFormat="1" applyFill="1" applyBorder="1" applyAlignment="1">
      <alignment horizontal="left" vertical="center" wrapText="1"/>
    </xf>
    <xf numFmtId="0" fontId="0" fillId="8" borderId="31" xfId="0" applyNumberFormat="1" applyFill="1" applyBorder="1" applyAlignment="1">
      <alignment horizontal="left" vertical="center" wrapText="1"/>
    </xf>
    <xf numFmtId="14" fontId="0" fillId="0" borderId="43" xfId="0" applyNumberFormat="1" applyBorder="1" applyAlignment="1" applyProtection="1">
      <alignment horizontal="left" vertical="top" wrapText="1"/>
      <protection locked="0"/>
    </xf>
    <xf numFmtId="14" fontId="0" fillId="0" borderId="35" xfId="0" applyNumberFormat="1" applyBorder="1" applyAlignment="1" applyProtection="1">
      <alignment horizontal="left" vertical="top" wrapText="1"/>
      <protection locked="0"/>
    </xf>
    <xf numFmtId="14" fontId="0" fillId="0" borderId="44" xfId="0" applyNumberFormat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28" xfId="0" applyFont="1" applyBorder="1" applyAlignment="1">
      <alignment horizontal="left" wrapText="1"/>
    </xf>
    <xf numFmtId="44" fontId="42" fillId="11" borderId="40" xfId="10" applyFont="1" applyFill="1" applyBorder="1" applyAlignment="1">
      <alignment horizontal="center"/>
    </xf>
    <xf numFmtId="44" fontId="42" fillId="11" borderId="40" xfId="10" applyFont="1" applyFill="1" applyBorder="1" applyAlignment="1">
      <alignment horizontal="center" wrapText="1"/>
    </xf>
    <xf numFmtId="0" fontId="20" fillId="11" borderId="40" xfId="0" applyFont="1" applyFill="1" applyBorder="1" applyAlignment="1">
      <alignment vertical="center"/>
    </xf>
    <xf numFmtId="4" fontId="20" fillId="11" borderId="40" xfId="0" applyNumberFormat="1" applyFont="1" applyFill="1" applyBorder="1" applyAlignment="1">
      <alignment horizontal="right" vertical="center"/>
    </xf>
    <xf numFmtId="4" fontId="27" fillId="11" borderId="40" xfId="0" applyNumberFormat="1" applyFont="1" applyFill="1" applyBorder="1" applyAlignment="1">
      <alignment horizontal="right" vertical="center"/>
    </xf>
    <xf numFmtId="0" fontId="15" fillId="11" borderId="40" xfId="0" applyFont="1" applyFill="1" applyBorder="1"/>
    <xf numFmtId="4" fontId="20" fillId="12" borderId="40" xfId="0" applyNumberFormat="1" applyFont="1" applyFill="1" applyBorder="1" applyAlignment="1">
      <alignment horizontal="right" vertical="center"/>
    </xf>
    <xf numFmtId="4" fontId="20" fillId="12" borderId="40" xfId="2" applyNumberFormat="1" applyFont="1" applyFill="1" applyBorder="1" applyAlignment="1">
      <alignment horizontal="right"/>
    </xf>
    <xf numFmtId="4" fontId="27" fillId="11" borderId="40" xfId="0" applyNumberFormat="1" applyFont="1" applyFill="1" applyBorder="1" applyAlignment="1">
      <alignment horizontal="right"/>
    </xf>
    <xf numFmtId="4" fontId="20" fillId="11" borderId="40" xfId="0" applyNumberFormat="1" applyFont="1" applyFill="1" applyBorder="1" applyAlignment="1">
      <alignment horizontal="right" vertical="center" shrinkToFit="1"/>
    </xf>
    <xf numFmtId="0" fontId="15" fillId="11" borderId="40" xfId="0" applyFont="1" applyFill="1" applyBorder="1" applyAlignment="1">
      <alignment horizontal="right"/>
    </xf>
    <xf numFmtId="1" fontId="25" fillId="11" borderId="40" xfId="0" applyNumberFormat="1" applyFont="1" applyFill="1" applyBorder="1" applyAlignment="1">
      <alignment horizontal="right" vertical="center"/>
    </xf>
  </cellXfs>
  <cellStyles count="11">
    <cellStyle name="Excel Built-in Normal" xfId="7"/>
    <cellStyle name="Měna" xfId="10" builtinId="4"/>
    <cellStyle name="Normální" xfId="0" builtinId="0"/>
    <cellStyle name="normální 2" xfId="1"/>
    <cellStyle name="Normální 3" xfId="8"/>
    <cellStyle name="normální 7" xfId="9"/>
    <cellStyle name="normální_jezdecke centrum-silnoproud_VV" xfId="6"/>
    <cellStyle name="normální_List1" xfId="2"/>
    <cellStyle name="normální_POL.XLS" xfId="5"/>
    <cellStyle name="normální_propočet 20041" xfId="3"/>
    <cellStyle name="Styl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89</xdr:row>
      <xdr:rowOff>0</xdr:rowOff>
    </xdr:from>
    <xdr:to>
      <xdr:col>4</xdr:col>
      <xdr:colOff>590550</xdr:colOff>
      <xdr:row>89</xdr:row>
      <xdr:rowOff>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575" y="14224000"/>
          <a:ext cx="1069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AppData/Roaming/Microsoft/Excel/SUB/RD_B&#345;e&#382;any_vypis_materialu_VZ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"/>
      <sheetName val="PODRUZNY"/>
      <sheetName val="SOUHRNY"/>
      <sheetName val="R_4"/>
      <sheetName val="R_4_CHF_CHW"/>
      <sheetName val="IZT_U_"/>
      <sheetName val="IZT_U_TCV_T2"/>
      <sheetName val="IZT_U_TCV_TC"/>
      <sheetName val="IZT_U_TCA_3,1"/>
      <sheetName val="VĚTRAČKY"/>
      <sheetName val="data"/>
      <sheetName val="změnový list"/>
    </sheetNames>
    <sheetDataSet>
      <sheetData sheetId="0" refreshError="1">
        <row r="12">
          <cell r="A12" t="str">
            <v>A141303</v>
          </cell>
          <cell r="B12" t="str">
            <v>HYG 6001 - čidlo relativní vlhkosti, prostorové</v>
          </cell>
          <cell r="C12" t="str">
            <v>ks</v>
          </cell>
          <cell r="D12" t="str">
            <v>A142-čidla,termostaty a ovladače</v>
          </cell>
          <cell r="E12">
            <v>1900</v>
          </cell>
        </row>
        <row r="13">
          <cell r="A13" t="str">
            <v>A142311</v>
          </cell>
          <cell r="B13" t="str">
            <v>ADS SMOKE 24 - čidlo cigaretového kouře, prostorové</v>
          </cell>
          <cell r="C13" t="str">
            <v>ks</v>
          </cell>
          <cell r="D13" t="str">
            <v>A142-čidla,termostaty a ovladače</v>
          </cell>
          <cell r="E13">
            <v>2800</v>
          </cell>
        </row>
        <row r="14">
          <cell r="A14" t="str">
            <v>A142318</v>
          </cell>
          <cell r="B14" t="str">
            <v>ADS RH 24 - čidlo rel. vlhkosti, prostorové</v>
          </cell>
          <cell r="C14" t="str">
            <v>ks</v>
          </cell>
          <cell r="D14" t="str">
            <v>A142-čidla,termostaty a ovladače</v>
          </cell>
          <cell r="E14">
            <v>2300</v>
          </cell>
        </row>
        <row r="15">
          <cell r="A15" t="str">
            <v>A142319</v>
          </cell>
          <cell r="B15" t="str">
            <v>ADS CO2 24 - čidlo CO2, prostorové</v>
          </cell>
          <cell r="C15" t="str">
            <v>ks</v>
          </cell>
          <cell r="D15" t="str">
            <v>A142-čidla,termostaty a ovladače</v>
          </cell>
          <cell r="E15">
            <v>4250</v>
          </cell>
        </row>
        <row r="16">
          <cell r="A16" t="str">
            <v>A142330</v>
          </cell>
          <cell r="B16" t="str">
            <v>ADS CO2 D - čidlo CO2, kanálové</v>
          </cell>
          <cell r="C16" t="str">
            <v>ks</v>
          </cell>
          <cell r="D16" t="str">
            <v>A142-čidla,termostaty a ovladače</v>
          </cell>
          <cell r="E16">
            <v>5150</v>
          </cell>
        </row>
        <row r="17">
          <cell r="A17" t="str">
            <v>A170024</v>
          </cell>
          <cell r="B17" t="str">
            <v>Prostorový termostat EBERLE  RTR-E 3521</v>
          </cell>
          <cell r="C17" t="str">
            <v>ks</v>
          </cell>
          <cell r="D17" t="str">
            <v>A142-čidla,termostaty a ovladače</v>
          </cell>
          <cell r="E17">
            <v>550</v>
          </cell>
        </row>
        <row r="18">
          <cell r="A18" t="str">
            <v>A170025</v>
          </cell>
          <cell r="B18" t="str">
            <v>Prostorový termostat EBERLE E 200</v>
          </cell>
          <cell r="C18" t="str">
            <v>ks</v>
          </cell>
          <cell r="D18" t="str">
            <v>A142-čidla,termostaty a ovladače</v>
          </cell>
          <cell r="E18">
            <v>1050</v>
          </cell>
        </row>
        <row r="19">
          <cell r="A19" t="str">
            <v>A170253</v>
          </cell>
          <cell r="B19" t="str">
            <v>ADS 110  venkovní čidlo teploty</v>
          </cell>
          <cell r="C19" t="str">
            <v>ks</v>
          </cell>
          <cell r="D19" t="str">
            <v>A142-čidla,termostaty a ovladače</v>
          </cell>
          <cell r="E19">
            <v>1020</v>
          </cell>
        </row>
        <row r="20">
          <cell r="A20" t="str">
            <v>A170258</v>
          </cell>
          <cell r="B20" t="str">
            <v>ADS 100 (ABB, prostorové, bílá barva)</v>
          </cell>
          <cell r="C20" t="str">
            <v>ks</v>
          </cell>
          <cell r="D20" t="str">
            <v>A142-čidla,termostaty a ovladače</v>
          </cell>
          <cell r="E20">
            <v>900</v>
          </cell>
        </row>
        <row r="21">
          <cell r="A21" t="str">
            <v>A170282</v>
          </cell>
          <cell r="B21" t="str">
            <v>Regulátor CP 19 RD  (nástěnný)</v>
          </cell>
          <cell r="C21" t="str">
            <v>ks</v>
          </cell>
          <cell r="D21" t="str">
            <v>A142-čidla,termostaty a ovladače</v>
          </cell>
          <cell r="E21">
            <v>5100</v>
          </cell>
        </row>
        <row r="22">
          <cell r="A22" t="str">
            <v>A170283</v>
          </cell>
          <cell r="B22" t="str">
            <v>Regulátor CP 18 RD (barva bílá)</v>
          </cell>
          <cell r="C22" t="str">
            <v>ks</v>
          </cell>
          <cell r="D22" t="str">
            <v>A142-čidla,termostaty a ovladače</v>
          </cell>
          <cell r="E22">
            <v>7150</v>
          </cell>
        </row>
        <row r="23">
          <cell r="A23" t="str">
            <v>A170284</v>
          </cell>
          <cell r="B23" t="str">
            <v>Regulátor CP 18 RD (barva slonová kost)</v>
          </cell>
          <cell r="C23" t="str">
            <v>ks</v>
          </cell>
          <cell r="D23" t="str">
            <v>A142-čidla,termostaty a ovladače</v>
          </cell>
          <cell r="E23">
            <v>7150</v>
          </cell>
        </row>
        <row r="24">
          <cell r="A24" t="str">
            <v>A142203</v>
          </cell>
          <cell r="B24" t="str">
            <v>ADS 120 kanálové čidlo teploty vzduchu</v>
          </cell>
          <cell r="C24" t="str">
            <v>ks</v>
          </cell>
          <cell r="D24" t="str">
            <v>A160-duplex větrací</v>
          </cell>
          <cell r="E24">
            <v>1150</v>
          </cell>
        </row>
        <row r="25">
          <cell r="A25" t="str">
            <v>A150101</v>
          </cell>
          <cell r="B25" t="str">
            <v>EPO-V 125 / 0,9 (elektrický ohřívač vzduchu) - včetně vestavěných spínacích prvků a teplotních ochran</v>
          </cell>
          <cell r="C25" t="str">
            <v>ks</v>
          </cell>
          <cell r="D25" t="str">
            <v>A160-duplex větrací</v>
          </cell>
          <cell r="E25">
            <v>5000</v>
          </cell>
        </row>
        <row r="26">
          <cell r="A26" t="str">
            <v>A150102</v>
          </cell>
          <cell r="B26" t="str">
            <v>EPO-V 160 / 1,5 (elektrický ohřívač vzduchu) - včetně vestavěných spínacích prvků a teplotních ochran</v>
          </cell>
          <cell r="C26" t="str">
            <v>ks</v>
          </cell>
          <cell r="D26" t="str">
            <v>A160-duplex větrací</v>
          </cell>
          <cell r="E26">
            <v>5650</v>
          </cell>
        </row>
        <row r="27">
          <cell r="A27" t="str">
            <v>A150103</v>
          </cell>
          <cell r="B27" t="str">
            <v>EPO-V 200 / 2,1 (elektrický ohřívač vzduchu) - včetně vestavěných spínacích prvků a teplotních ochran</v>
          </cell>
          <cell r="C27" t="str">
            <v>ks</v>
          </cell>
          <cell r="D27" t="str">
            <v>A160-duplex větrací</v>
          </cell>
          <cell r="E27">
            <v>6150</v>
          </cell>
        </row>
        <row r="28">
          <cell r="A28" t="str">
            <v>A150105</v>
          </cell>
          <cell r="B28" t="str">
            <v>EPO-V 250 / 3,0 (elektrický ohřívač vzduchu) - včetně vestavěných spínacích prvků a teplotních ochran</v>
          </cell>
          <cell r="C28" t="str">
            <v>ks</v>
          </cell>
          <cell r="D28" t="str">
            <v>A160-duplex větrací</v>
          </cell>
          <cell r="E28">
            <v>9250</v>
          </cell>
        </row>
        <row r="29">
          <cell r="A29" t="str">
            <v>A160212</v>
          </cell>
          <cell r="B29" t="str">
            <v>TPO 125 EC - THV</v>
          </cell>
          <cell r="C29" t="str">
            <v>ks</v>
          </cell>
          <cell r="D29" t="str">
            <v>A160-duplex větrací</v>
          </cell>
          <cell r="E29">
            <v>9400</v>
          </cell>
        </row>
        <row r="30">
          <cell r="A30" t="str">
            <v>A160213</v>
          </cell>
          <cell r="B30" t="str">
            <v>TPO 160 EC - THV</v>
          </cell>
          <cell r="C30" t="str">
            <v>ks</v>
          </cell>
          <cell r="D30" t="str">
            <v>A160-duplex větrací</v>
          </cell>
          <cell r="E30">
            <v>9500</v>
          </cell>
        </row>
        <row r="31">
          <cell r="A31" t="str">
            <v>A160214</v>
          </cell>
          <cell r="B31" t="str">
            <v>TPO 200 EC - THV</v>
          </cell>
          <cell r="C31" t="str">
            <v>ks</v>
          </cell>
          <cell r="D31" t="str">
            <v>A160-duplex větrací</v>
          </cell>
          <cell r="E31">
            <v>9600</v>
          </cell>
        </row>
        <row r="32">
          <cell r="A32" t="str">
            <v>A160215</v>
          </cell>
          <cell r="B32" t="str">
            <v>TPO 250 EC - THV</v>
          </cell>
          <cell r="C32" t="str">
            <v>ks</v>
          </cell>
          <cell r="D32" t="str">
            <v>A160-duplex větrací</v>
          </cell>
          <cell r="E32">
            <v>9800</v>
          </cell>
        </row>
        <row r="33">
          <cell r="A33" t="str">
            <v>A160400</v>
          </cell>
          <cell r="B33" t="str">
            <v>DUPLEX 180 EC4.A vč. regulátoru CP 04 RA</v>
          </cell>
          <cell r="C33" t="str">
            <v>ks</v>
          </cell>
          <cell r="D33" t="str">
            <v>A160-duplex větrací</v>
          </cell>
          <cell r="E33">
            <v>29900</v>
          </cell>
        </row>
        <row r="34">
          <cell r="A34" t="str">
            <v>A160401</v>
          </cell>
          <cell r="B34" t="str">
            <v>DUPLEX 370 EC4.A vč. regulátoru CP 04 RA</v>
          </cell>
          <cell r="C34" t="str">
            <v>ks</v>
          </cell>
          <cell r="D34" t="str">
            <v>A160-duplex větrací</v>
          </cell>
          <cell r="E34">
            <v>32800</v>
          </cell>
        </row>
        <row r="35">
          <cell r="A35" t="str">
            <v>A160402</v>
          </cell>
          <cell r="B35" t="str">
            <v>DUPLEX 510 EC4.A vč. regulátoru CP 04 RA</v>
          </cell>
          <cell r="C35" t="str">
            <v>ks</v>
          </cell>
          <cell r="D35" t="str">
            <v>A160-duplex větrací</v>
          </cell>
          <cell r="E35">
            <v>40900</v>
          </cell>
        </row>
        <row r="36">
          <cell r="A36" t="str">
            <v>A160403</v>
          </cell>
          <cell r="B36" t="str">
            <v>DUPLEX 190 / 0 ECV4.A vč. regulátoru CP 04 RA</v>
          </cell>
          <cell r="C36" t="str">
            <v>ks</v>
          </cell>
          <cell r="D36" t="str">
            <v>A160-duplex větrací</v>
          </cell>
          <cell r="E36">
            <v>29900</v>
          </cell>
        </row>
        <row r="37">
          <cell r="A37" t="str">
            <v>A160404</v>
          </cell>
          <cell r="B37" t="str">
            <v>DUPLEX 390 / 0 ECV4.A vč. regulátoru CP 04 RA</v>
          </cell>
          <cell r="C37" t="str">
            <v>ks</v>
          </cell>
          <cell r="D37" t="str">
            <v>A160-duplex větrací</v>
          </cell>
          <cell r="E37">
            <v>32800</v>
          </cell>
        </row>
        <row r="38">
          <cell r="A38" t="str">
            <v>A160405</v>
          </cell>
          <cell r="B38" t="str">
            <v>DUPLEX 520 / 0 ECV4.A vč. regulátoru CP 04 RA</v>
          </cell>
          <cell r="C38" t="str">
            <v>ks</v>
          </cell>
          <cell r="D38" t="str">
            <v>A160-duplex větrací</v>
          </cell>
          <cell r="E38">
            <v>40900</v>
          </cell>
        </row>
        <row r="39">
          <cell r="A39" t="str">
            <v>A160406</v>
          </cell>
          <cell r="B39" t="str">
            <v>DUPLEX 390 / 1 ECV4.A vč. regulátoru CP 04 RA</v>
          </cell>
          <cell r="C39" t="str">
            <v>ks</v>
          </cell>
          <cell r="D39" t="str">
            <v>A160-duplex větrací</v>
          </cell>
          <cell r="E39">
            <v>32800</v>
          </cell>
        </row>
        <row r="40">
          <cell r="A40" t="str">
            <v>A160407</v>
          </cell>
          <cell r="B40" t="str">
            <v>DUPLEX 520 / 1 ECV4.A vč. regulátoru CP 04 RA</v>
          </cell>
          <cell r="C40" t="str">
            <v>ks</v>
          </cell>
          <cell r="D40" t="str">
            <v>A160-duplex větrací</v>
          </cell>
          <cell r="E40">
            <v>40900</v>
          </cell>
        </row>
        <row r="41">
          <cell r="A41" t="str">
            <v>A160410</v>
          </cell>
          <cell r="B41" t="str">
            <v>DUPLEX 180 EC4.D (vč. vestavěné digitální regulace s internetem)</v>
          </cell>
          <cell r="C41" t="str">
            <v>ks</v>
          </cell>
          <cell r="D41" t="str">
            <v>A160-duplex větrací</v>
          </cell>
          <cell r="E41">
            <v>37500</v>
          </cell>
        </row>
        <row r="42">
          <cell r="A42" t="str">
            <v>A160411</v>
          </cell>
          <cell r="B42" t="str">
            <v>DUPLEX 370 EC4.D (vč. vestavěné digitální regulace s internetem)</v>
          </cell>
          <cell r="C42" t="str">
            <v>ks</v>
          </cell>
          <cell r="D42" t="str">
            <v>A160-duplex větrací</v>
          </cell>
          <cell r="E42">
            <v>40400</v>
          </cell>
        </row>
        <row r="43">
          <cell r="A43" t="str">
            <v>A160412</v>
          </cell>
          <cell r="B43" t="str">
            <v>DUPLEX 510 EC4.D (vč. vestavěné digitální regulace s internetem)</v>
          </cell>
          <cell r="C43" t="str">
            <v>ks</v>
          </cell>
          <cell r="D43" t="str">
            <v>A160-duplex větrací</v>
          </cell>
          <cell r="E43">
            <v>48500</v>
          </cell>
        </row>
        <row r="44">
          <cell r="A44" t="str">
            <v>A160413</v>
          </cell>
          <cell r="B44" t="str">
            <v>DUPLEX 190 / 0 ECV4.D (vč. vestavěné digitální regulace s internetem)</v>
          </cell>
          <cell r="C44" t="str">
            <v>ks</v>
          </cell>
          <cell r="D44" t="str">
            <v>A160-duplex větrací</v>
          </cell>
          <cell r="E44">
            <v>37500</v>
          </cell>
        </row>
        <row r="45">
          <cell r="A45" t="str">
            <v>A160414</v>
          </cell>
          <cell r="B45" t="str">
            <v>DUPLEX 390 / 0 ECV4.D (vč. vestavěné digitální regulace s internetem)</v>
          </cell>
          <cell r="C45" t="str">
            <v>ks</v>
          </cell>
          <cell r="D45" t="str">
            <v>A160-duplex větrací</v>
          </cell>
          <cell r="E45">
            <v>40400</v>
          </cell>
        </row>
        <row r="46">
          <cell r="A46" t="str">
            <v>A160415</v>
          </cell>
          <cell r="B46" t="str">
            <v>DUPLEX 520 / 0 ECV4.D (vč. vestavěné digitální regulace s internetem)</v>
          </cell>
          <cell r="C46" t="str">
            <v>ks</v>
          </cell>
          <cell r="D46" t="str">
            <v>A160-duplex větrací</v>
          </cell>
          <cell r="E46">
            <v>48500</v>
          </cell>
        </row>
        <row r="47">
          <cell r="A47" t="str">
            <v>A160416</v>
          </cell>
          <cell r="B47" t="str">
            <v>DUPLEX 390 / 1 ECV4.D (vč. vestavěné digitální regulace s internetem)</v>
          </cell>
          <cell r="C47" t="str">
            <v>ks</v>
          </cell>
          <cell r="D47" t="str">
            <v>A160-duplex větrací</v>
          </cell>
          <cell r="E47">
            <v>40400</v>
          </cell>
        </row>
        <row r="48">
          <cell r="A48" t="str">
            <v>A160417</v>
          </cell>
          <cell r="B48" t="str">
            <v>DUPLEX 520 / 1 ECV4.D (vč. vestavěné digitální regulace s internetem)</v>
          </cell>
          <cell r="C48" t="str">
            <v>ks</v>
          </cell>
          <cell r="D48" t="str">
            <v>A160-duplex větrací</v>
          </cell>
          <cell r="E48">
            <v>48500</v>
          </cell>
        </row>
        <row r="49">
          <cell r="A49" t="str">
            <v>A160420</v>
          </cell>
          <cell r="B49" t="str">
            <v>DUPLEX 180 EC4.D.CF (vč. vestavěné digitální regulace s internetem a konst. průtokem)</v>
          </cell>
          <cell r="C49" t="str">
            <v>ks</v>
          </cell>
          <cell r="D49" t="str">
            <v>A160-duplex větrací</v>
          </cell>
          <cell r="E49">
            <v>41900</v>
          </cell>
        </row>
        <row r="50">
          <cell r="A50" t="str">
            <v>A160421</v>
          </cell>
          <cell r="B50" t="str">
            <v>DUPLEX 370 EC4.D.CF (vč. vestavěné digitální regulace s internetem a konst. průtokem)</v>
          </cell>
          <cell r="C50" t="str">
            <v>ks</v>
          </cell>
          <cell r="D50" t="str">
            <v>A160-duplex větrací</v>
          </cell>
          <cell r="E50">
            <v>44800</v>
          </cell>
        </row>
        <row r="51">
          <cell r="A51" t="str">
            <v>A160422</v>
          </cell>
          <cell r="B51" t="str">
            <v>DUPLEX 510 EC4.D.CF (vč. vestavěné digitální regulace s internetem a konst. průtokem)</v>
          </cell>
          <cell r="C51" t="str">
            <v>ks</v>
          </cell>
          <cell r="D51" t="str">
            <v>A160-duplex větrací</v>
          </cell>
          <cell r="E51">
            <v>52900</v>
          </cell>
        </row>
        <row r="52">
          <cell r="A52" t="str">
            <v>A160423</v>
          </cell>
          <cell r="B52" t="str">
            <v>DUPLEX 190 / 0 ECV4.D.CF (vč. vestavěné digitální regulace s internetem a konst. průtokem)</v>
          </cell>
          <cell r="C52" t="str">
            <v>ks</v>
          </cell>
          <cell r="D52" t="str">
            <v>A160-duplex větrací</v>
          </cell>
          <cell r="E52">
            <v>41900</v>
          </cell>
        </row>
        <row r="53">
          <cell r="A53" t="str">
            <v>A160424</v>
          </cell>
          <cell r="B53" t="str">
            <v>DUPLEX 390 / 0 ECV4.D.CF (vč. vestavěné digitální regulace s internetem a konst. průtokem)</v>
          </cell>
          <cell r="C53" t="str">
            <v>ks</v>
          </cell>
          <cell r="D53" t="str">
            <v>A160-duplex větrací</v>
          </cell>
          <cell r="E53">
            <v>44800</v>
          </cell>
        </row>
        <row r="54">
          <cell r="A54" t="str">
            <v>A160425</v>
          </cell>
          <cell r="B54" t="str">
            <v>DUPLEX 520 / 0 ECV4.D.CF (vč. vestavěné digitální regulace s internetem a konst. průtokem)</v>
          </cell>
          <cell r="C54" t="str">
            <v>ks</v>
          </cell>
          <cell r="D54" t="str">
            <v>A160-duplex větrací</v>
          </cell>
          <cell r="E54">
            <v>52900</v>
          </cell>
        </row>
        <row r="55">
          <cell r="A55" t="str">
            <v>A160426</v>
          </cell>
          <cell r="B55" t="str">
            <v>DUPLEX 390 / 1 ECV4.D.CF (vč. vestavěné digitální regulace s internetem a konst. průtokem)</v>
          </cell>
          <cell r="C55" t="str">
            <v>ks</v>
          </cell>
          <cell r="D55" t="str">
            <v>A160-duplex větrací</v>
          </cell>
          <cell r="E55">
            <v>44800</v>
          </cell>
        </row>
        <row r="56">
          <cell r="A56" t="str">
            <v>A160427</v>
          </cell>
          <cell r="B56" t="str">
            <v>DUPLEX 520 / 1 ECV4.D.CF.CF (vč. vestavěné digitální regulace s internetem a konst. průtokem)</v>
          </cell>
          <cell r="C56" t="str">
            <v>ks</v>
          </cell>
          <cell r="D56" t="str">
            <v>A160-duplex větrací</v>
          </cell>
          <cell r="E56">
            <v>52900</v>
          </cell>
        </row>
        <row r="57">
          <cell r="A57" t="str">
            <v>A160450</v>
          </cell>
          <cell r="B57" t="str">
            <v>EDO4 - 0,2 - D (vestavěný dohřívač vzduchu)</v>
          </cell>
          <cell r="C57" t="str">
            <v>ks</v>
          </cell>
          <cell r="D57" t="str">
            <v>A160-duplex větrací</v>
          </cell>
          <cell r="E57">
            <v>1750</v>
          </cell>
        </row>
        <row r="58">
          <cell r="A58" t="str">
            <v>A160451</v>
          </cell>
          <cell r="B58" t="str">
            <v>EDO4 - 0,5 - D (vestavěný dohřívač vzduchu)</v>
          </cell>
          <cell r="C58" t="str">
            <v>ks</v>
          </cell>
          <cell r="D58" t="str">
            <v>A160-duplex větrací</v>
          </cell>
          <cell r="E58">
            <v>1750</v>
          </cell>
        </row>
        <row r="59">
          <cell r="A59" t="str">
            <v>A160452</v>
          </cell>
          <cell r="B59" t="str">
            <v>EDO4 - 0,8 - D (vestavěný dohřívač vzduchu)</v>
          </cell>
          <cell r="C59" t="str">
            <v>ks</v>
          </cell>
          <cell r="D59" t="str">
            <v>A160-duplex větrací</v>
          </cell>
          <cell r="E59">
            <v>1950</v>
          </cell>
        </row>
        <row r="60">
          <cell r="A60" t="str">
            <v>A160460</v>
          </cell>
          <cell r="B60" t="str">
            <v>EDO4 - 0,2 - A (vestavěný dohřívač vzduchu)</v>
          </cell>
          <cell r="C60" t="str">
            <v>ks</v>
          </cell>
          <cell r="D60" t="str">
            <v>A160-duplex větrací</v>
          </cell>
          <cell r="E60">
            <v>1800</v>
          </cell>
        </row>
        <row r="61">
          <cell r="A61" t="str">
            <v>A160461</v>
          </cell>
          <cell r="B61" t="str">
            <v>EDO4 - 0,5 - A (vestavěný dohřívač vzduchu)</v>
          </cell>
          <cell r="C61" t="str">
            <v>ks</v>
          </cell>
          <cell r="D61" t="str">
            <v>A160-duplex větrací</v>
          </cell>
          <cell r="E61">
            <v>1800</v>
          </cell>
        </row>
        <row r="62">
          <cell r="A62" t="str">
            <v>A160462</v>
          </cell>
          <cell r="B62" t="str">
            <v>EDO4 - 0,8 - A (vestavěný dohřívač vzduchu)</v>
          </cell>
          <cell r="C62" t="str">
            <v>ks</v>
          </cell>
          <cell r="D62" t="str">
            <v>A160-duplex větrací</v>
          </cell>
          <cell r="E62">
            <v>1990</v>
          </cell>
        </row>
        <row r="63">
          <cell r="A63" t="str">
            <v>A170291</v>
          </cell>
          <cell r="B63" t="str">
            <v>RA4-E (expandér pro analogovou regulaci EC4/ECV4)</v>
          </cell>
          <cell r="C63" t="str">
            <v>ks</v>
          </cell>
          <cell r="D63" t="str">
            <v>A160-duplex větrací</v>
          </cell>
          <cell r="E63">
            <v>2800</v>
          </cell>
        </row>
        <row r="64">
          <cell r="A64" t="str">
            <v>A170248</v>
          </cell>
          <cell r="B64" t="str">
            <v>Modifikace CHF - přímý chladič (RK2,RA3,RA4)</v>
          </cell>
          <cell r="C64" t="str">
            <v>ks</v>
          </cell>
          <cell r="D64" t="str">
            <v>A170-duplex R_4</v>
          </cell>
          <cell r="E64">
            <v>9250</v>
          </cell>
        </row>
        <row r="65">
          <cell r="A65" t="str">
            <v>A170249</v>
          </cell>
          <cell r="B65" t="str">
            <v>Modifikace CHW - vodní chladič (RK2,RA3,RA4)</v>
          </cell>
          <cell r="C65" t="str">
            <v>ks</v>
          </cell>
          <cell r="D65" t="str">
            <v>A170-duplex R_4</v>
          </cell>
          <cell r="E65">
            <v>7500</v>
          </cell>
        </row>
        <row r="66">
          <cell r="A66" t="str">
            <v>A170361</v>
          </cell>
          <cell r="B66" t="str">
            <v>Modifikace CHW - vodní chladič (RK3,RK4)</v>
          </cell>
          <cell r="C66" t="str">
            <v>ks</v>
          </cell>
          <cell r="D66" t="str">
            <v>A170-duplex R_4</v>
          </cell>
          <cell r="E66">
            <v>7500</v>
          </cell>
        </row>
        <row r="67">
          <cell r="A67" t="str">
            <v>A170362</v>
          </cell>
          <cell r="B67" t="str">
            <v>Modifikace CHF - přímý chladič (RK3,RK4)</v>
          </cell>
          <cell r="C67" t="str">
            <v>ks</v>
          </cell>
          <cell r="D67" t="str">
            <v>A170-duplex R_4</v>
          </cell>
          <cell r="E67">
            <v>9250</v>
          </cell>
        </row>
        <row r="68">
          <cell r="A68" t="str">
            <v>A170420</v>
          </cell>
          <cell r="B68" t="str">
            <v>DUPLEX RA4 - EC  (4. generace) vč. vestavěného teplovodního ohřívače a digitální regulace s internetem</v>
          </cell>
          <cell r="C68" t="str">
            <v>ks</v>
          </cell>
          <cell r="D68" t="str">
            <v>A170-duplex R_4</v>
          </cell>
          <cell r="E68">
            <v>73850</v>
          </cell>
        </row>
        <row r="69">
          <cell r="A69" t="str">
            <v>A170430</v>
          </cell>
          <cell r="B69" t="str">
            <v>DUPLEX RB4 - EC  (4. generace) vč. vestavěného teplovodního ohřívače a digitální regulace s internetem</v>
          </cell>
          <cell r="C69" t="str">
            <v>ks</v>
          </cell>
          <cell r="D69" t="str">
            <v>A170-duplex R_4</v>
          </cell>
          <cell r="E69">
            <v>69700</v>
          </cell>
        </row>
        <row r="70">
          <cell r="A70" t="str">
            <v>A170435</v>
          </cell>
          <cell r="B70" t="str">
            <v>Modifikace CHW - vodní chladič (RB4)</v>
          </cell>
          <cell r="C70" t="str">
            <v>ks</v>
          </cell>
          <cell r="D70" t="str">
            <v>A170-duplex R_4</v>
          </cell>
          <cell r="E70">
            <v>5100</v>
          </cell>
        </row>
        <row r="71">
          <cell r="A71" t="str">
            <v>A170436</v>
          </cell>
          <cell r="B71" t="str">
            <v>Modifikace CHF - přímý chladič (RB4)</v>
          </cell>
          <cell r="C71" t="str">
            <v>ks</v>
          </cell>
          <cell r="D71" t="str">
            <v>A170-duplex R_4</v>
          </cell>
          <cell r="E71">
            <v>6450</v>
          </cell>
        </row>
        <row r="72">
          <cell r="A72" t="str">
            <v>A170440</v>
          </cell>
          <cell r="B72" t="str">
            <v>DUPLEX RK4 - EC  (4. generace) vč. vestavěného teplovodního ohřívače a digitální regulace s internetem</v>
          </cell>
          <cell r="C72" t="str">
            <v>ks</v>
          </cell>
          <cell r="D72" t="str">
            <v>A170-duplex R_4</v>
          </cell>
          <cell r="E72">
            <v>80100</v>
          </cell>
        </row>
        <row r="73">
          <cell r="A73" t="str">
            <v>A170503</v>
          </cell>
          <cell r="B73" t="str">
            <v>Solankový modul CHS-E200P</v>
          </cell>
          <cell r="C73" t="str">
            <v>ks</v>
          </cell>
          <cell r="D73" t="str">
            <v>A170-duplex R_4</v>
          </cell>
          <cell r="E73">
            <v>13000</v>
          </cell>
        </row>
        <row r="74">
          <cell r="A74" t="str">
            <v>A170502</v>
          </cell>
          <cell r="B74" t="str">
            <v>Solankový modul CHS-E200L</v>
          </cell>
          <cell r="C74" t="str">
            <v>ks</v>
          </cell>
          <cell r="D74" t="str">
            <v>A170-duplex R_4</v>
          </cell>
          <cell r="E74">
            <v>13000</v>
          </cell>
        </row>
        <row r="75">
          <cell r="A75" t="str">
            <v>A170500</v>
          </cell>
          <cell r="B75" t="str">
            <v>Solankový modul CHS-E250-L</v>
          </cell>
          <cell r="C75" t="str">
            <v>ks</v>
          </cell>
          <cell r="D75" t="str">
            <v>A170-duplex R_4</v>
          </cell>
          <cell r="E75">
            <v>15000</v>
          </cell>
        </row>
        <row r="76">
          <cell r="A76" t="str">
            <v>A170501</v>
          </cell>
          <cell r="B76" t="str">
            <v>Solankový modul CHS-E250-P</v>
          </cell>
          <cell r="C76" t="str">
            <v>ks</v>
          </cell>
          <cell r="D76" t="str">
            <v>A170-duplex R_4</v>
          </cell>
          <cell r="E76">
            <v>15000</v>
          </cell>
        </row>
        <row r="77">
          <cell r="A77" t="str">
            <v>A170511</v>
          </cell>
          <cell r="B77" t="str">
            <v>DMCH-ATW (FG09) - doplňkový modul řízení ATREA FG09 (pro RB3,RB4)</v>
          </cell>
          <cell r="C77" t="str">
            <v>ks</v>
          </cell>
          <cell r="D77" t="str">
            <v>A170-duplex R_4</v>
          </cell>
          <cell r="E77">
            <v>14050</v>
          </cell>
        </row>
        <row r="78">
          <cell r="A78" t="str">
            <v>A170512</v>
          </cell>
          <cell r="B78" t="str">
            <v>DMCH-ATW (FG14) - doplňkový modul řízeníATREA FG14 (pro RA3,RK3,RA4,RK4)</v>
          </cell>
          <cell r="C78" t="str">
            <v>ks</v>
          </cell>
          <cell r="D78" t="str">
            <v>A170-duplex R_4</v>
          </cell>
          <cell r="E78">
            <v>14050</v>
          </cell>
        </row>
        <row r="79">
          <cell r="A79" t="str">
            <v>A170513</v>
          </cell>
          <cell r="B79" t="str">
            <v>DMCH-ATW (FG18) - doplňkový modul řízení ATREA FG18 (pro RK3,RK4)</v>
          </cell>
          <cell r="C79" t="str">
            <v>ks</v>
          </cell>
          <cell r="D79" t="str">
            <v>A170-duplex R_4</v>
          </cell>
          <cell r="E79">
            <v>14050</v>
          </cell>
        </row>
        <row r="80">
          <cell r="A80" t="str">
            <v>A171311</v>
          </cell>
          <cell r="B80" t="str">
            <v>DUPLEX Alfa 4V kompaktní cirkulační jednotka s integrovaným tpeleným čerpadlem</v>
          </cell>
          <cell r="C80" t="str">
            <v>ks</v>
          </cell>
          <cell r="D80" t="str">
            <v>A170-duplex R_4</v>
          </cell>
          <cell r="E80">
            <v>215900</v>
          </cell>
        </row>
        <row r="81">
          <cell r="A81" t="str">
            <v>A171351</v>
          </cell>
          <cell r="B81" t="str">
            <v>DUPLEX Kappa 4V kompaktní cirkulační jednotka s integrovaným tpeleným čerpadlem</v>
          </cell>
          <cell r="C81" t="str">
            <v>ks</v>
          </cell>
          <cell r="D81" t="str">
            <v>A170-duplex R_4</v>
          </cell>
          <cell r="E81">
            <v>223200</v>
          </cell>
        </row>
        <row r="82">
          <cell r="A82" t="str">
            <v>A170450</v>
          </cell>
          <cell r="B82" t="str">
            <v>DUPLEX RDH4 - EC  (4. generace) vč. vestavěného teplovodního ohřívače a digitální regulace s internetem</v>
          </cell>
          <cell r="C82" t="str">
            <v>ks</v>
          </cell>
          <cell r="D82" t="str">
            <v>A170-duplex RDH4</v>
          </cell>
          <cell r="E82">
            <v>115650</v>
          </cell>
        </row>
        <row r="83">
          <cell r="A83" t="str">
            <v>A170455</v>
          </cell>
          <cell r="B83" t="str">
            <v>Podstavec 200 mm (RDH4)</v>
          </cell>
          <cell r="C83" t="str">
            <v>ks</v>
          </cell>
          <cell r="D83" t="str">
            <v>A170-duplex RDH4</v>
          </cell>
          <cell r="E83">
            <v>1000</v>
          </cell>
        </row>
        <row r="84">
          <cell r="A84" t="str">
            <v>A160920</v>
          </cell>
          <cell r="B84" t="str">
            <v>FK 180 EC4,190 ECV4 - G4</v>
          </cell>
          <cell r="C84" t="str">
            <v>ks</v>
          </cell>
          <cell r="D84" t="str">
            <v>A170-filtry</v>
          </cell>
          <cell r="E84">
            <v>230</v>
          </cell>
        </row>
        <row r="85">
          <cell r="A85" t="str">
            <v>A160921</v>
          </cell>
          <cell r="B85" t="str">
            <v>FK 370 EC4 - G4</v>
          </cell>
          <cell r="C85" t="str">
            <v>ks</v>
          </cell>
          <cell r="D85" t="str">
            <v>A170-filtry</v>
          </cell>
          <cell r="E85">
            <v>270</v>
          </cell>
        </row>
        <row r="86">
          <cell r="A86" t="str">
            <v>A160922</v>
          </cell>
          <cell r="B86" t="str">
            <v>FK 390 ECV4 - G4</v>
          </cell>
          <cell r="C86" t="str">
            <v>ks</v>
          </cell>
          <cell r="D86" t="str">
            <v>A170-filtry</v>
          </cell>
          <cell r="E86">
            <v>300</v>
          </cell>
        </row>
        <row r="87">
          <cell r="A87" t="str">
            <v>A160923</v>
          </cell>
          <cell r="B87" t="str">
            <v>FK 510 EC4 - G4</v>
          </cell>
          <cell r="C87" t="str">
            <v>ks</v>
          </cell>
          <cell r="D87" t="str">
            <v>A170-filtry</v>
          </cell>
          <cell r="E87">
            <v>290</v>
          </cell>
        </row>
        <row r="88">
          <cell r="A88" t="str">
            <v>A160924</v>
          </cell>
          <cell r="B88" t="str">
            <v>FK 520 ECV4 - G4</v>
          </cell>
          <cell r="C88" t="str">
            <v>ks</v>
          </cell>
          <cell r="D88" t="str">
            <v>A170-filtry</v>
          </cell>
          <cell r="E88">
            <v>280</v>
          </cell>
        </row>
        <row r="89">
          <cell r="A89" t="str">
            <v>A160925</v>
          </cell>
          <cell r="B89" t="str">
            <v>FK 180 EC4,190 ECV4 - F7</v>
          </cell>
          <cell r="C89" t="str">
            <v>ks</v>
          </cell>
          <cell r="D89" t="str">
            <v>A170-filtry</v>
          </cell>
          <cell r="E89">
            <v>440</v>
          </cell>
        </row>
        <row r="90">
          <cell r="A90" t="str">
            <v>A160926</v>
          </cell>
          <cell r="B90" t="str">
            <v>FK 370 EC4 - F7</v>
          </cell>
          <cell r="C90" t="str">
            <v>ks</v>
          </cell>
          <cell r="D90" t="str">
            <v>A170-filtry</v>
          </cell>
          <cell r="E90">
            <v>500</v>
          </cell>
        </row>
        <row r="91">
          <cell r="A91" t="str">
            <v>A160927</v>
          </cell>
          <cell r="B91" t="str">
            <v>FK 390 ECV4 - F7</v>
          </cell>
          <cell r="C91" t="str">
            <v>ks</v>
          </cell>
          <cell r="D91" t="str">
            <v>A170-filtry</v>
          </cell>
          <cell r="E91">
            <v>430</v>
          </cell>
        </row>
        <row r="92">
          <cell r="A92" t="str">
            <v>A160928</v>
          </cell>
          <cell r="B92" t="str">
            <v>FK 510 EC4 - F7</v>
          </cell>
          <cell r="C92" t="str">
            <v>ks</v>
          </cell>
          <cell r="D92" t="str">
            <v>A170-filtry</v>
          </cell>
          <cell r="E92">
            <v>530</v>
          </cell>
        </row>
        <row r="93">
          <cell r="A93" t="str">
            <v>A160929</v>
          </cell>
          <cell r="B93" t="str">
            <v>FK 520 ECV4 - F7</v>
          </cell>
          <cell r="C93" t="str">
            <v>ks</v>
          </cell>
          <cell r="D93" t="str">
            <v>A170-filtry</v>
          </cell>
          <cell r="E93">
            <v>470</v>
          </cell>
        </row>
        <row r="94">
          <cell r="A94" t="str">
            <v>A160950</v>
          </cell>
          <cell r="B94" t="str">
            <v>FT 180 EC4,190 ECV4 - G4</v>
          </cell>
          <cell r="C94" t="str">
            <v>bal</v>
          </cell>
          <cell r="D94" t="str">
            <v>A170-filtry</v>
          </cell>
          <cell r="E94">
            <v>120</v>
          </cell>
        </row>
        <row r="95">
          <cell r="A95" t="str">
            <v>A160951</v>
          </cell>
          <cell r="B95" t="str">
            <v>FT 370 EC4 - G4</v>
          </cell>
          <cell r="C95" t="str">
            <v>bal</v>
          </cell>
          <cell r="D95" t="str">
            <v>A170-filtry</v>
          </cell>
          <cell r="E95">
            <v>200</v>
          </cell>
        </row>
        <row r="96">
          <cell r="A96" t="str">
            <v>A160952</v>
          </cell>
          <cell r="B96" t="str">
            <v>FT 510 EC4 - G4</v>
          </cell>
          <cell r="C96" t="str">
            <v>bal</v>
          </cell>
          <cell r="D96" t="str">
            <v>A170-filtry</v>
          </cell>
          <cell r="E96">
            <v>230</v>
          </cell>
        </row>
        <row r="97">
          <cell r="A97" t="str">
            <v>A160958</v>
          </cell>
          <cell r="B97" t="str">
            <v>FT 390 ECV4 - G4</v>
          </cell>
          <cell r="C97" t="str">
            <v>bal</v>
          </cell>
          <cell r="D97" t="str">
            <v>A170-filtry</v>
          </cell>
          <cell r="E97">
            <v>200</v>
          </cell>
        </row>
        <row r="98">
          <cell r="A98" t="str">
            <v>A160953</v>
          </cell>
          <cell r="B98" t="str">
            <v>FT 520 ECV4 - G4</v>
          </cell>
          <cell r="C98" t="str">
            <v>bal</v>
          </cell>
          <cell r="D98" t="str">
            <v>A170-filtry</v>
          </cell>
          <cell r="E98">
            <v>160</v>
          </cell>
        </row>
        <row r="99">
          <cell r="A99" t="str">
            <v>A160954</v>
          </cell>
          <cell r="B99" t="str">
            <v>FT 180 EC4,190 ECV4 - F7</v>
          </cell>
          <cell r="C99" t="str">
            <v>bal</v>
          </cell>
          <cell r="D99" t="str">
            <v>A170-filtry</v>
          </cell>
          <cell r="E99">
            <v>200</v>
          </cell>
        </row>
        <row r="100">
          <cell r="A100" t="str">
            <v>A160955</v>
          </cell>
          <cell r="B100" t="str">
            <v>FT 370 EC4 - F7</v>
          </cell>
          <cell r="C100" t="str">
            <v>bal</v>
          </cell>
          <cell r="D100" t="str">
            <v>A170-filtry</v>
          </cell>
          <cell r="E100">
            <v>330</v>
          </cell>
        </row>
        <row r="101">
          <cell r="A101" t="str">
            <v>A160956</v>
          </cell>
          <cell r="B101" t="str">
            <v>FT 510 EC4 - F7</v>
          </cell>
          <cell r="C101" t="str">
            <v>bal</v>
          </cell>
          <cell r="D101" t="str">
            <v>A170-filtry</v>
          </cell>
          <cell r="E101">
            <v>370</v>
          </cell>
        </row>
        <row r="102">
          <cell r="A102" t="str">
            <v>A160959</v>
          </cell>
          <cell r="B102" t="str">
            <v>FT 390 ECV4 - F7</v>
          </cell>
          <cell r="C102" t="str">
            <v>bal</v>
          </cell>
          <cell r="D102" t="str">
            <v>A170-filtry</v>
          </cell>
          <cell r="E102">
            <v>330</v>
          </cell>
        </row>
        <row r="103">
          <cell r="A103" t="str">
            <v>A160957</v>
          </cell>
          <cell r="B103" t="str">
            <v>FT 520 ECV4 - F7</v>
          </cell>
          <cell r="C103" t="str">
            <v>bal</v>
          </cell>
          <cell r="D103" t="str">
            <v>A170-filtry</v>
          </cell>
          <cell r="E103">
            <v>290</v>
          </cell>
        </row>
        <row r="104">
          <cell r="A104" t="str">
            <v>A160960</v>
          </cell>
          <cell r="B104" t="str">
            <v>FTU 180 EC4,190 ECV4</v>
          </cell>
          <cell r="C104" t="str">
            <v>bal</v>
          </cell>
          <cell r="D104" t="str">
            <v>A170-filtry</v>
          </cell>
          <cell r="E104">
            <v>250</v>
          </cell>
        </row>
        <row r="105">
          <cell r="A105" t="str">
            <v>A160961</v>
          </cell>
          <cell r="B105" t="str">
            <v>FTU 370 EC4</v>
          </cell>
          <cell r="C105" t="str">
            <v>bal</v>
          </cell>
          <cell r="D105" t="str">
            <v>A170-filtry</v>
          </cell>
          <cell r="E105">
            <v>400</v>
          </cell>
        </row>
        <row r="106">
          <cell r="A106" t="str">
            <v>A160962</v>
          </cell>
          <cell r="B106" t="str">
            <v>FTU 510 EC4</v>
          </cell>
          <cell r="C106" t="str">
            <v>bal</v>
          </cell>
          <cell r="D106" t="str">
            <v>A170-filtry</v>
          </cell>
          <cell r="E106">
            <v>460</v>
          </cell>
        </row>
        <row r="107">
          <cell r="A107" t="str">
            <v>A160963</v>
          </cell>
          <cell r="B107" t="str">
            <v>FTU 390 ECV4</v>
          </cell>
          <cell r="C107" t="str">
            <v>bal</v>
          </cell>
          <cell r="D107" t="str">
            <v>A170-filtry</v>
          </cell>
          <cell r="E107">
            <v>400</v>
          </cell>
        </row>
        <row r="108">
          <cell r="A108" t="str">
            <v>A160964</v>
          </cell>
          <cell r="B108" t="str">
            <v>FTU 520 ECV4</v>
          </cell>
          <cell r="C108" t="str">
            <v>bal</v>
          </cell>
          <cell r="D108" t="str">
            <v>A170-filtry</v>
          </cell>
          <cell r="E108">
            <v>310</v>
          </cell>
        </row>
        <row r="109">
          <cell r="A109" t="str">
            <v>A170901</v>
          </cell>
          <cell r="B109" t="str">
            <v>FT RD G4</v>
          </cell>
          <cell r="C109" t="str">
            <v>bal</v>
          </cell>
          <cell r="D109" t="str">
            <v>A170-filtry</v>
          </cell>
          <cell r="E109">
            <v>410</v>
          </cell>
        </row>
        <row r="110">
          <cell r="A110" t="str">
            <v>A170902</v>
          </cell>
          <cell r="B110" t="str">
            <v>FT RD F7</v>
          </cell>
          <cell r="C110" t="str">
            <v>bal</v>
          </cell>
          <cell r="D110" t="str">
            <v>A170-filtry</v>
          </cell>
          <cell r="E110">
            <v>570</v>
          </cell>
        </row>
        <row r="111">
          <cell r="A111" t="str">
            <v>A170910</v>
          </cell>
          <cell r="B111" t="str">
            <v>FT RK2 G4</v>
          </cell>
          <cell r="C111" t="str">
            <v>bal</v>
          </cell>
          <cell r="D111" t="str">
            <v>A170-filtry</v>
          </cell>
          <cell r="E111">
            <v>330</v>
          </cell>
        </row>
        <row r="112">
          <cell r="A112" t="str">
            <v>A170911</v>
          </cell>
          <cell r="B112" t="str">
            <v>FT RK2 F7</v>
          </cell>
          <cell r="C112" t="str">
            <v>bal</v>
          </cell>
          <cell r="D112" t="str">
            <v>A170-filtry</v>
          </cell>
          <cell r="E112">
            <v>410</v>
          </cell>
        </row>
        <row r="113">
          <cell r="A113" t="str">
            <v>A170912</v>
          </cell>
          <cell r="B113" t="str">
            <v>FT RA3 G4 (RA3,RK3,RA4,RK4,RDH4) - cirkulační</v>
          </cell>
          <cell r="C113" t="str">
            <v>bal</v>
          </cell>
          <cell r="D113" t="str">
            <v>A170-filtry</v>
          </cell>
          <cell r="E113">
            <v>310</v>
          </cell>
        </row>
        <row r="114">
          <cell r="A114" t="str">
            <v>A170913</v>
          </cell>
          <cell r="B114" t="str">
            <v>FT RA3 F7 (RA3,RK3,RA4,RK4,RDH4) - cirkulační</v>
          </cell>
          <cell r="C114" t="str">
            <v>bal</v>
          </cell>
          <cell r="D114" t="str">
            <v>A170-filtry</v>
          </cell>
          <cell r="E114">
            <v>380</v>
          </cell>
        </row>
        <row r="115">
          <cell r="A115" t="str">
            <v>A170914</v>
          </cell>
          <cell r="B115" t="str">
            <v>FK RA3 G4 (RA3,RK3,RA4,RK4,RDH4) - cirkulační</v>
          </cell>
          <cell r="C115" t="str">
            <v>bal</v>
          </cell>
          <cell r="D115" t="str">
            <v>A170-filtry</v>
          </cell>
          <cell r="E115">
            <v>330</v>
          </cell>
        </row>
        <row r="116">
          <cell r="A116" t="str">
            <v>A170915</v>
          </cell>
          <cell r="B116" t="str">
            <v>FK RA3 F7 (RA3,RK3,RA4,RK4,RDH4) - cirkulační</v>
          </cell>
          <cell r="C116" t="str">
            <v>bal</v>
          </cell>
          <cell r="D116" t="str">
            <v>A170-filtry</v>
          </cell>
          <cell r="E116">
            <v>400</v>
          </cell>
        </row>
        <row r="117">
          <cell r="A117" t="str">
            <v>A170916</v>
          </cell>
          <cell r="B117" t="str">
            <v>FT RB3 G4</v>
          </cell>
          <cell r="C117" t="str">
            <v>bal</v>
          </cell>
          <cell r="D117" t="str">
            <v>A170-filtry</v>
          </cell>
          <cell r="E117">
            <v>290</v>
          </cell>
        </row>
        <row r="118">
          <cell r="A118" t="str">
            <v>A170917</v>
          </cell>
          <cell r="B118" t="str">
            <v>FT RB3 F7</v>
          </cell>
          <cell r="C118" t="str">
            <v>bal</v>
          </cell>
          <cell r="D118" t="str">
            <v>A170-filtry</v>
          </cell>
          <cell r="E118">
            <v>360</v>
          </cell>
        </row>
        <row r="119">
          <cell r="A119" t="str">
            <v>A170918</v>
          </cell>
          <cell r="B119" t="str">
            <v>FK RB3 G4</v>
          </cell>
          <cell r="C119" t="str">
            <v>ks</v>
          </cell>
          <cell r="D119" t="str">
            <v>A170-filtry</v>
          </cell>
          <cell r="E119">
            <v>310</v>
          </cell>
        </row>
        <row r="120">
          <cell r="A120" t="str">
            <v>A170919</v>
          </cell>
          <cell r="B120" t="str">
            <v>FK RB3 F7</v>
          </cell>
          <cell r="C120" t="str">
            <v>ks</v>
          </cell>
          <cell r="D120" t="str">
            <v>A170-filtry</v>
          </cell>
          <cell r="E120">
            <v>370</v>
          </cell>
        </row>
        <row r="121">
          <cell r="A121" t="str">
            <v>A170920</v>
          </cell>
          <cell r="B121" t="str">
            <v>FT RA4 G4 (RA4,RK4) - odpadní</v>
          </cell>
          <cell r="C121" t="str">
            <v>bal</v>
          </cell>
          <cell r="D121" t="str">
            <v>A170-filtry</v>
          </cell>
          <cell r="E121">
            <v>120</v>
          </cell>
        </row>
        <row r="122">
          <cell r="A122" t="str">
            <v>A170921</v>
          </cell>
          <cell r="B122" t="str">
            <v>FK RA4 G4 (RA4,RK4) - odpadní</v>
          </cell>
          <cell r="C122" t="str">
            <v>ks</v>
          </cell>
          <cell r="D122" t="str">
            <v>A170-filtry</v>
          </cell>
          <cell r="E122">
            <v>290</v>
          </cell>
        </row>
        <row r="123">
          <cell r="A123" t="str">
            <v>A170922</v>
          </cell>
          <cell r="B123" t="str">
            <v>FT RB4 G4 - cirkulační</v>
          </cell>
          <cell r="C123" t="str">
            <v>bal</v>
          </cell>
          <cell r="D123" t="str">
            <v>A170-filtry</v>
          </cell>
          <cell r="E123">
            <v>250</v>
          </cell>
        </row>
        <row r="124">
          <cell r="A124" t="str">
            <v>A170923</v>
          </cell>
          <cell r="B124" t="str">
            <v>FT RB4 F7 - cirkulační</v>
          </cell>
          <cell r="C124" t="str">
            <v>bal</v>
          </cell>
          <cell r="D124" t="str">
            <v>A170-filtry</v>
          </cell>
          <cell r="E124">
            <v>310</v>
          </cell>
        </row>
        <row r="125">
          <cell r="A125" t="str">
            <v>A170924</v>
          </cell>
          <cell r="B125" t="str">
            <v>FK RB4 G4 - cirkulační</v>
          </cell>
          <cell r="C125" t="str">
            <v>ks</v>
          </cell>
          <cell r="D125" t="str">
            <v>A170-filtry</v>
          </cell>
          <cell r="E125">
            <v>310</v>
          </cell>
        </row>
        <row r="126">
          <cell r="A126" t="str">
            <v>A170925</v>
          </cell>
          <cell r="B126" t="str">
            <v>FK RB4 F7 - cirkulační</v>
          </cell>
          <cell r="C126" t="str">
            <v>ks</v>
          </cell>
          <cell r="D126" t="str">
            <v>A170-filtry</v>
          </cell>
          <cell r="E126">
            <v>370</v>
          </cell>
        </row>
        <row r="127">
          <cell r="A127" t="str">
            <v>A170926</v>
          </cell>
          <cell r="B127" t="str">
            <v>FT RB4 G4 - odpadní</v>
          </cell>
          <cell r="C127" t="str">
            <v>bal</v>
          </cell>
          <cell r="D127" t="str">
            <v>A170-filtry</v>
          </cell>
          <cell r="E127">
            <v>110</v>
          </cell>
        </row>
        <row r="128">
          <cell r="A128" t="str">
            <v>A170927</v>
          </cell>
          <cell r="B128" t="str">
            <v>FK RB4 G4 - odpadní</v>
          </cell>
          <cell r="C128" t="str">
            <v>ks</v>
          </cell>
          <cell r="D128" t="str">
            <v>A170-filtry</v>
          </cell>
          <cell r="E128">
            <v>240</v>
          </cell>
        </row>
        <row r="129">
          <cell r="A129" t="str">
            <v>A170928</v>
          </cell>
          <cell r="B129" t="str">
            <v>FTU RA3 (RA3,RK3,RA4,RK4) - cirkulační</v>
          </cell>
          <cell r="C129" t="str">
            <v>bal</v>
          </cell>
          <cell r="D129" t="str">
            <v>A170-filtry</v>
          </cell>
          <cell r="E129">
            <v>580</v>
          </cell>
        </row>
        <row r="130">
          <cell r="A130" t="str">
            <v>A170929</v>
          </cell>
          <cell r="B130" t="str">
            <v>FTU RB4 - cirkulační</v>
          </cell>
          <cell r="C130" t="str">
            <v>bal</v>
          </cell>
          <cell r="D130" t="str">
            <v>A170-filtry</v>
          </cell>
          <cell r="E130">
            <v>350</v>
          </cell>
        </row>
        <row r="131">
          <cell r="A131" t="str">
            <v>R316201</v>
          </cell>
          <cell r="B131" t="str">
            <v>filtrační box DN 160 - přídavný filtrační box pro přímý kuchyňský odtah</v>
          </cell>
          <cell r="C131" t="str">
            <v>ks</v>
          </cell>
          <cell r="D131" t="str">
            <v>R15 -filtrační boxy</v>
          </cell>
          <cell r="E131">
            <v>7490</v>
          </cell>
        </row>
        <row r="132">
          <cell r="A132" t="str">
            <v>R111041</v>
          </cell>
          <cell r="B132" t="str">
            <v>RKJ 500x400 - rozdělovací komora k PKJ 500x400</v>
          </cell>
          <cell r="C132" t="str">
            <v>ks</v>
          </cell>
          <cell r="D132" t="str">
            <v>R1-Rozvod 160x40</v>
          </cell>
          <cell r="E132">
            <v>1780</v>
          </cell>
        </row>
        <row r="133">
          <cell r="A133" t="str">
            <v>R111541</v>
          </cell>
          <cell r="B133" t="str">
            <v>RKJ 340x400 - rozdělovací komora k PKJ 340x400</v>
          </cell>
          <cell r="C133" t="str">
            <v>ks</v>
          </cell>
          <cell r="D133" t="str">
            <v>R1-Rozvod 160x40</v>
          </cell>
          <cell r="E133">
            <v>1690</v>
          </cell>
        </row>
        <row r="134">
          <cell r="A134" t="str">
            <v>R112041</v>
          </cell>
          <cell r="B134" t="str">
            <v>RKD 285 - 490x380 - Rozdělovací komora dolní přívod s CPK 285x285</v>
          </cell>
          <cell r="C134" t="str">
            <v>ks</v>
          </cell>
          <cell r="D134" t="str">
            <v>R1-Rozvod 160x40</v>
          </cell>
          <cell r="E134">
            <v>1430</v>
          </cell>
        </row>
        <row r="135">
          <cell r="A135" t="str">
            <v>R112541</v>
          </cell>
          <cell r="B135" t="str">
            <v>RKD 285 - 380x300 - Rozdělovací komora dolní přívod s CPK 285x285</v>
          </cell>
          <cell r="C135" t="str">
            <v>ks</v>
          </cell>
          <cell r="D135" t="str">
            <v>R1-Rozvod 160x40</v>
          </cell>
          <cell r="E135">
            <v>1380</v>
          </cell>
        </row>
        <row r="136">
          <cell r="A136" t="str">
            <v>R120042</v>
          </cell>
          <cell r="B136" t="str">
            <v>PKP 160x40 - Podlahový kanál pozink typ B - tl. 1mm</v>
          </cell>
          <cell r="C136" t="str">
            <v>m</v>
          </cell>
          <cell r="D136" t="str">
            <v>R1-Rozvod 160x40</v>
          </cell>
          <cell r="E136">
            <v>180</v>
          </cell>
        </row>
        <row r="137">
          <cell r="A137" t="str">
            <v>R120331</v>
          </cell>
          <cell r="B137" t="str">
            <v>KSP - kanálová spojka přímá 160x40</v>
          </cell>
          <cell r="C137" t="str">
            <v>ks</v>
          </cell>
          <cell r="D137" t="str">
            <v>R1-Rozvod 160x40</v>
          </cell>
          <cell r="E137">
            <v>100</v>
          </cell>
        </row>
        <row r="138">
          <cell r="A138" t="str">
            <v>R120340</v>
          </cell>
          <cell r="B138" t="str">
            <v>KSU - kanálová spojká úhlová - 45° - 160x40</v>
          </cell>
          <cell r="C138" t="str">
            <v>ks</v>
          </cell>
          <cell r="D138" t="str">
            <v>R1-Rozvod 160x40</v>
          </cell>
          <cell r="E138">
            <v>230</v>
          </cell>
        </row>
        <row r="139">
          <cell r="A139" t="str">
            <v>R120443</v>
          </cell>
          <cell r="B139" t="str">
            <v>PKR 160x40-2x45° - podlahový kanál rozbočka symetrická</v>
          </cell>
          <cell r="C139" t="str">
            <v>ks</v>
          </cell>
          <cell r="D139" t="str">
            <v>R1-Rozvod 160x40</v>
          </cell>
          <cell r="E139">
            <v>730</v>
          </cell>
        </row>
        <row r="140">
          <cell r="A140" t="str">
            <v>R120501</v>
          </cell>
          <cell r="B140" t="str">
            <v>RVP XX - tl.20x42x157 - regulační vložka potrubí</v>
          </cell>
          <cell r="C140" t="str">
            <v>ks</v>
          </cell>
          <cell r="D140" t="str">
            <v>R1-Rozvod 160x40</v>
          </cell>
          <cell r="E140">
            <v>40</v>
          </cell>
        </row>
        <row r="141">
          <cell r="A141" t="str">
            <v>R120941</v>
          </cell>
          <cell r="B141" t="str">
            <v>PPP 40x155 - plech podložný pod podlahové kanály</v>
          </cell>
          <cell r="C141" t="str">
            <v>ks</v>
          </cell>
          <cell r="D141" t="str">
            <v>R1-Rozvod 160x40</v>
          </cell>
          <cell r="E141">
            <v>10</v>
          </cell>
        </row>
        <row r="142">
          <cell r="A142" t="str">
            <v>R120942</v>
          </cell>
          <cell r="B142" t="str">
            <v>PVB 155 - podlahová výztuha beton</v>
          </cell>
          <cell r="C142" t="str">
            <v>ks</v>
          </cell>
          <cell r="D142" t="str">
            <v>R1-Rozvod 160x40</v>
          </cell>
          <cell r="E142">
            <v>20</v>
          </cell>
        </row>
        <row r="143">
          <cell r="A143" t="str">
            <v>R120943</v>
          </cell>
          <cell r="B143" t="str">
            <v>PVV - rohová vymezovací vsuvka pro podlahový kanál</v>
          </cell>
          <cell r="C143" t="str">
            <v>ks</v>
          </cell>
          <cell r="D143" t="str">
            <v>R1-Rozvod 160x40</v>
          </cell>
          <cell r="E143">
            <v>20</v>
          </cell>
        </row>
        <row r="144">
          <cell r="A144" t="str">
            <v>R121400</v>
          </cell>
          <cell r="B144" t="str">
            <v>PPK 160x40/90° - podlahový přech obloukový</v>
          </cell>
          <cell r="C144" t="str">
            <v>ks</v>
          </cell>
          <cell r="D144" t="str">
            <v>R1-Rozvod 160x40</v>
          </cell>
          <cell r="E144">
            <v>350</v>
          </cell>
        </row>
        <row r="145">
          <cell r="A145" t="str">
            <v>R121401</v>
          </cell>
          <cell r="B145" t="str">
            <v>PPK 160x40/ø100 - podlahový přechod koncový - přímý</v>
          </cell>
          <cell r="C145" t="str">
            <v>ks</v>
          </cell>
          <cell r="D145" t="str">
            <v>R1-Rozvod 160x40</v>
          </cell>
          <cell r="E145">
            <v>580</v>
          </cell>
        </row>
        <row r="146">
          <cell r="A146" t="str">
            <v>R121402</v>
          </cell>
          <cell r="B146" t="str">
            <v>PPS 160x40/100 - podlahový přechod koncový - kolmé napojení</v>
          </cell>
          <cell r="C146" t="str">
            <v>ks</v>
          </cell>
          <cell r="D146" t="str">
            <v>R1-Rozvod 160x40</v>
          </cell>
          <cell r="E146">
            <v>710</v>
          </cell>
        </row>
        <row r="147">
          <cell r="A147" t="str">
            <v>R121421</v>
          </cell>
          <cell r="B147" t="str">
            <v>PPK 160x40/ø125 - podlahový přechod koncový - přímý</v>
          </cell>
          <cell r="C147" t="str">
            <v>ks</v>
          </cell>
          <cell r="D147" t="str">
            <v>R1-Rozvod 160x40</v>
          </cell>
          <cell r="E147">
            <v>590</v>
          </cell>
        </row>
        <row r="148">
          <cell r="A148" t="str">
            <v>R121422</v>
          </cell>
          <cell r="B148" t="str">
            <v>PPS 160x40/125 - podlahový přechod koncový - kolmé napojení</v>
          </cell>
          <cell r="C148" t="str">
            <v>ks</v>
          </cell>
          <cell r="D148" t="str">
            <v>R1-Rozvod 160x40</v>
          </cell>
          <cell r="E148">
            <v>710</v>
          </cell>
        </row>
        <row r="149">
          <cell r="A149" t="str">
            <v>R121432</v>
          </cell>
          <cell r="B149" t="str">
            <v>PPS 160x40/160 - podlahový přechod koncový - kolmé napojení</v>
          </cell>
          <cell r="C149" t="str">
            <v>ks</v>
          </cell>
          <cell r="D149" t="str">
            <v>R1-Rozvod 160x40</v>
          </cell>
          <cell r="E149">
            <v>750</v>
          </cell>
        </row>
        <row r="150">
          <cell r="A150" t="str">
            <v>R121461</v>
          </cell>
          <cell r="B150" t="str">
            <v>PPK 160x40/ø160 - podlahový přechod koncový - přímý</v>
          </cell>
          <cell r="C150" t="str">
            <v>ks</v>
          </cell>
          <cell r="D150" t="str">
            <v>R1-Rozvod 160x40</v>
          </cell>
          <cell r="E150">
            <v>610</v>
          </cell>
        </row>
        <row r="151">
          <cell r="A151" t="str">
            <v>R130411</v>
          </cell>
          <cell r="B151" t="str">
            <v>KKC 160x40/255x100 - Krabice koncová čelní</v>
          </cell>
          <cell r="C151" t="str">
            <v>ks</v>
          </cell>
          <cell r="D151" t="str">
            <v>R1-Rozvod 160x40</v>
          </cell>
          <cell r="E151">
            <v>420</v>
          </cell>
        </row>
        <row r="152">
          <cell r="A152" t="str">
            <v>R130412</v>
          </cell>
          <cell r="B152" t="str">
            <v>KKC-Z 160x40/255x100 - Krabice koncová čelní</v>
          </cell>
          <cell r="C152" t="str">
            <v>ks</v>
          </cell>
          <cell r="D152" t="str">
            <v>R1-Rozvod 160x40</v>
          </cell>
          <cell r="E152">
            <v>420</v>
          </cell>
        </row>
        <row r="153">
          <cell r="A153" t="str">
            <v>R130421</v>
          </cell>
          <cell r="B153" t="str">
            <v>KKB 160x40/255x100 - Krabice koncová boční</v>
          </cell>
          <cell r="C153" t="str">
            <v>ks</v>
          </cell>
          <cell r="D153" t="str">
            <v>R1-Rozvod 160x40</v>
          </cell>
          <cell r="E153">
            <v>420</v>
          </cell>
        </row>
        <row r="154">
          <cell r="A154" t="str">
            <v>R130422</v>
          </cell>
          <cell r="B154" t="str">
            <v>KKB-Z 160x40/255x100 - Krabice koncová boční</v>
          </cell>
          <cell r="C154" t="str">
            <v>ks</v>
          </cell>
          <cell r="D154" t="str">
            <v>R1-Rozvod 160x40</v>
          </cell>
          <cell r="E154">
            <v>420</v>
          </cell>
        </row>
        <row r="155">
          <cell r="A155" t="str">
            <v>R131051</v>
          </cell>
          <cell r="B155" t="str">
            <v>KSC 160x40 - Krabice koncová stropní čelní pro mřížku 255x100mm</v>
          </cell>
          <cell r="C155" t="str">
            <v>ks</v>
          </cell>
          <cell r="D155" t="str">
            <v>R1-Rozvod 160x40</v>
          </cell>
          <cell r="E155">
            <v>660</v>
          </cell>
        </row>
        <row r="156">
          <cell r="A156" t="str">
            <v>R132410</v>
          </cell>
          <cell r="B156" t="str">
            <v>DPK 450x340 - distance rozdělovací komory</v>
          </cell>
          <cell r="C156" t="str">
            <v>ks</v>
          </cell>
          <cell r="D156" t="str">
            <v>R1-Rozvod 160x40</v>
          </cell>
          <cell r="E156">
            <v>250</v>
          </cell>
        </row>
        <row r="157">
          <cell r="A157" t="str">
            <v>R132420</v>
          </cell>
          <cell r="B157" t="str">
            <v>DPK 350x290 - distance rozdělovací komory</v>
          </cell>
          <cell r="C157" t="str">
            <v>ks</v>
          </cell>
          <cell r="D157" t="str">
            <v>R1-Rozvod 160x40</v>
          </cell>
          <cell r="E157">
            <v>250</v>
          </cell>
        </row>
        <row r="158">
          <cell r="A158" t="str">
            <v>R144420</v>
          </cell>
          <cell r="B158" t="str">
            <v>CPK 285x285/ø125- Cirkulační přechod komora RKD</v>
          </cell>
          <cell r="C158" t="str">
            <v>ks</v>
          </cell>
          <cell r="D158" t="str">
            <v>R1-Rozvod 160x40</v>
          </cell>
          <cell r="E158">
            <v>580</v>
          </cell>
        </row>
        <row r="159">
          <cell r="A159" t="str">
            <v>R144423</v>
          </cell>
          <cell r="B159" t="str">
            <v>CPK BN 285x285/125 - cirkulační přechod komora - boční napojení</v>
          </cell>
          <cell r="C159" t="str">
            <v>ks</v>
          </cell>
          <cell r="D159" t="str">
            <v>R1-Rozvod 160x40</v>
          </cell>
          <cell r="E159">
            <v>1840</v>
          </cell>
        </row>
        <row r="160">
          <cell r="A160" t="str">
            <v>R144460</v>
          </cell>
          <cell r="B160" t="str">
            <v>CPK 285x285/ø160- Cirkulační přechod komora RKD</v>
          </cell>
          <cell r="C160" t="str">
            <v>ks</v>
          </cell>
          <cell r="D160" t="str">
            <v>R1-Rozvod 160x40</v>
          </cell>
          <cell r="E160">
            <v>580</v>
          </cell>
        </row>
        <row r="161">
          <cell r="A161" t="str">
            <v>R144463</v>
          </cell>
          <cell r="B161" t="str">
            <v>CPK BN 285x285/160 - cirkulační přechod komora - boční napojení</v>
          </cell>
          <cell r="C161" t="str">
            <v>ks</v>
          </cell>
          <cell r="D161" t="str">
            <v>R1-Rozvod 160x40</v>
          </cell>
          <cell r="E161">
            <v>1840</v>
          </cell>
        </row>
        <row r="162">
          <cell r="A162" t="str">
            <v>R146046</v>
          </cell>
          <cell r="B162" t="str">
            <v>PKJ 500x400/160 - Přechod komora RKJ</v>
          </cell>
          <cell r="C162" t="str">
            <v>ks</v>
          </cell>
          <cell r="D162" t="str">
            <v>R1-Rozvod 160x40</v>
          </cell>
          <cell r="E162">
            <v>2280</v>
          </cell>
        </row>
        <row r="163">
          <cell r="A163" t="str">
            <v>R146426</v>
          </cell>
          <cell r="B163" t="str">
            <v>PKJ 340x400/125 - Přechod komora k RKJ</v>
          </cell>
          <cell r="C163" t="str">
            <v>ks</v>
          </cell>
          <cell r="D163" t="str">
            <v>R1-Rozvod 160x40</v>
          </cell>
          <cell r="E163">
            <v>2280</v>
          </cell>
        </row>
        <row r="164">
          <cell r="A164" t="str">
            <v>R146446</v>
          </cell>
          <cell r="B164" t="str">
            <v>PKJ 340x400/160 - Přechod komora k RKJ</v>
          </cell>
          <cell r="C164" t="str">
            <v>ks</v>
          </cell>
          <cell r="D164" t="str">
            <v>R1-Rozvod 160x40</v>
          </cell>
          <cell r="E164">
            <v>2280</v>
          </cell>
        </row>
        <row r="165">
          <cell r="A165" t="str">
            <v>R111011</v>
          </cell>
          <cell r="B165" t="str">
            <v>RKJ 628X476- Rozdělovací komora pod jednotku nebo PKJ  628X476</v>
          </cell>
          <cell r="C165" t="str">
            <v>ks</v>
          </cell>
          <cell r="D165" t="str">
            <v>R1-Rozvod 200x50</v>
          </cell>
          <cell r="E165">
            <v>1990</v>
          </cell>
        </row>
        <row r="166">
          <cell r="A166" t="str">
            <v>R111511</v>
          </cell>
          <cell r="B166" t="str">
            <v>RKJ 420x476- Rozdělovací komora pod jednotku nebo PKJ 420X476</v>
          </cell>
          <cell r="C166" t="str">
            <v>ks</v>
          </cell>
          <cell r="D166" t="str">
            <v>R1-Rozvod 200x50</v>
          </cell>
          <cell r="E166">
            <v>1710</v>
          </cell>
        </row>
        <row r="167">
          <cell r="A167" t="str">
            <v>R111610</v>
          </cell>
          <cell r="B167" t="str">
            <v>RKJ 832x476- Rozdělovací komora pod jednotku 832X476</v>
          </cell>
          <cell r="C167" t="str">
            <v>ks</v>
          </cell>
          <cell r="D167" t="str">
            <v>R1-Rozvod 200x50</v>
          </cell>
          <cell r="E167">
            <v>2070</v>
          </cell>
        </row>
        <row r="168">
          <cell r="A168" t="str">
            <v>R111701</v>
          </cell>
          <cell r="B168" t="str">
            <v>Rozdělovací box 2x1 (RKJ+PKJ)</v>
          </cell>
          <cell r="C168" t="str">
            <v>ks</v>
          </cell>
          <cell r="D168" t="str">
            <v>R1-Rozvod 200x50</v>
          </cell>
          <cell r="E168">
            <v>2540</v>
          </cell>
        </row>
        <row r="169">
          <cell r="A169" t="str">
            <v>R112011</v>
          </cell>
          <cell r="B169" t="str">
            <v>RKD 375 - 610x460- Rozdělovací komora dolní přívod 610x460, pro CPK 375</v>
          </cell>
          <cell r="C169" t="str">
            <v>ks</v>
          </cell>
          <cell r="D169" t="str">
            <v>R1-Rozvod 200x50</v>
          </cell>
          <cell r="E169">
            <v>1560</v>
          </cell>
        </row>
        <row r="170">
          <cell r="A170" t="str">
            <v>R112012</v>
          </cell>
          <cell r="B170" t="str">
            <v>RKD 260 - 610x460- Rozdělovací komora dolní přívod 610x460, pro  CPK 260</v>
          </cell>
          <cell r="C170" t="str">
            <v>ks</v>
          </cell>
          <cell r="D170" t="str">
            <v>R1-Rozvod 200x50</v>
          </cell>
          <cell r="E170">
            <v>1510</v>
          </cell>
        </row>
        <row r="171">
          <cell r="A171" t="str">
            <v>R112511</v>
          </cell>
          <cell r="B171" t="str">
            <v>RKD 375 - 460x460- Rozdělovací komora dolní přívod 460x460, pro CPK 375</v>
          </cell>
          <cell r="C171" t="str">
            <v>ks</v>
          </cell>
          <cell r="D171" t="str">
            <v>R1-Rozvod 200x50</v>
          </cell>
          <cell r="E171">
            <v>1360</v>
          </cell>
        </row>
        <row r="172">
          <cell r="A172" t="str">
            <v>R112512</v>
          </cell>
          <cell r="B172" t="str">
            <v>RKD 260 - 460x460- Rozdělovací komora dolní přívod 460x460, pro CPK 260</v>
          </cell>
          <cell r="C172" t="str">
            <v>ks</v>
          </cell>
          <cell r="D172" t="str">
            <v>R1-Rozvod 200x50</v>
          </cell>
          <cell r="E172">
            <v>1360</v>
          </cell>
        </row>
        <row r="173">
          <cell r="A173" t="str">
            <v>R120011</v>
          </cell>
          <cell r="B173" t="str">
            <v>PKP 200x50 - Podlahový kanál pozink typ A - tl. 0,6 mm</v>
          </cell>
          <cell r="C173" t="str">
            <v>m</v>
          </cell>
          <cell r="D173" t="str">
            <v>R1-Rozvod 200x50</v>
          </cell>
          <cell r="E173">
            <v>150</v>
          </cell>
        </row>
        <row r="174">
          <cell r="A174" t="str">
            <v>R120012</v>
          </cell>
          <cell r="B174" t="str">
            <v>PKP 200x50 - Podlahový kanál pozink typ B - tl. 1 mm</v>
          </cell>
          <cell r="C174" t="str">
            <v>m</v>
          </cell>
          <cell r="D174" t="str">
            <v>R1-Rozvod 200x50</v>
          </cell>
          <cell r="E174">
            <v>190</v>
          </cell>
        </row>
        <row r="175">
          <cell r="A175" t="str">
            <v>R120301</v>
          </cell>
          <cell r="B175" t="str">
            <v>KSP - kanálová spojka přímá 200x50</v>
          </cell>
          <cell r="C175" t="str">
            <v>ks</v>
          </cell>
          <cell r="D175" t="str">
            <v>R1-Rozvod 200x50</v>
          </cell>
          <cell r="E175">
            <v>100</v>
          </cell>
        </row>
        <row r="176">
          <cell r="A176" t="str">
            <v>R120310</v>
          </cell>
          <cell r="B176" t="str">
            <v>KSU - kanálová spojká úhlová - 45° - 200x50</v>
          </cell>
          <cell r="C176" t="str">
            <v>ks</v>
          </cell>
          <cell r="D176" t="str">
            <v>R1-Rozvod 200x50</v>
          </cell>
          <cell r="E176">
            <v>230</v>
          </cell>
        </row>
        <row r="177">
          <cell r="A177" t="str">
            <v>R120403</v>
          </cell>
          <cell r="B177" t="str">
            <v>PKR 200x50-2x45° - podlahový kanál rozbočka symetrická</v>
          </cell>
          <cell r="C177" t="str">
            <v>ks</v>
          </cell>
          <cell r="D177" t="str">
            <v>R1-Rozvod 200x50</v>
          </cell>
          <cell r="E177">
            <v>730</v>
          </cell>
        </row>
        <row r="178">
          <cell r="A178" t="str">
            <v>R120500</v>
          </cell>
          <cell r="B178" t="str">
            <v>RVP XX - tl.20x52x197 - regulační vložka potrubí</v>
          </cell>
          <cell r="C178" t="str">
            <v>ks</v>
          </cell>
          <cell r="D178" t="str">
            <v>R1-Rozvod 200x50</v>
          </cell>
          <cell r="E178">
            <v>40</v>
          </cell>
        </row>
        <row r="179">
          <cell r="A179" t="str">
            <v>R120901</v>
          </cell>
          <cell r="B179" t="str">
            <v>PPP Plech podlahový podložný pod podlahové kanály 50x195 pozink 0,6 mm</v>
          </cell>
          <cell r="C179" t="str">
            <v>ks</v>
          </cell>
          <cell r="D179" t="str">
            <v>R1-Rozvod 200x50</v>
          </cell>
          <cell r="E179">
            <v>10</v>
          </cell>
        </row>
        <row r="180">
          <cell r="A180" t="str">
            <v>R120902</v>
          </cell>
          <cell r="B180" t="str">
            <v>PVB Podlahová výztuha beton (podlahového kanálu)</v>
          </cell>
          <cell r="C180" t="str">
            <v>ks</v>
          </cell>
          <cell r="D180" t="str">
            <v>R1-Rozvod 200x50</v>
          </cell>
          <cell r="E180">
            <v>20</v>
          </cell>
        </row>
        <row r="181">
          <cell r="A181" t="str">
            <v>R120903</v>
          </cell>
          <cell r="B181" t="str">
            <v>PVV Podlahová výztuha vnitřní (podlahového kanálu)</v>
          </cell>
          <cell r="C181" t="str">
            <v>ks</v>
          </cell>
          <cell r="D181" t="str">
            <v>R1-Rozvod 200x50</v>
          </cell>
          <cell r="E181">
            <v>20</v>
          </cell>
        </row>
        <row r="182">
          <cell r="A182" t="str">
            <v>R121100</v>
          </cell>
          <cell r="B182" t="str">
            <v>PPS 200x50/100 - podlahový přechod kolmé napojení</v>
          </cell>
          <cell r="C182" t="str">
            <v>ks</v>
          </cell>
          <cell r="D182" t="str">
            <v>R1-Rozvod 200x50</v>
          </cell>
          <cell r="E182">
            <v>710</v>
          </cell>
        </row>
        <row r="183">
          <cell r="A183" t="str">
            <v>R121101</v>
          </cell>
          <cell r="B183" t="str">
            <v>PPK 200x50/ø100 - Podlahový přechod koncový - přímý</v>
          </cell>
          <cell r="C183" t="str">
            <v>ks</v>
          </cell>
          <cell r="D183" t="str">
            <v>R1-Rozvod 200x50</v>
          </cell>
          <cell r="E183">
            <v>580</v>
          </cell>
        </row>
        <row r="184">
          <cell r="A184" t="str">
            <v>R121120</v>
          </cell>
          <cell r="B184" t="str">
            <v>PPS 200x50/125 - podlahový přechod kolmé napojení</v>
          </cell>
          <cell r="C184" t="str">
            <v>ks</v>
          </cell>
          <cell r="D184" t="str">
            <v>R1-Rozvod 200x50</v>
          </cell>
          <cell r="E184">
            <v>710</v>
          </cell>
        </row>
        <row r="185">
          <cell r="A185" t="str">
            <v>R121121</v>
          </cell>
          <cell r="B185" t="str">
            <v>PPK 200x50/ø125 - Podlahový přechod koncový - přímý</v>
          </cell>
          <cell r="C185" t="str">
            <v>ks</v>
          </cell>
          <cell r="D185" t="str">
            <v>R1-Rozvod 200x50</v>
          </cell>
          <cell r="E185">
            <v>590</v>
          </cell>
        </row>
        <row r="186">
          <cell r="A186" t="str">
            <v>R121160</v>
          </cell>
          <cell r="B186" t="str">
            <v>PPS 200x50/160 - podlahový přechod kolmé napojení</v>
          </cell>
          <cell r="C186" t="str">
            <v>ks</v>
          </cell>
          <cell r="D186" t="str">
            <v>R1-Rozvod 200x50</v>
          </cell>
          <cell r="E186">
            <v>710</v>
          </cell>
        </row>
        <row r="187">
          <cell r="A187" t="str">
            <v>R121161</v>
          </cell>
          <cell r="B187" t="str">
            <v>PPK 200x50/ø160 - Podlahový přechod koncový - přímý</v>
          </cell>
          <cell r="C187" t="str">
            <v>ks</v>
          </cell>
          <cell r="D187" t="str">
            <v>R1-Rozvod 200x50</v>
          </cell>
          <cell r="E187">
            <v>610</v>
          </cell>
        </row>
        <row r="188">
          <cell r="A188" t="str">
            <v>R121500</v>
          </cell>
          <cell r="B188" t="str">
            <v>PPK 200x50/90° - Podlahový přechod obloukový</v>
          </cell>
          <cell r="C188" t="str">
            <v>ks</v>
          </cell>
          <cell r="D188" t="str">
            <v>R1-Rozvod 200x50</v>
          </cell>
          <cell r="E188">
            <v>210</v>
          </cell>
        </row>
        <row r="189">
          <cell r="A189" t="str">
            <v>R130011</v>
          </cell>
          <cell r="B189" t="str">
            <v>KKC 200x50/255x100 - Krabice koncová čelní</v>
          </cell>
          <cell r="C189" t="str">
            <v>ks</v>
          </cell>
          <cell r="D189" t="str">
            <v>R1-Rozvod 200x50</v>
          </cell>
          <cell r="E189">
            <v>420</v>
          </cell>
        </row>
        <row r="190">
          <cell r="A190" t="str">
            <v>R130012</v>
          </cell>
          <cell r="B190" t="str">
            <v>KKC-Z 200x50/255x100 - Krabice koncová čelní - zvýšená</v>
          </cell>
          <cell r="C190" t="str">
            <v>ks</v>
          </cell>
          <cell r="D190" t="str">
            <v>R1-Rozvod 200x50</v>
          </cell>
          <cell r="E190">
            <v>420</v>
          </cell>
        </row>
        <row r="191">
          <cell r="A191" t="str">
            <v>R130021</v>
          </cell>
          <cell r="B191" t="str">
            <v>KKB 200x50/255x100 - Krabice koncová boční</v>
          </cell>
          <cell r="C191" t="str">
            <v>ks</v>
          </cell>
          <cell r="D191" t="str">
            <v>R1-Rozvod 200x50</v>
          </cell>
          <cell r="E191">
            <v>420</v>
          </cell>
        </row>
        <row r="192">
          <cell r="A192" t="str">
            <v>R130022</v>
          </cell>
          <cell r="B192" t="str">
            <v>KKB-Z 200x50/255x100 - Krabice koncová boční - zvýšená</v>
          </cell>
          <cell r="C192" t="str">
            <v>ks</v>
          </cell>
          <cell r="D192" t="str">
            <v>R1-Rozvod 200x50</v>
          </cell>
          <cell r="E192">
            <v>430</v>
          </cell>
        </row>
        <row r="193">
          <cell r="A193" t="str">
            <v>R131061</v>
          </cell>
          <cell r="B193" t="str">
            <v>KSC 200x50 - Krabice koncová stropní čelní pro mřížku 255x100mm</v>
          </cell>
          <cell r="C193" t="str">
            <v>ks</v>
          </cell>
          <cell r="D193" t="str">
            <v>R1-Rozvod 200x50</v>
          </cell>
          <cell r="E193">
            <v>630</v>
          </cell>
        </row>
        <row r="194">
          <cell r="A194" t="str">
            <v>R132710</v>
          </cell>
          <cell r="B194" t="str">
            <v>DPK 570X430 - distance rozdělovací komory</v>
          </cell>
          <cell r="C194" t="str">
            <v>ks</v>
          </cell>
          <cell r="D194" t="str">
            <v>R1-Rozvod 200x50</v>
          </cell>
          <cell r="E194">
            <v>250</v>
          </cell>
        </row>
        <row r="195">
          <cell r="A195" t="str">
            <v>R132720</v>
          </cell>
          <cell r="B195" t="str">
            <v>DPK 370X430 - distance rozdělovací komory</v>
          </cell>
          <cell r="C195" t="str">
            <v>ks</v>
          </cell>
          <cell r="D195" t="str">
            <v>R1-Rozvod 200x50</v>
          </cell>
          <cell r="E195">
            <v>250</v>
          </cell>
        </row>
        <row r="196">
          <cell r="A196" t="str">
            <v>R132730</v>
          </cell>
          <cell r="B196" t="str">
            <v>DPK 790X430 - distance rozdělovací komory</v>
          </cell>
          <cell r="C196" t="str">
            <v>ks</v>
          </cell>
          <cell r="D196" t="str">
            <v>R1-Rozvod 200x50</v>
          </cell>
          <cell r="E196">
            <v>250</v>
          </cell>
        </row>
        <row r="197">
          <cell r="A197" t="str">
            <v>R144161</v>
          </cell>
          <cell r="B197" t="str">
            <v>CPK 375x375/ø160- Cirkulační přechod komora RKD</v>
          </cell>
          <cell r="C197" t="str">
            <v>ks</v>
          </cell>
          <cell r="D197" t="str">
            <v>R1-Rozvod 200x50</v>
          </cell>
          <cell r="E197">
            <v>1040</v>
          </cell>
        </row>
        <row r="198">
          <cell r="A198" t="str">
            <v>R144162</v>
          </cell>
          <cell r="B198" t="str">
            <v>CPK 370x260/ø160- Cirkulační přechod komora RKD</v>
          </cell>
          <cell r="C198" t="str">
            <v>ks</v>
          </cell>
          <cell r="D198" t="str">
            <v>R1-Rozvod 200x50</v>
          </cell>
          <cell r="E198">
            <v>700</v>
          </cell>
        </row>
        <row r="199">
          <cell r="A199" t="str">
            <v>R144163</v>
          </cell>
          <cell r="B199" t="str">
            <v>CPK BN 375x375/ø160 - Cirkulační přechod komora RKD - boční napojení</v>
          </cell>
          <cell r="C199" t="str">
            <v>ks</v>
          </cell>
          <cell r="D199" t="str">
            <v>R1-Rozvod 200x50</v>
          </cell>
          <cell r="E199">
            <v>1840</v>
          </cell>
        </row>
        <row r="200">
          <cell r="A200" t="str">
            <v>R144201</v>
          </cell>
          <cell r="B200" t="str">
            <v>CPK 375x375/ø200- Cirkulační přechod komora RKD</v>
          </cell>
          <cell r="C200" t="str">
            <v>ks</v>
          </cell>
          <cell r="D200" t="str">
            <v>R1-Rozvod 200x50</v>
          </cell>
          <cell r="E200">
            <v>1040</v>
          </cell>
        </row>
        <row r="201">
          <cell r="A201" t="str">
            <v>R144202</v>
          </cell>
          <cell r="B201" t="str">
            <v>CPK 370x260/ø200- Cirkulační přechod komora RKD</v>
          </cell>
          <cell r="C201" t="str">
            <v>ks</v>
          </cell>
          <cell r="D201" t="str">
            <v>R1-Rozvod 200x50</v>
          </cell>
          <cell r="E201">
            <v>700</v>
          </cell>
        </row>
        <row r="202">
          <cell r="A202" t="str">
            <v>R144203</v>
          </cell>
          <cell r="B202" t="str">
            <v>CPK BN 375x375/ø200 - Cirkulační přechod komora RKD - boční napojení</v>
          </cell>
          <cell r="C202" t="str">
            <v>ks</v>
          </cell>
          <cell r="D202" t="str">
            <v>R1-Rozvod 200x50</v>
          </cell>
          <cell r="E202">
            <v>1840</v>
          </cell>
        </row>
        <row r="203">
          <cell r="A203" t="str">
            <v>R144251</v>
          </cell>
          <cell r="B203" t="str">
            <v>CPK 375x375/ø250- Cirkulační přechod komora RKD</v>
          </cell>
          <cell r="C203" t="str">
            <v>ks</v>
          </cell>
          <cell r="D203" t="str">
            <v>R1-Rozvod 200x50</v>
          </cell>
          <cell r="E203">
            <v>1040</v>
          </cell>
        </row>
        <row r="204">
          <cell r="A204" t="str">
            <v>R144252</v>
          </cell>
          <cell r="B204" t="str">
            <v>CPK 370x260/ø250- Cirkulační přechod komora RKD</v>
          </cell>
          <cell r="C204" t="str">
            <v>ks</v>
          </cell>
          <cell r="D204" t="str">
            <v>R1-Rozvod 200x50</v>
          </cell>
          <cell r="E204">
            <v>700</v>
          </cell>
        </row>
        <row r="205">
          <cell r="A205" t="str">
            <v>R144253</v>
          </cell>
          <cell r="B205" t="str">
            <v>CPK BN 375x375/ø250 - Cirkulační přechod komora RKD - boční napojení</v>
          </cell>
          <cell r="C205" t="str">
            <v>ks</v>
          </cell>
          <cell r="D205" t="str">
            <v>R1-Rozvod 200x50</v>
          </cell>
          <cell r="E205">
            <v>1840</v>
          </cell>
        </row>
        <row r="206">
          <cell r="A206" t="str">
            <v>R146016</v>
          </cell>
          <cell r="B206" t="str">
            <v>PKJ 628x476/160 pravý - Přechod komora k RKJ</v>
          </cell>
          <cell r="C206" t="str">
            <v>ks</v>
          </cell>
          <cell r="D206" t="str">
            <v>R1-Rozvod 200x50</v>
          </cell>
          <cell r="E206">
            <v>2450</v>
          </cell>
        </row>
        <row r="207">
          <cell r="A207" t="str">
            <v>R146017</v>
          </cell>
          <cell r="B207" t="str">
            <v>PKJ 628x476/160 levý- Přechod komora k RKJ</v>
          </cell>
          <cell r="C207" t="str">
            <v>ks</v>
          </cell>
          <cell r="D207" t="str">
            <v>R1-Rozvod 200x50</v>
          </cell>
          <cell r="E207">
            <v>2450</v>
          </cell>
        </row>
        <row r="208">
          <cell r="A208" t="str">
            <v>R146020</v>
          </cell>
          <cell r="B208" t="str">
            <v>PKJ 628x476/200 pravý - Přechod komora k RKJ</v>
          </cell>
          <cell r="C208" t="str">
            <v>ks</v>
          </cell>
          <cell r="D208" t="str">
            <v>R1-Rozvod 200x50</v>
          </cell>
          <cell r="E208">
            <v>2450</v>
          </cell>
        </row>
        <row r="209">
          <cell r="A209" t="str">
            <v>R146021</v>
          </cell>
          <cell r="B209" t="str">
            <v>PKJ 628x476/200 levý - Přechod komora k RKJ</v>
          </cell>
          <cell r="C209" t="str">
            <v>ks</v>
          </cell>
          <cell r="D209" t="str">
            <v>R1-Rozvod 200x50</v>
          </cell>
          <cell r="E209">
            <v>2450</v>
          </cell>
        </row>
        <row r="210">
          <cell r="A210" t="str">
            <v>R146025</v>
          </cell>
          <cell r="B210" t="str">
            <v>PKJ 628x476/250 pravý - Přechod komora k RKJ</v>
          </cell>
          <cell r="C210" t="str">
            <v>ks</v>
          </cell>
          <cell r="D210" t="str">
            <v>R1-Rozvod 200x50</v>
          </cell>
          <cell r="E210">
            <v>2450</v>
          </cell>
        </row>
        <row r="211">
          <cell r="A211" t="str">
            <v>R146026</v>
          </cell>
          <cell r="B211" t="str">
            <v>PKJ 628x476/250 levý - Přechod komora k RKJ</v>
          </cell>
          <cell r="C211" t="str">
            <v>ks</v>
          </cell>
          <cell r="D211" t="str">
            <v>R1-Rozvod 200x50</v>
          </cell>
          <cell r="E211">
            <v>2450</v>
          </cell>
        </row>
        <row r="212">
          <cell r="A212" t="str">
            <v>R146516</v>
          </cell>
          <cell r="B212" t="str">
            <v>PKJ 420x476/160 - Přechod komora k RKJ</v>
          </cell>
          <cell r="C212" t="str">
            <v>ks</v>
          </cell>
          <cell r="D212" t="str">
            <v>R1-Rozvod 200x50</v>
          </cell>
          <cell r="E212">
            <v>2280</v>
          </cell>
        </row>
        <row r="213">
          <cell r="A213" t="str">
            <v>R146520</v>
          </cell>
          <cell r="B213" t="str">
            <v>PKJ 420x476/200 - Přechod komora k RKJ</v>
          </cell>
          <cell r="C213" t="str">
            <v>ks</v>
          </cell>
          <cell r="D213" t="str">
            <v>R1-Rozvod 200x50</v>
          </cell>
          <cell r="E213">
            <v>2280</v>
          </cell>
        </row>
        <row r="214">
          <cell r="A214" t="str">
            <v>R146525</v>
          </cell>
          <cell r="B214" t="str">
            <v>PKJ 420x476/250 - Přechod komora k RKJ</v>
          </cell>
          <cell r="C214" t="str">
            <v>ks</v>
          </cell>
          <cell r="D214" t="str">
            <v>R1-Rozvod 200x50</v>
          </cell>
          <cell r="E214">
            <v>2280</v>
          </cell>
        </row>
        <row r="215">
          <cell r="A215" t="str">
            <v>R113101</v>
          </cell>
          <cell r="B215" t="str">
            <v>RKP - K - Ø125/7x Ø100 - Podstropní rozdělovací komora - Krátká neizolovaná</v>
          </cell>
          <cell r="C215" t="str">
            <v>ks</v>
          </cell>
          <cell r="D215" t="str">
            <v>R1-Tvarovky ATREA</v>
          </cell>
          <cell r="E215">
            <v>3330</v>
          </cell>
        </row>
        <row r="216">
          <cell r="A216" t="str">
            <v>R113102</v>
          </cell>
          <cell r="B216" t="str">
            <v>RKP - K - Ø125/7x Ø125 - Podstropní rozdělovací komora - Krátká neizolovaná</v>
          </cell>
          <cell r="C216" t="str">
            <v>ks</v>
          </cell>
          <cell r="D216" t="str">
            <v>R1-Tvarovky ATREA</v>
          </cell>
          <cell r="E216">
            <v>3330</v>
          </cell>
        </row>
        <row r="217">
          <cell r="A217" t="str">
            <v>R113103</v>
          </cell>
          <cell r="B217" t="str">
            <v>RKP - K - Ø160/7x Ø100 - Podstropní rozdělovací komora - Krátká neizolovaná</v>
          </cell>
          <cell r="C217" t="str">
            <v>ks</v>
          </cell>
          <cell r="D217" t="str">
            <v>R1-Tvarovky ATREA</v>
          </cell>
          <cell r="E217">
            <v>3330</v>
          </cell>
        </row>
        <row r="218">
          <cell r="A218" t="str">
            <v>R113104</v>
          </cell>
          <cell r="B218" t="str">
            <v>RKP - K - Ø160/7x Ø125 - Podstropní rozdělovací komora - Krátká neizolovaná</v>
          </cell>
          <cell r="C218" t="str">
            <v>ks</v>
          </cell>
          <cell r="D218" t="str">
            <v>R1-Tvarovky ATREA</v>
          </cell>
          <cell r="E218">
            <v>3330</v>
          </cell>
        </row>
        <row r="219">
          <cell r="A219" t="str">
            <v>R113105</v>
          </cell>
          <cell r="B219" t="str">
            <v>RKP - K - Ø200/7x Ø100 - Podstropní rozdělovací komora - Krátká neizolovaná</v>
          </cell>
          <cell r="C219" t="str">
            <v>ks</v>
          </cell>
          <cell r="D219" t="str">
            <v>R1-Tvarovky ATREA</v>
          </cell>
          <cell r="E219">
            <v>3330</v>
          </cell>
        </row>
        <row r="220">
          <cell r="A220" t="str">
            <v>R113106</v>
          </cell>
          <cell r="B220" t="str">
            <v>RKP - K - Ø200/7x Ø125 - Podstropní rozdělovací komora - Krátká neizolovaná</v>
          </cell>
          <cell r="C220" t="str">
            <v>ks</v>
          </cell>
          <cell r="D220" t="str">
            <v>R1-Tvarovky ATREA</v>
          </cell>
          <cell r="E220">
            <v>3330</v>
          </cell>
        </row>
        <row r="221">
          <cell r="A221" t="str">
            <v>R113111</v>
          </cell>
          <cell r="B221" t="str">
            <v>RKPI - K - Ø125/7x Ø100 - Podstropní rozdělovací komora - Krátká izolovaná</v>
          </cell>
          <cell r="C221" t="str">
            <v>ks</v>
          </cell>
          <cell r="D221" t="str">
            <v>R1-Tvarovky ATREA</v>
          </cell>
          <cell r="E221">
            <v>3900</v>
          </cell>
        </row>
        <row r="222">
          <cell r="A222" t="str">
            <v>R113112</v>
          </cell>
          <cell r="B222" t="str">
            <v>RKPI - K - Ø125/7x Ø125 - Podstropní rozdělovací komora - Krátká izolovaná</v>
          </cell>
          <cell r="C222" t="str">
            <v>ks</v>
          </cell>
          <cell r="D222" t="str">
            <v>R1-Tvarovky ATREA</v>
          </cell>
          <cell r="E222">
            <v>3900</v>
          </cell>
        </row>
        <row r="223">
          <cell r="A223" t="str">
            <v>R113113</v>
          </cell>
          <cell r="B223" t="str">
            <v>RKPI - K - Ø160/7x Ø100 - Podstropní rozdělovací komora - Krátká izolovaná</v>
          </cell>
          <cell r="C223" t="str">
            <v>ks</v>
          </cell>
          <cell r="D223" t="str">
            <v>R1-Tvarovky ATREA</v>
          </cell>
          <cell r="E223">
            <v>3900</v>
          </cell>
        </row>
        <row r="224">
          <cell r="A224" t="str">
            <v>R113114</v>
          </cell>
          <cell r="B224" t="str">
            <v>RKPI - K - Ø160/7x Ø125 - Podstropní rozdělovací komora - Krátká izolovaná</v>
          </cell>
          <cell r="C224" t="str">
            <v>ks</v>
          </cell>
          <cell r="D224" t="str">
            <v>R1-Tvarovky ATREA</v>
          </cell>
          <cell r="E224">
            <v>3900</v>
          </cell>
        </row>
        <row r="225">
          <cell r="A225" t="str">
            <v>R113115</v>
          </cell>
          <cell r="B225" t="str">
            <v>RKPI - K - Ø200/7x Ø100 - Podstropní rozdělovací komora - Krátká izolovaná</v>
          </cell>
          <cell r="C225" t="str">
            <v>ks</v>
          </cell>
          <cell r="D225" t="str">
            <v>R1-Tvarovky ATREA</v>
          </cell>
          <cell r="E225">
            <v>3900</v>
          </cell>
        </row>
        <row r="226">
          <cell r="A226" t="str">
            <v>R113116</v>
          </cell>
          <cell r="B226" t="str">
            <v>RKPI - K - Ø200/7x Ø125 - Podstropní rozdělovací komora - Krátká izolovaná</v>
          </cell>
          <cell r="C226" t="str">
            <v>ks</v>
          </cell>
          <cell r="D226" t="str">
            <v>R1-Tvarovky ATREA</v>
          </cell>
          <cell r="E226">
            <v>3900</v>
          </cell>
        </row>
        <row r="227">
          <cell r="A227" t="str">
            <v>R113201</v>
          </cell>
          <cell r="B227" t="str">
            <v>RKP - D - Ø125/8x Ø100 - Podstropní rozdělovací komora - Dlouhá neizolovaná</v>
          </cell>
          <cell r="C227" t="str">
            <v>ks</v>
          </cell>
          <cell r="D227" t="str">
            <v>R1-Tvarovky ATREA</v>
          </cell>
          <cell r="E227">
            <v>3540</v>
          </cell>
        </row>
        <row r="228">
          <cell r="A228" t="str">
            <v>R113202</v>
          </cell>
          <cell r="B228" t="str">
            <v>RKP - D - Ø125/8x Ø125 - Podstropní rozdělovací komora - Dlouhá neizolovaná</v>
          </cell>
          <cell r="C228" t="str">
            <v>ks</v>
          </cell>
          <cell r="D228" t="str">
            <v>R1-Tvarovky ATREA</v>
          </cell>
          <cell r="E228">
            <v>3540</v>
          </cell>
        </row>
        <row r="229">
          <cell r="A229" t="str">
            <v>R113203</v>
          </cell>
          <cell r="B229" t="str">
            <v>RKP - D - Ø160/8x Ø100 - Podstropní rozdělovací komora - Dlouhá neizolovaná</v>
          </cell>
          <cell r="C229" t="str">
            <v>ks</v>
          </cell>
          <cell r="D229" t="str">
            <v>R1-Tvarovky ATREA</v>
          </cell>
          <cell r="E229">
            <v>3540</v>
          </cell>
        </row>
        <row r="230">
          <cell r="A230" t="str">
            <v>R113204</v>
          </cell>
          <cell r="B230" t="str">
            <v>RKP - D - Ø160/8x Ø125 - Podstropní rozdělovací komora - Dlouhá neizolovaná</v>
          </cell>
          <cell r="C230" t="str">
            <v>ks</v>
          </cell>
          <cell r="D230" t="str">
            <v>R1-Tvarovky ATREA</v>
          </cell>
          <cell r="E230">
            <v>3540</v>
          </cell>
        </row>
        <row r="231">
          <cell r="A231" t="str">
            <v>R113205</v>
          </cell>
          <cell r="B231" t="str">
            <v>RKP - D - Ø200/8x Ø100 - Podstropní rozdělovací komora - Dlouhá neizolovaná</v>
          </cell>
          <cell r="C231" t="str">
            <v>ks</v>
          </cell>
          <cell r="D231" t="str">
            <v>R1-Tvarovky ATREA</v>
          </cell>
          <cell r="E231">
            <v>3540</v>
          </cell>
        </row>
        <row r="232">
          <cell r="A232" t="str">
            <v>R113206</v>
          </cell>
          <cell r="B232" t="str">
            <v>RKP - D - Ø200/8x Ø125 - Podstropní rozdělovací komora - Dlouhá neizolovaná</v>
          </cell>
          <cell r="C232" t="str">
            <v>ks</v>
          </cell>
          <cell r="D232" t="str">
            <v>R1-Tvarovky ATREA</v>
          </cell>
          <cell r="E232">
            <v>3540</v>
          </cell>
        </row>
        <row r="233">
          <cell r="A233" t="str">
            <v>R113211</v>
          </cell>
          <cell r="B233" t="str">
            <v>RKPI - D - Ø125/8x Ø100 - Podstropní rozdělovací komora - Dlouhá izolovaná</v>
          </cell>
          <cell r="C233" t="str">
            <v>ks</v>
          </cell>
          <cell r="D233" t="str">
            <v>R1-Tvarovky ATREA</v>
          </cell>
          <cell r="E233">
            <v>4110</v>
          </cell>
        </row>
        <row r="234">
          <cell r="A234" t="str">
            <v>R113212</v>
          </cell>
          <cell r="B234" t="str">
            <v>RKPI - D - Ø125/8x Ø125 - Podstropní rozdělovací komora - Dlouhá neizolovaná</v>
          </cell>
          <cell r="C234" t="str">
            <v>ks</v>
          </cell>
          <cell r="D234" t="str">
            <v>R1-Tvarovky ATREA</v>
          </cell>
          <cell r="E234">
            <v>4110</v>
          </cell>
        </row>
        <row r="235">
          <cell r="A235" t="str">
            <v>R113213</v>
          </cell>
          <cell r="B235" t="str">
            <v>RKPI - D - Ø160/8x Ø100 - Podstropní rozdělovací komora - Dlouhá izolovaná</v>
          </cell>
          <cell r="C235" t="str">
            <v>ks</v>
          </cell>
          <cell r="D235" t="str">
            <v>R1-Tvarovky ATREA</v>
          </cell>
          <cell r="E235">
            <v>4110</v>
          </cell>
        </row>
        <row r="236">
          <cell r="A236" t="str">
            <v>R113214</v>
          </cell>
          <cell r="B236" t="str">
            <v>RKPI - D - Ø160/8x Ø125 - Podstropní rozdělovací komora - Dlouhá izolovaná</v>
          </cell>
          <cell r="C236" t="str">
            <v>ks</v>
          </cell>
          <cell r="D236" t="str">
            <v>R1-Tvarovky ATREA</v>
          </cell>
          <cell r="E236">
            <v>4110</v>
          </cell>
        </row>
        <row r="237">
          <cell r="A237" t="str">
            <v>R113215</v>
          </cell>
          <cell r="B237" t="str">
            <v>RKPI - D - Ø200/8x Ø100 - Podstropní rozdělovací komora - Dlouhá izolovaná</v>
          </cell>
          <cell r="C237" t="str">
            <v>ks</v>
          </cell>
          <cell r="D237" t="str">
            <v>R1-Tvarovky ATREA</v>
          </cell>
          <cell r="E237">
            <v>4110</v>
          </cell>
        </row>
        <row r="238">
          <cell r="A238" t="str">
            <v>R113216</v>
          </cell>
          <cell r="B238" t="str">
            <v>RKPI - D - Ø200/8x Ø125 - Podstropní rozdělovací komora - Dlouhá izolovaná</v>
          </cell>
          <cell r="C238" t="str">
            <v>ks</v>
          </cell>
          <cell r="D238" t="str">
            <v>R1-Tvarovky ATREA</v>
          </cell>
          <cell r="E238">
            <v>4110</v>
          </cell>
        </row>
        <row r="239">
          <cell r="A239" t="str">
            <v>R113901</v>
          </cell>
          <cell r="B239" t="str">
            <v>RKPA -při objednání nutná specifikace RKP (pro kruhový i plochý podstropní rozvod)</v>
          </cell>
          <cell r="C239" t="str">
            <v>ks</v>
          </cell>
          <cell r="D239" t="str">
            <v>R1-Tvarovky ATREA</v>
          </cell>
          <cell r="E239">
            <v>0</v>
          </cell>
        </row>
        <row r="240">
          <cell r="A240" t="str">
            <v>R114101</v>
          </cell>
          <cell r="B240" t="str">
            <v>RKP-K Ø125/6x 160x40 - Podstropní rozdělovací komora krátká neizolovaná</v>
          </cell>
          <cell r="C240" t="str">
            <v>ks</v>
          </cell>
          <cell r="D240" t="str">
            <v>R1-Tvarovky ATREA</v>
          </cell>
          <cell r="E240">
            <v>2600</v>
          </cell>
        </row>
        <row r="241">
          <cell r="A241" t="str">
            <v>R114102</v>
          </cell>
          <cell r="B241" t="str">
            <v>RKP-K Ø160/6x 160x40 - Podstropní rozdělovací komora krátká neizolovaná</v>
          </cell>
          <cell r="C241" t="str">
            <v>ks</v>
          </cell>
          <cell r="D241" t="str">
            <v>R1-Tvarovky ATREA</v>
          </cell>
          <cell r="E241">
            <v>2600</v>
          </cell>
        </row>
        <row r="242">
          <cell r="A242" t="str">
            <v>R114103</v>
          </cell>
          <cell r="B242" t="str">
            <v>RKP-K Ø125/6x 200x50 - Podstropní rozdělovací komora krátká neizolovaná</v>
          </cell>
          <cell r="C242" t="str">
            <v>ks</v>
          </cell>
          <cell r="D242" t="str">
            <v>R1-Tvarovky ATREA</v>
          </cell>
          <cell r="E242">
            <v>2600</v>
          </cell>
        </row>
        <row r="243">
          <cell r="A243" t="str">
            <v>R114104</v>
          </cell>
          <cell r="B243" t="str">
            <v>RKP-K Ø160/6x 200x50 - Podstropní rozdělovací komora krátká neizolovaná</v>
          </cell>
          <cell r="C243" t="str">
            <v>ks</v>
          </cell>
          <cell r="D243" t="str">
            <v>R1-Tvarovky ATREA</v>
          </cell>
          <cell r="E243">
            <v>2600</v>
          </cell>
        </row>
        <row r="244">
          <cell r="A244" t="str">
            <v>R114111</v>
          </cell>
          <cell r="B244" t="str">
            <v>RKPI-K Ø125/6x 160x40 - Podstropní rozdělovací komora krátká izolovaná</v>
          </cell>
          <cell r="C244" t="str">
            <v>ks</v>
          </cell>
          <cell r="D244" t="str">
            <v>R1-Tvarovky ATREA</v>
          </cell>
          <cell r="E244">
            <v>3020</v>
          </cell>
        </row>
        <row r="245">
          <cell r="A245" t="str">
            <v>R114112</v>
          </cell>
          <cell r="B245" t="str">
            <v>RKPI-K Ø160/6x 160x40 - Podstropní rozdělovací komora krátká izolovaná</v>
          </cell>
          <cell r="C245" t="str">
            <v>ks</v>
          </cell>
          <cell r="D245" t="str">
            <v>R1-Tvarovky ATREA</v>
          </cell>
          <cell r="E245">
            <v>3020</v>
          </cell>
        </row>
        <row r="246">
          <cell r="A246" t="str">
            <v>R114113</v>
          </cell>
          <cell r="B246" t="str">
            <v>RKPI-K Ø125/6x 200x50  -Podstropní rozdělovací komora krátká izolovaná</v>
          </cell>
          <cell r="C246" t="str">
            <v>ks</v>
          </cell>
          <cell r="D246" t="str">
            <v>R1-Tvarovky ATREA</v>
          </cell>
          <cell r="E246">
            <v>3020</v>
          </cell>
        </row>
        <row r="247">
          <cell r="A247" t="str">
            <v>R114114</v>
          </cell>
          <cell r="B247" t="str">
            <v>RKPI-K Ø160/6x 200x50 - Podstropní rozdělovací komora krátká izolovaná</v>
          </cell>
          <cell r="C247" t="str">
            <v>ks</v>
          </cell>
          <cell r="D247" t="str">
            <v>R1-Tvarovky ATREA</v>
          </cell>
          <cell r="E247">
            <v>3020</v>
          </cell>
        </row>
        <row r="248">
          <cell r="A248" t="str">
            <v>R114201</v>
          </cell>
          <cell r="B248" t="str">
            <v>RKP-D Ø125/8x 160x40 - Podstropní rozdělovací komora dlouhá neizolovaná</v>
          </cell>
          <cell r="C248" t="str">
            <v>ks</v>
          </cell>
          <cell r="D248" t="str">
            <v>R1-Tvarovky ATREA</v>
          </cell>
          <cell r="E248">
            <v>2810</v>
          </cell>
        </row>
        <row r="249">
          <cell r="A249" t="str">
            <v>R114202</v>
          </cell>
          <cell r="B249" t="str">
            <v>RKP-D Ø160/8x 160x40 - Podstropní rozdělovací komora dlouhá neizolovaná</v>
          </cell>
          <cell r="C249" t="str">
            <v>ks</v>
          </cell>
          <cell r="D249" t="str">
            <v>R1-Tvarovky ATREA</v>
          </cell>
          <cell r="E249">
            <v>2810</v>
          </cell>
        </row>
        <row r="250">
          <cell r="A250" t="str">
            <v>R114203</v>
          </cell>
          <cell r="B250" t="str">
            <v>RKP-D Ø125/8x 200x50 - Podstropní rozdělovací komora dlouhá neizolovaná</v>
          </cell>
          <cell r="C250" t="str">
            <v>ks</v>
          </cell>
          <cell r="D250" t="str">
            <v>R1-Tvarovky ATREA</v>
          </cell>
          <cell r="E250">
            <v>2810</v>
          </cell>
        </row>
        <row r="251">
          <cell r="A251" t="str">
            <v>R114204</v>
          </cell>
          <cell r="B251" t="str">
            <v>RKP-D Ø160/8x 200x50 - Podstropní rozdělovací komora dlouhá neizolovaná</v>
          </cell>
          <cell r="C251" t="str">
            <v>ks</v>
          </cell>
          <cell r="D251" t="str">
            <v>R1-Tvarovky ATREA</v>
          </cell>
          <cell r="E251">
            <v>2810</v>
          </cell>
        </row>
        <row r="252">
          <cell r="A252" t="str">
            <v>R114211</v>
          </cell>
          <cell r="B252" t="str">
            <v>RKPI-D Ø125/8x 160x40 - Podstropní rozdělovací komora dlouhá izolovaná</v>
          </cell>
          <cell r="C252" t="str">
            <v>ks</v>
          </cell>
          <cell r="D252" t="str">
            <v>R1-Tvarovky ATREA</v>
          </cell>
          <cell r="E252">
            <v>3230</v>
          </cell>
        </row>
        <row r="253">
          <cell r="A253" t="str">
            <v>R114212</v>
          </cell>
          <cell r="B253" t="str">
            <v>RKPI-D Ø160/8x 160x40 - Podstropní rozdělovací komora dlouhá izolovaná</v>
          </cell>
          <cell r="C253" t="str">
            <v>ks</v>
          </cell>
          <cell r="D253" t="str">
            <v>R1-Tvarovky ATREA</v>
          </cell>
          <cell r="E253">
            <v>3230</v>
          </cell>
        </row>
        <row r="254">
          <cell r="A254" t="str">
            <v>R114213</v>
          </cell>
          <cell r="B254" t="str">
            <v>RKPI-D Ø125/8x 200x50 - Podstropní rozdělovací komora dlouhá izolovaná</v>
          </cell>
          <cell r="C254" t="str">
            <v>ks</v>
          </cell>
          <cell r="D254" t="str">
            <v>R1-Tvarovky ATREA</v>
          </cell>
          <cell r="E254">
            <v>3230</v>
          </cell>
        </row>
        <row r="255">
          <cell r="A255" t="str">
            <v>R114214</v>
          </cell>
          <cell r="B255" t="str">
            <v>RKPI-D Ø160/8x 200x50 - Podstropní rozdělovací komora dlouhá izolovaná</v>
          </cell>
          <cell r="C255" t="str">
            <v>ks</v>
          </cell>
          <cell r="D255" t="str">
            <v>R1-Tvarovky ATREA</v>
          </cell>
          <cell r="E255">
            <v>3230</v>
          </cell>
        </row>
        <row r="256">
          <cell r="A256" t="str">
            <v>R120511</v>
          </cell>
          <cell r="B256" t="str">
            <v>RVK XX - tl.20 - regulační vložka potrubí DN77 - pro rozvod GP</v>
          </cell>
          <cell r="C256" t="str">
            <v>ks</v>
          </cell>
          <cell r="D256" t="str">
            <v>R1-Tvarovky ATREA</v>
          </cell>
          <cell r="E256">
            <v>40</v>
          </cell>
        </row>
        <row r="257">
          <cell r="A257" t="str">
            <v>R120520</v>
          </cell>
          <cell r="B257" t="str">
            <v>RVK XX - tl.20 - regulační vložka potrubí DN102</v>
          </cell>
          <cell r="C257" t="str">
            <v>ks</v>
          </cell>
          <cell r="D257" t="str">
            <v>R1-Tvarovky ATREA</v>
          </cell>
          <cell r="E257">
            <v>40</v>
          </cell>
        </row>
        <row r="258">
          <cell r="A258" t="str">
            <v>R120521</v>
          </cell>
          <cell r="B258" t="str">
            <v>RVK XX - tl.20 - regulační vložka potrubí DN127</v>
          </cell>
          <cell r="C258" t="str">
            <v>ks</v>
          </cell>
          <cell r="D258" t="str">
            <v>R1-Tvarovky ATREA</v>
          </cell>
          <cell r="E258">
            <v>40</v>
          </cell>
        </row>
        <row r="259">
          <cell r="A259" t="str">
            <v>R120522</v>
          </cell>
          <cell r="B259" t="str">
            <v>RVK XX - tl.20 - regulační vložka potrubí DN160</v>
          </cell>
          <cell r="C259" t="str">
            <v>ks</v>
          </cell>
          <cell r="D259" t="str">
            <v>R1-Tvarovky ATREA</v>
          </cell>
          <cell r="E259">
            <v>40</v>
          </cell>
        </row>
        <row r="260">
          <cell r="A260" t="str">
            <v>R120523</v>
          </cell>
          <cell r="B260" t="str">
            <v>RVK XX - tl.20 - regulační vložka potrubí DN203</v>
          </cell>
          <cell r="C260" t="str">
            <v>ks</v>
          </cell>
          <cell r="D260" t="str">
            <v>R1-Tvarovky ATREA</v>
          </cell>
          <cell r="E260">
            <v>40</v>
          </cell>
        </row>
        <row r="261">
          <cell r="A261" t="str">
            <v>R120524</v>
          </cell>
          <cell r="B261" t="str">
            <v>RVK XX - tl.20 - regulační vložka potrubí DN254</v>
          </cell>
          <cell r="C261" t="str">
            <v>ks</v>
          </cell>
          <cell r="D261" t="str">
            <v>R1-Tvarovky ATREA</v>
          </cell>
          <cell r="E261">
            <v>40</v>
          </cell>
        </row>
        <row r="262">
          <cell r="A262" t="str">
            <v>R121601</v>
          </cell>
          <cell r="B262" t="str">
            <v>PKS - přechodová komora stropní/stěnová 100/100</v>
          </cell>
          <cell r="C262" t="str">
            <v>ks</v>
          </cell>
          <cell r="D262" t="str">
            <v>R1-Tvarovky ATREA</v>
          </cell>
          <cell r="E262">
            <v>840</v>
          </cell>
        </row>
        <row r="263">
          <cell r="A263" t="str">
            <v>R121602</v>
          </cell>
          <cell r="B263" t="str">
            <v>PKS - přechodová komora stropní/stěnová 100/125</v>
          </cell>
          <cell r="C263" t="str">
            <v>ks</v>
          </cell>
          <cell r="D263" t="str">
            <v>R1-Tvarovky ATREA</v>
          </cell>
          <cell r="E263">
            <v>840</v>
          </cell>
        </row>
        <row r="264">
          <cell r="A264" t="str">
            <v>R121603</v>
          </cell>
          <cell r="B264" t="str">
            <v>PKS - přechodová komora stropní/stěnová 125/125</v>
          </cell>
          <cell r="C264" t="str">
            <v>ks</v>
          </cell>
          <cell r="D264" t="str">
            <v>R1-Tvarovky ATREA</v>
          </cell>
          <cell r="E264">
            <v>840</v>
          </cell>
        </row>
        <row r="265">
          <cell r="A265" t="str">
            <v>R121604</v>
          </cell>
          <cell r="B265" t="str">
            <v>PKS - přechodová komora stropní/stěnová 125/160</v>
          </cell>
          <cell r="C265" t="str">
            <v>ks</v>
          </cell>
          <cell r="D265" t="str">
            <v>R1-Tvarovky ATREA</v>
          </cell>
          <cell r="E265">
            <v>840</v>
          </cell>
        </row>
        <row r="266">
          <cell r="A266" t="str">
            <v>R121605</v>
          </cell>
          <cell r="B266" t="str">
            <v>PKS - přechodová komora stropní/stěnová 160/160</v>
          </cell>
          <cell r="C266" t="str">
            <v>ks</v>
          </cell>
          <cell r="D266" t="str">
            <v>R1-Tvarovky ATREA</v>
          </cell>
          <cell r="E266">
            <v>840</v>
          </cell>
        </row>
        <row r="267">
          <cell r="A267" t="str">
            <v>R121606</v>
          </cell>
          <cell r="B267" t="str">
            <v>PKS - přechodová komora stropní/stěnová 160/200</v>
          </cell>
          <cell r="C267" t="str">
            <v>ks</v>
          </cell>
          <cell r="D267" t="str">
            <v>R1-Tvarovky ATREA</v>
          </cell>
          <cell r="E267">
            <v>840</v>
          </cell>
        </row>
        <row r="268">
          <cell r="A268" t="str">
            <v>R121607</v>
          </cell>
          <cell r="B268" t="str">
            <v>PKS - přechodová komora stropní/stěnová 2x100/125</v>
          </cell>
          <cell r="C268" t="str">
            <v>ks</v>
          </cell>
          <cell r="D268" t="str">
            <v>R1-Tvarovky ATREA</v>
          </cell>
          <cell r="E268">
            <v>800</v>
          </cell>
        </row>
        <row r="269">
          <cell r="A269" t="str">
            <v>R121608</v>
          </cell>
          <cell r="B269" t="str">
            <v>PKS - přechodová komora stropní/stěnová 2x100/160</v>
          </cell>
          <cell r="C269" t="str">
            <v>ks</v>
          </cell>
          <cell r="D269" t="str">
            <v>R1-Tvarovky ATREA</v>
          </cell>
          <cell r="E269">
            <v>800</v>
          </cell>
        </row>
        <row r="270">
          <cell r="A270" t="str">
            <v>R121609</v>
          </cell>
          <cell r="B270" t="str">
            <v>PKS - přechodová komora stropní/stěnová 3x100/160</v>
          </cell>
          <cell r="C270" t="str">
            <v>ks</v>
          </cell>
          <cell r="D270" t="str">
            <v>R1-Tvarovky ATREA</v>
          </cell>
          <cell r="E270">
            <v>890</v>
          </cell>
        </row>
        <row r="271">
          <cell r="A271" t="str">
            <v>R121610</v>
          </cell>
          <cell r="B271" t="str">
            <v>PKS - přechodová komora stropní/stěnová 3x100/200</v>
          </cell>
          <cell r="C271" t="str">
            <v>ks</v>
          </cell>
          <cell r="D271" t="str">
            <v>R1-Tvarovky ATREA</v>
          </cell>
          <cell r="E271">
            <v>890</v>
          </cell>
        </row>
        <row r="272">
          <cell r="A272" t="str">
            <v>R131010</v>
          </cell>
          <cell r="B272" t="str">
            <v>KSB ø125/255x105 - Krabice koncová stropní boční</v>
          </cell>
          <cell r="C272" t="str">
            <v>ks</v>
          </cell>
          <cell r="D272" t="str">
            <v>R1-Tvarovky ATREA</v>
          </cell>
          <cell r="E272">
            <v>560</v>
          </cell>
        </row>
        <row r="273">
          <cell r="A273" t="str">
            <v>R131020</v>
          </cell>
          <cell r="B273" t="str">
            <v>KSB ø160/255x105 - Krabice koncová stropní boční</v>
          </cell>
          <cell r="C273" t="str">
            <v>ks</v>
          </cell>
          <cell r="D273" t="str">
            <v>R1-Tvarovky ATREA</v>
          </cell>
          <cell r="E273">
            <v>630</v>
          </cell>
        </row>
        <row r="274">
          <cell r="A274" t="str">
            <v>R131031</v>
          </cell>
          <cell r="B274" t="str">
            <v>KSC ø125/255x105 - Krabice koncová stropní čelní</v>
          </cell>
          <cell r="C274" t="str">
            <v>ks</v>
          </cell>
          <cell r="D274" t="str">
            <v>R1-Tvarovky ATREA</v>
          </cell>
          <cell r="E274">
            <v>560</v>
          </cell>
        </row>
        <row r="275">
          <cell r="A275" t="str">
            <v>R131041</v>
          </cell>
          <cell r="B275" t="str">
            <v>KSC ø160/255x105 - Krabice koncová stropní čelní</v>
          </cell>
          <cell r="C275" t="str">
            <v>ks</v>
          </cell>
          <cell r="D275" t="str">
            <v>R1-Tvarovky ATREA</v>
          </cell>
          <cell r="E275">
            <v>660</v>
          </cell>
        </row>
        <row r="276">
          <cell r="A276" t="str">
            <v>R131050</v>
          </cell>
          <cell r="B276" t="str">
            <v>PSB ø160/255x105/ø125 - Krabice průchozí stropní boční</v>
          </cell>
          <cell r="C276" t="str">
            <v>ks</v>
          </cell>
          <cell r="D276" t="str">
            <v>R1-Tvarovky ATREA</v>
          </cell>
          <cell r="E276">
            <v>570</v>
          </cell>
        </row>
        <row r="277">
          <cell r="A277" t="str">
            <v>R131060</v>
          </cell>
          <cell r="B277" t="str">
            <v>KSD ø125/255x105 - Krabice koncová stropní(stěnová) dolní</v>
          </cell>
          <cell r="C277" t="str">
            <v>ks</v>
          </cell>
          <cell r="D277" t="str">
            <v>R1-Tvarovky ATREA</v>
          </cell>
          <cell r="E277">
            <v>520</v>
          </cell>
        </row>
        <row r="278">
          <cell r="A278" t="str">
            <v>R141012</v>
          </cell>
          <cell r="B278" t="str">
            <v xml:space="preserve">S-VPF 350x350/ø160 - sání-výfuk přechod fasádní </v>
          </cell>
          <cell r="C278" t="str">
            <v>ks</v>
          </cell>
          <cell r="D278" t="str">
            <v>R1-Tvarovky ATREA</v>
          </cell>
          <cell r="E278">
            <v>1110</v>
          </cell>
        </row>
        <row r="279">
          <cell r="A279" t="str">
            <v>R141022</v>
          </cell>
          <cell r="B279" t="str">
            <v>S-VPF 350x350/ø200 - sání-výfuk přechod fasádní</v>
          </cell>
          <cell r="C279" t="str">
            <v>ks</v>
          </cell>
          <cell r="D279" t="str">
            <v>R1-Tvarovky ATREA</v>
          </cell>
          <cell r="E279">
            <v>1110</v>
          </cell>
        </row>
        <row r="280">
          <cell r="A280" t="str">
            <v>R141033</v>
          </cell>
          <cell r="B280" t="str">
            <v>SPF-S 350x350/ø160 - sání přechod fasádní s klapkou a servopohonem CM24GL</v>
          </cell>
          <cell r="C280" t="str">
            <v>ks</v>
          </cell>
          <cell r="D280" t="str">
            <v>R1-Tvarovky ATREA</v>
          </cell>
          <cell r="E280">
            <v>3540</v>
          </cell>
        </row>
        <row r="281">
          <cell r="A281" t="str">
            <v>R141043</v>
          </cell>
          <cell r="B281" t="str">
            <v>SPF-S 350x350/ø200 - sání přechod fasádní s klapkou a servopohonem CM24GL</v>
          </cell>
          <cell r="C281" t="str">
            <v>ks</v>
          </cell>
          <cell r="D281" t="str">
            <v>R1-Tvarovky ATREA</v>
          </cell>
          <cell r="E281">
            <v>3540</v>
          </cell>
        </row>
        <row r="282">
          <cell r="A282" t="str">
            <v>R142012</v>
          </cell>
          <cell r="B282" t="str">
            <v xml:space="preserve">S-VPF 350x350/ø250 - sání-výfuk přechod fasádní </v>
          </cell>
          <cell r="C282" t="str">
            <v>ks</v>
          </cell>
          <cell r="D282" t="str">
            <v>R1-Tvarovky ATREA</v>
          </cell>
          <cell r="E282">
            <v>1110</v>
          </cell>
        </row>
        <row r="283">
          <cell r="A283" t="str">
            <v>R142033</v>
          </cell>
          <cell r="B283" t="str">
            <v>SPF-S 350x350/ø250 - sání přechod fasádní s klapkou a servopohonem CM24GL</v>
          </cell>
          <cell r="C283" t="str">
            <v>ks</v>
          </cell>
          <cell r="D283" t="str">
            <v>R1-Tvarovky ATREA</v>
          </cell>
          <cell r="E283">
            <v>3540</v>
          </cell>
        </row>
        <row r="284">
          <cell r="A284" t="str">
            <v>R142412</v>
          </cell>
          <cell r="B284" t="str">
            <v>S-VPF 300x300/ø125 - sání-výfuk přechod fasádní</v>
          </cell>
          <cell r="C284" t="str">
            <v>ks</v>
          </cell>
          <cell r="D284" t="str">
            <v>R1-Tvarovky ATREA</v>
          </cell>
          <cell r="E284">
            <v>1020</v>
          </cell>
        </row>
        <row r="285">
          <cell r="A285" t="str">
            <v>R142422</v>
          </cell>
          <cell r="B285" t="str">
            <v>S-VPF 300x300/ø160 - sání-výfuk přechod fasádní</v>
          </cell>
          <cell r="C285" t="str">
            <v>ks</v>
          </cell>
          <cell r="D285" t="str">
            <v>R1-Tvarovky ATREA</v>
          </cell>
          <cell r="E285">
            <v>1090</v>
          </cell>
        </row>
        <row r="286">
          <cell r="A286" t="str">
            <v>R143160</v>
          </cell>
          <cell r="B286" t="str">
            <v>PMI 280x405/ø160 - Přechod mřížka interierová</v>
          </cell>
          <cell r="C286" t="str">
            <v>ks</v>
          </cell>
          <cell r="D286" t="str">
            <v>R1-Tvarovky ATREA</v>
          </cell>
          <cell r="E286">
            <v>710</v>
          </cell>
        </row>
        <row r="287">
          <cell r="A287" t="str">
            <v>R143200</v>
          </cell>
          <cell r="B287" t="str">
            <v>PMI 280x405/ø200 - Přechod mřížka interierová</v>
          </cell>
          <cell r="C287" t="str">
            <v>ks</v>
          </cell>
          <cell r="D287" t="str">
            <v>R1-Tvarovky ATREA</v>
          </cell>
          <cell r="E287">
            <v>710</v>
          </cell>
        </row>
        <row r="288">
          <cell r="A288" t="str">
            <v>R143250</v>
          </cell>
          <cell r="B288" t="str">
            <v>PMI 280x405/ø250 - Přechod mřížka interierová</v>
          </cell>
          <cell r="C288" t="str">
            <v>ks</v>
          </cell>
          <cell r="D288" t="str">
            <v>R1-Tvarovky ATREA</v>
          </cell>
          <cell r="E288">
            <v>710</v>
          </cell>
        </row>
        <row r="289">
          <cell r="A289" t="str">
            <v>R143516</v>
          </cell>
          <cell r="B289" t="str">
            <v>KMI 280x405/ø160 - Krabice mřížka interierová - elipsa</v>
          </cell>
          <cell r="C289" t="str">
            <v>ks</v>
          </cell>
          <cell r="D289" t="str">
            <v>R1-Tvarovky ATREA</v>
          </cell>
          <cell r="E289">
            <v>710</v>
          </cell>
        </row>
        <row r="290">
          <cell r="A290" t="str">
            <v>R143517</v>
          </cell>
          <cell r="B290" t="str">
            <v>KMI 280x405/ø160 - Krabice mřížka interierová</v>
          </cell>
          <cell r="C290" t="str">
            <v>ks</v>
          </cell>
          <cell r="D290" t="str">
            <v>R1-Tvarovky ATREA</v>
          </cell>
          <cell r="E290">
            <v>710</v>
          </cell>
        </row>
        <row r="291">
          <cell r="A291" t="str">
            <v>R143520</v>
          </cell>
          <cell r="B291" t="str">
            <v>KMI 280x405/ø200 - Krabice mřížka interierová - elipsa</v>
          </cell>
          <cell r="C291" t="str">
            <v>ks</v>
          </cell>
          <cell r="D291" t="str">
            <v>R1-Tvarovky ATREA</v>
          </cell>
          <cell r="E291">
            <v>710</v>
          </cell>
        </row>
        <row r="292">
          <cell r="A292" t="str">
            <v>R143525</v>
          </cell>
          <cell r="B292" t="str">
            <v>KMI 280x405/ø250 - Krabice mřížka interierová - elipsa</v>
          </cell>
          <cell r="C292" t="str">
            <v>ks</v>
          </cell>
          <cell r="D292" t="str">
            <v>R1-Tvarovky ATREA</v>
          </cell>
          <cell r="E292">
            <v>710</v>
          </cell>
        </row>
        <row r="293">
          <cell r="A293" t="str">
            <v>R145100</v>
          </cell>
          <cell r="B293" t="str">
            <v>NG ø100 - nákružek sádrokartonový</v>
          </cell>
          <cell r="C293" t="str">
            <v>ks</v>
          </cell>
          <cell r="D293" t="str">
            <v>R1-Tvarovky ATREA</v>
          </cell>
          <cell r="E293">
            <v>210</v>
          </cell>
        </row>
        <row r="294">
          <cell r="A294" t="str">
            <v>R145101</v>
          </cell>
          <cell r="B294" t="str">
            <v>NG-E ø100 - Nákružek sádrokartonový elipsa</v>
          </cell>
          <cell r="C294" t="str">
            <v>ks</v>
          </cell>
          <cell r="D294" t="str">
            <v>R1-Tvarovky ATREA</v>
          </cell>
          <cell r="E294">
            <v>220</v>
          </cell>
        </row>
        <row r="295">
          <cell r="A295" t="str">
            <v>R145125</v>
          </cell>
          <cell r="B295" t="str">
            <v>NG ø125 - Nákružek sádrokartonový</v>
          </cell>
          <cell r="C295" t="str">
            <v>ks</v>
          </cell>
          <cell r="D295" t="str">
            <v>R1-Tvarovky ATREA</v>
          </cell>
          <cell r="E295">
            <v>220</v>
          </cell>
        </row>
        <row r="296">
          <cell r="A296" t="str">
            <v>R145126</v>
          </cell>
          <cell r="B296" t="str">
            <v>NG-E ø125 - Nákružek sádrokartonový elipsa</v>
          </cell>
          <cell r="C296" t="str">
            <v>ks</v>
          </cell>
          <cell r="D296" t="str">
            <v>R1-Tvarovky ATREA</v>
          </cell>
          <cell r="E296">
            <v>230</v>
          </cell>
        </row>
        <row r="297">
          <cell r="A297" t="str">
            <v>R145160</v>
          </cell>
          <cell r="B297" t="str">
            <v>NG ø160 - Nákružek sádrokartonový</v>
          </cell>
          <cell r="C297" t="str">
            <v>ks</v>
          </cell>
          <cell r="D297" t="str">
            <v>R1-Tvarovky ATREA</v>
          </cell>
          <cell r="E297">
            <v>230</v>
          </cell>
        </row>
        <row r="298">
          <cell r="A298" t="str">
            <v>R145161</v>
          </cell>
          <cell r="B298" t="str">
            <v>NG-E ø160 - Nákružek sádrokartonový elipsa</v>
          </cell>
          <cell r="C298" t="str">
            <v>ks</v>
          </cell>
          <cell r="D298" t="str">
            <v>R1-Tvarovky ATREA</v>
          </cell>
          <cell r="E298">
            <v>240</v>
          </cell>
        </row>
        <row r="299">
          <cell r="A299" t="str">
            <v>R145200</v>
          </cell>
          <cell r="B299" t="str">
            <v>NG ø200 - Nákružek sádrokartonový</v>
          </cell>
          <cell r="C299" t="str">
            <v>ks</v>
          </cell>
          <cell r="D299" t="str">
            <v>R1-Tvarovky ATREA</v>
          </cell>
          <cell r="E299">
            <v>240</v>
          </cell>
        </row>
        <row r="300">
          <cell r="A300" t="str">
            <v>R145201</v>
          </cell>
          <cell r="B300" t="str">
            <v>NG-E ø200 - Nákružek sádrokartonový elipsa</v>
          </cell>
          <cell r="C300" t="str">
            <v>ks</v>
          </cell>
          <cell r="D300" t="str">
            <v>R1-Tvarovky ATREA</v>
          </cell>
          <cell r="E300">
            <v>250</v>
          </cell>
        </row>
        <row r="301">
          <cell r="A301" t="str">
            <v>R145250</v>
          </cell>
          <cell r="B301" t="str">
            <v>NG ø250 - Nákružek sádrokartonový</v>
          </cell>
          <cell r="C301" t="str">
            <v>ks</v>
          </cell>
          <cell r="D301" t="str">
            <v>R1-Tvarovky ATREA</v>
          </cell>
          <cell r="E301">
            <v>250</v>
          </cell>
        </row>
        <row r="302">
          <cell r="A302" t="str">
            <v>R145251</v>
          </cell>
          <cell r="B302" t="str">
            <v>NG-E ø250 - Nákružek sádrokartonový elipsa</v>
          </cell>
          <cell r="C302" t="str">
            <v>ks</v>
          </cell>
          <cell r="D302" t="str">
            <v>R1-Tvarovky ATREA</v>
          </cell>
          <cell r="E302">
            <v>260</v>
          </cell>
        </row>
        <row r="303">
          <cell r="A303" t="str">
            <v>R147112</v>
          </cell>
          <cell r="B303" t="str">
            <v>NOK 125 - nástavec odtoku kondenzátu ø 125mm</v>
          </cell>
          <cell r="C303" t="str">
            <v>ks</v>
          </cell>
          <cell r="D303" t="str">
            <v>R1-Tvarovky ATREA</v>
          </cell>
          <cell r="E303">
            <v>780</v>
          </cell>
        </row>
        <row r="304">
          <cell r="A304" t="str">
            <v>R147116</v>
          </cell>
          <cell r="B304" t="str">
            <v>NOK 160 - nástavec odtoku kondenzátu ø 160mm</v>
          </cell>
          <cell r="C304" t="str">
            <v>ks</v>
          </cell>
          <cell r="D304" t="str">
            <v>R1-Tvarovky ATREA</v>
          </cell>
          <cell r="E304">
            <v>780</v>
          </cell>
        </row>
        <row r="305">
          <cell r="A305" t="str">
            <v>R150012</v>
          </cell>
          <cell r="B305" t="str">
            <v>TKR 250/250/250 P LM24 - T kus pro ZVT</v>
          </cell>
          <cell r="C305" t="str">
            <v>ks</v>
          </cell>
          <cell r="D305" t="str">
            <v>R1-Tvarovky ATREA</v>
          </cell>
          <cell r="E305">
            <v>3750</v>
          </cell>
        </row>
        <row r="306">
          <cell r="A306" t="str">
            <v>R150013</v>
          </cell>
          <cell r="B306" t="str">
            <v>TKS 250/250/250 P LM24 - T kus pro ZVT-S</v>
          </cell>
          <cell r="C306" t="str">
            <v>ks</v>
          </cell>
          <cell r="D306" t="str">
            <v>R1-Tvarovky ATREA</v>
          </cell>
          <cell r="E306">
            <v>5310</v>
          </cell>
        </row>
        <row r="307">
          <cell r="A307" t="str">
            <v>R150017</v>
          </cell>
          <cell r="B307" t="str">
            <v>TKS 200/200/200 P LM24 - T kus pro ZVT-S</v>
          </cell>
          <cell r="C307" t="str">
            <v>ks</v>
          </cell>
          <cell r="D307" t="str">
            <v>R1-Tvarovky ATREA</v>
          </cell>
          <cell r="E307">
            <v>5200</v>
          </cell>
        </row>
        <row r="308">
          <cell r="A308" t="str">
            <v>R150018</v>
          </cell>
          <cell r="B308" t="str">
            <v>TKR 200/200/200 P LM24 - T kus pro ZVT</v>
          </cell>
          <cell r="C308" t="str">
            <v>ks</v>
          </cell>
          <cell r="D308" t="str">
            <v>R1-Tvarovky ATREA</v>
          </cell>
          <cell r="E308">
            <v>3700</v>
          </cell>
        </row>
        <row r="309">
          <cell r="A309" t="str">
            <v>R150019</v>
          </cell>
          <cell r="B309" t="str">
            <v>TKR 160/160/160 P LM24 - T kus pro ZVT</v>
          </cell>
          <cell r="C309" t="str">
            <v>ks</v>
          </cell>
          <cell r="D309" t="str">
            <v>R1-Tvarovky ATREA</v>
          </cell>
          <cell r="E309">
            <v>3640</v>
          </cell>
        </row>
        <row r="310">
          <cell r="A310" t="str">
            <v>R150022</v>
          </cell>
          <cell r="B310" t="str">
            <v>TKR 250/250/250 L LM24 - T kus pro ZVT</v>
          </cell>
          <cell r="C310" t="str">
            <v>ks</v>
          </cell>
          <cell r="D310" t="str">
            <v>R1-Tvarovky ATREA</v>
          </cell>
          <cell r="E310">
            <v>3730</v>
          </cell>
        </row>
        <row r="311">
          <cell r="A311" t="str">
            <v>R150023</v>
          </cell>
          <cell r="B311" t="str">
            <v>TKS 250/250/250 L LM24 - T kus pro ZVT-S</v>
          </cell>
          <cell r="C311" t="str">
            <v>ks</v>
          </cell>
          <cell r="D311" t="str">
            <v>R1-Tvarovky ATREA</v>
          </cell>
          <cell r="E311">
            <v>5310</v>
          </cell>
        </row>
        <row r="312">
          <cell r="A312" t="str">
            <v>R150027</v>
          </cell>
          <cell r="B312" t="str">
            <v>TKS 200/200/200 L LM24 - T kus pro ZVT-S</v>
          </cell>
          <cell r="C312" t="str">
            <v>ks</v>
          </cell>
          <cell r="D312" t="str">
            <v>R1-Tvarovky ATREA</v>
          </cell>
          <cell r="E312">
            <v>5200</v>
          </cell>
        </row>
        <row r="313">
          <cell r="A313" t="str">
            <v>R150028</v>
          </cell>
          <cell r="B313" t="str">
            <v>TKR 200/200/200 L LM24 - T kus pro ZVT</v>
          </cell>
          <cell r="C313" t="str">
            <v>ks</v>
          </cell>
          <cell r="D313" t="str">
            <v>R1-Tvarovky ATREA</v>
          </cell>
          <cell r="E313">
            <v>3700</v>
          </cell>
        </row>
        <row r="314">
          <cell r="A314" t="str">
            <v>R150029</v>
          </cell>
          <cell r="B314" t="str">
            <v>TKR 160/160/160 L LM24 - T kus pro ZVT</v>
          </cell>
          <cell r="C314" t="str">
            <v>ks</v>
          </cell>
          <cell r="D314" t="str">
            <v>R1-Tvarovky ATREA</v>
          </cell>
          <cell r="E314">
            <v>3640</v>
          </cell>
        </row>
        <row r="315">
          <cell r="A315" t="str">
            <v>R150032</v>
          </cell>
          <cell r="B315" t="str">
            <v>TKR 250/250/250 Protilehla LM24 - T kus pro ZVT</v>
          </cell>
          <cell r="C315" t="str">
            <v>ks</v>
          </cell>
          <cell r="D315" t="str">
            <v>R1-Tvarovky ATREA</v>
          </cell>
          <cell r="E315">
            <v>3730</v>
          </cell>
        </row>
        <row r="316">
          <cell r="A316" t="str">
            <v>R150033</v>
          </cell>
          <cell r="B316" t="str">
            <v>TKS 250/250/250 Protilehla LM24 - T kus pro ZVT-S</v>
          </cell>
          <cell r="C316" t="str">
            <v>ks</v>
          </cell>
          <cell r="D316" t="str">
            <v>R1-Tvarovky ATREA</v>
          </cell>
          <cell r="E316">
            <v>5310</v>
          </cell>
        </row>
        <row r="317">
          <cell r="A317" t="str">
            <v>R150037</v>
          </cell>
          <cell r="B317" t="str">
            <v>TKS 200/200/200 Protilehla LM24 - T kus pro ZVT-S</v>
          </cell>
          <cell r="C317" t="str">
            <v>ks</v>
          </cell>
          <cell r="D317" t="str">
            <v>R1-Tvarovky ATREA</v>
          </cell>
          <cell r="E317">
            <v>5200</v>
          </cell>
        </row>
        <row r="318">
          <cell r="A318" t="str">
            <v>R150038</v>
          </cell>
          <cell r="B318" t="str">
            <v>TKR 200/200/200 Protilehla LM24 - T kus pro ZVT</v>
          </cell>
          <cell r="C318" t="str">
            <v>ks</v>
          </cell>
          <cell r="D318" t="str">
            <v>R1-Tvarovky ATREA</v>
          </cell>
          <cell r="E318">
            <v>3700</v>
          </cell>
        </row>
        <row r="319">
          <cell r="A319" t="str">
            <v>R150039</v>
          </cell>
          <cell r="B319" t="str">
            <v>TKR 160/160/160 Protilehla LM24 - T kus pro ZVT</v>
          </cell>
          <cell r="C319" t="str">
            <v>ks</v>
          </cell>
          <cell r="D319" t="str">
            <v>R1-Tvarovky ATREA</v>
          </cell>
          <cell r="E319">
            <v>3640</v>
          </cell>
        </row>
        <row r="320">
          <cell r="A320" t="str">
            <v>R150040</v>
          </cell>
          <cell r="B320" t="str">
            <v>Zónová tvarovka s jedním servopohonem a klapkou (Při objednání nutná specifikace)</v>
          </cell>
          <cell r="C320" t="str">
            <v>ks</v>
          </cell>
          <cell r="D320" t="str">
            <v>R1-Tvarovky ATREA</v>
          </cell>
          <cell r="E320">
            <v>0</v>
          </cell>
        </row>
        <row r="321">
          <cell r="A321" t="str">
            <v>R150041</v>
          </cell>
          <cell r="B321" t="str">
            <v>Zónová tvarovka se dvěma servopohony a klapkami (Při objednání nutná specifikace)</v>
          </cell>
          <cell r="C321" t="str">
            <v>ks</v>
          </cell>
          <cell r="D321" t="str">
            <v>R1-Tvarovky ATREA</v>
          </cell>
          <cell r="E321">
            <v>0</v>
          </cell>
        </row>
        <row r="322">
          <cell r="A322" t="str">
            <v>R151006</v>
          </cell>
          <cell r="B322" t="str">
            <v xml:space="preserve">Klapka škrtící KEL 160 LM24 servopohon </v>
          </cell>
          <cell r="C322" t="str">
            <v>ks</v>
          </cell>
          <cell r="D322" t="str">
            <v>R1-Tvarovky ATREA</v>
          </cell>
          <cell r="E322">
            <v>2810</v>
          </cell>
        </row>
        <row r="323">
          <cell r="A323" t="str">
            <v>R151011</v>
          </cell>
          <cell r="B323" t="str">
            <v xml:space="preserve">Klapka škrtící KEL 200 LM24 servopohon </v>
          </cell>
          <cell r="C323" t="str">
            <v>ks</v>
          </cell>
          <cell r="D323" t="str">
            <v>R1-Tvarovky ATREA</v>
          </cell>
          <cell r="E323">
            <v>2920</v>
          </cell>
        </row>
        <row r="324">
          <cell r="A324" t="str">
            <v>R151021</v>
          </cell>
          <cell r="B324" t="str">
            <v>Klapka škrtící KEL 250 LM24 servopohon</v>
          </cell>
          <cell r="C324" t="str">
            <v>ks</v>
          </cell>
          <cell r="D324" t="str">
            <v>R1-Tvarovky ATREA</v>
          </cell>
          <cell r="E324">
            <v>3020</v>
          </cell>
        </row>
        <row r="325">
          <cell r="A325" t="str">
            <v>R151023</v>
          </cell>
          <cell r="B325" t="str">
            <v>Klapka škrtící KEL 315 LM24 servopohon</v>
          </cell>
          <cell r="C325" t="str">
            <v>ks</v>
          </cell>
          <cell r="D325" t="str">
            <v>R1-Tvarovky ATREA</v>
          </cell>
          <cell r="E325">
            <v>3120</v>
          </cell>
        </row>
        <row r="326">
          <cell r="A326" t="str">
            <v>R151026</v>
          </cell>
          <cell r="B326" t="str">
            <v xml:space="preserve">Klapka škrtící KEL 160 LF24 servopohon </v>
          </cell>
          <cell r="C326" t="str">
            <v>ks</v>
          </cell>
          <cell r="D326" t="str">
            <v>R1-Tvarovky ATREA</v>
          </cell>
          <cell r="E326">
            <v>3960</v>
          </cell>
        </row>
        <row r="327">
          <cell r="A327" t="str">
            <v>R151031</v>
          </cell>
          <cell r="B327" t="str">
            <v xml:space="preserve">Klapka škrtící KEL 200 LF24 servopohon </v>
          </cell>
          <cell r="C327" t="str">
            <v>ks</v>
          </cell>
          <cell r="D327" t="str">
            <v>R1-Tvarovky ATREA</v>
          </cell>
          <cell r="E327">
            <v>4060</v>
          </cell>
        </row>
        <row r="328">
          <cell r="A328" t="str">
            <v>R151036</v>
          </cell>
          <cell r="B328" t="str">
            <v>Klapka škrtící KEL 250 LF24 servopohon</v>
          </cell>
          <cell r="C328" t="str">
            <v>ks</v>
          </cell>
          <cell r="D328" t="str">
            <v>R1-Tvarovky ATREA</v>
          </cell>
          <cell r="E328">
            <v>4150</v>
          </cell>
        </row>
        <row r="329">
          <cell r="A329" t="str">
            <v>R151037</v>
          </cell>
          <cell r="B329" t="str">
            <v>Klapka škrtící KEL 315 LF24 servopohon</v>
          </cell>
          <cell r="C329" t="str">
            <v>ks</v>
          </cell>
          <cell r="D329" t="str">
            <v>R1-Tvarovky ATREA</v>
          </cell>
          <cell r="E329">
            <v>4360</v>
          </cell>
        </row>
        <row r="330">
          <cell r="A330" t="str">
            <v>R151406</v>
          </cell>
          <cell r="B330" t="str">
            <v>Klapka škrtící KEL 125 LM24 servopohon</v>
          </cell>
          <cell r="C330" t="str">
            <v>ks</v>
          </cell>
          <cell r="D330" t="str">
            <v>R1-Tvarovky ATREA</v>
          </cell>
          <cell r="E330">
            <v>2770</v>
          </cell>
        </row>
        <row r="331">
          <cell r="A331" t="str">
            <v>R152160</v>
          </cell>
          <cell r="B331" t="str">
            <v>TKN 160 - Tkus náběhový</v>
          </cell>
          <cell r="C331" t="str">
            <v>ks</v>
          </cell>
          <cell r="D331" t="str">
            <v>R1-Tvarovky ATREA</v>
          </cell>
          <cell r="E331">
            <v>1820</v>
          </cell>
        </row>
        <row r="332">
          <cell r="A332" t="str">
            <v>R152200</v>
          </cell>
          <cell r="B332" t="str">
            <v>TKN 200 - Tkus náběhový</v>
          </cell>
          <cell r="C332" t="str">
            <v>ks</v>
          </cell>
          <cell r="D332" t="str">
            <v>R1-Tvarovky ATREA</v>
          </cell>
          <cell r="E332">
            <v>1880</v>
          </cell>
        </row>
        <row r="333">
          <cell r="A333" t="str">
            <v>R152250</v>
          </cell>
          <cell r="B333" t="str">
            <v>TKN 250 - Tkus náběhový</v>
          </cell>
          <cell r="C333" t="str">
            <v>ks</v>
          </cell>
          <cell r="D333" t="str">
            <v>R1-Tvarovky ATREA</v>
          </cell>
          <cell r="E333">
            <v>1980</v>
          </cell>
        </row>
        <row r="334">
          <cell r="A334" t="str">
            <v>R162015</v>
          </cell>
          <cell r="B334" t="str">
            <v>PZ 343x343 Al - protidešťová žaluzie elox hliník</v>
          </cell>
          <cell r="C334" t="str">
            <v>ks</v>
          </cell>
          <cell r="D334" t="str">
            <v>R1-Tvarovky ATREA</v>
          </cell>
          <cell r="E334">
            <v>1820</v>
          </cell>
        </row>
        <row r="335">
          <cell r="A335" t="str">
            <v>R162016</v>
          </cell>
          <cell r="B335" t="str">
            <v xml:space="preserve">PZ 595x455 Al V - protidešťová žaluzie pro SPF ZVT-C </v>
          </cell>
          <cell r="C335" t="str">
            <v>ks</v>
          </cell>
          <cell r="D335" t="str">
            <v>R1-Tvarovky ATREA</v>
          </cell>
          <cell r="E335">
            <v>3090</v>
          </cell>
        </row>
        <row r="336">
          <cell r="A336" t="str">
            <v>R162017</v>
          </cell>
          <cell r="B336" t="str">
            <v xml:space="preserve">PZ 455x595 Al S - protidešťová žaluzie pro SPF ZVT-C </v>
          </cell>
          <cell r="C336" t="str">
            <v>ks</v>
          </cell>
          <cell r="D336" t="str">
            <v>R1-Tvarovky ATREA</v>
          </cell>
          <cell r="E336">
            <v>3100</v>
          </cell>
        </row>
        <row r="337">
          <cell r="A337" t="str">
            <v>R162025</v>
          </cell>
          <cell r="B337" t="str">
            <v>PZ 343x343 Al - protidešťová žaluzie hliník - bílý komax 0100</v>
          </cell>
          <cell r="C337" t="str">
            <v>ks</v>
          </cell>
          <cell r="D337" t="str">
            <v>R1-Tvarovky ATREA</v>
          </cell>
          <cell r="E337">
            <v>2340</v>
          </cell>
        </row>
        <row r="338">
          <cell r="A338" t="str">
            <v>R162026</v>
          </cell>
          <cell r="B338" t="str">
            <v>PZ 595x455 Al V - protidešťová žaluzie pro SPF ZVT-C - bílá</v>
          </cell>
          <cell r="C338" t="str">
            <v>ks</v>
          </cell>
          <cell r="D338" t="str">
            <v>R1-Tvarovky ATREA</v>
          </cell>
          <cell r="E338">
            <v>4010</v>
          </cell>
        </row>
        <row r="339">
          <cell r="A339" t="str">
            <v>R162027</v>
          </cell>
          <cell r="B339" t="str">
            <v>PZ 455x595 Al S - protidešťová žaluzie pro SPF ZVT-C - bílá</v>
          </cell>
          <cell r="C339" t="str">
            <v>ks</v>
          </cell>
          <cell r="D339" t="str">
            <v>R1-Tvarovky ATREA</v>
          </cell>
          <cell r="E339">
            <v>4010</v>
          </cell>
        </row>
        <row r="340">
          <cell r="A340" t="str">
            <v>R162035</v>
          </cell>
          <cell r="B340" t="str">
            <v>PZ 343x343 Al - protidešťová žaluzie hliník- hnědý komax 8016</v>
          </cell>
          <cell r="C340" t="str">
            <v>ks</v>
          </cell>
          <cell r="D340" t="str">
            <v>R1-Tvarovky ATREA</v>
          </cell>
          <cell r="E340">
            <v>2340</v>
          </cell>
        </row>
        <row r="341">
          <cell r="A341" t="str">
            <v>R162036</v>
          </cell>
          <cell r="B341" t="str">
            <v>PZ 595x455 Al V - protidešťová žaluzie pro SPF ZVT-C - hnědá</v>
          </cell>
          <cell r="C341" t="str">
            <v>ks</v>
          </cell>
          <cell r="D341" t="str">
            <v>R1-Tvarovky ATREA</v>
          </cell>
          <cell r="E341">
            <v>4010</v>
          </cell>
        </row>
        <row r="342">
          <cell r="A342" t="str">
            <v>R162037</v>
          </cell>
          <cell r="B342" t="str">
            <v>PZ 455x595 Al S - protidešťová žaluzie pro SPF ZVT-C - hnědá</v>
          </cell>
          <cell r="C342" t="str">
            <v>ks</v>
          </cell>
          <cell r="D342" t="str">
            <v>R1-Tvarovky ATREA</v>
          </cell>
          <cell r="E342">
            <v>4010</v>
          </cell>
        </row>
        <row r="343">
          <cell r="A343" t="str">
            <v>R162415</v>
          </cell>
          <cell r="B343" t="str">
            <v>PZ 300x300 Al - protidešťová žaluzie - Al elox</v>
          </cell>
          <cell r="C343" t="str">
            <v>ks</v>
          </cell>
          <cell r="D343" t="str">
            <v>R1-Tvarovky ATREA</v>
          </cell>
          <cell r="E343">
            <v>1560</v>
          </cell>
        </row>
        <row r="344">
          <cell r="A344" t="str">
            <v>R162425</v>
          </cell>
          <cell r="B344" t="str">
            <v>PZ 300x300 Al - protidešťová žaluzie - bílá</v>
          </cell>
          <cell r="C344" t="str">
            <v>ks</v>
          </cell>
          <cell r="D344" t="str">
            <v>R1-Tvarovky ATREA</v>
          </cell>
          <cell r="E344">
            <v>2030</v>
          </cell>
        </row>
        <row r="345">
          <cell r="A345" t="str">
            <v>R162435</v>
          </cell>
          <cell r="B345" t="str">
            <v>PZ 300x300 Al - protidešťová žaluzie - hnědá</v>
          </cell>
          <cell r="C345" t="str">
            <v>ks</v>
          </cell>
          <cell r="D345" t="str">
            <v>R1-Tvarovky ATREA</v>
          </cell>
          <cell r="E345">
            <v>2030</v>
          </cell>
        </row>
        <row r="346">
          <cell r="A346" t="str">
            <v>R211025</v>
          </cell>
          <cell r="B346" t="str">
            <v>ohebné hadice se zvuk. izolací Sonopipe Ø 102</v>
          </cell>
          <cell r="C346" t="str">
            <v>m</v>
          </cell>
          <cell r="D346" t="str">
            <v>R211-potrubí SONO,ALU,Thermo,Trouby</v>
          </cell>
          <cell r="E346">
            <v>70</v>
          </cell>
        </row>
        <row r="347">
          <cell r="A347" t="str">
            <v>R211026</v>
          </cell>
          <cell r="B347" t="str">
            <v>ohebné hadice se zvuk. izolací Sonopipe Ø 127</v>
          </cell>
          <cell r="C347" t="str">
            <v>m</v>
          </cell>
          <cell r="D347" t="str">
            <v>R211-potrubí SONO,ALU,Thermo,Trouby</v>
          </cell>
          <cell r="E347">
            <v>80</v>
          </cell>
        </row>
        <row r="348">
          <cell r="A348" t="str">
            <v>R211028</v>
          </cell>
          <cell r="B348" t="str">
            <v>ohebné hadice se zvuk. izolací Sonopipe Ø 160</v>
          </cell>
          <cell r="C348" t="str">
            <v>m</v>
          </cell>
          <cell r="D348" t="str">
            <v>R211-potrubí SONO,ALU,Thermo,Trouby</v>
          </cell>
          <cell r="E348">
            <v>90</v>
          </cell>
        </row>
        <row r="349">
          <cell r="A349" t="str">
            <v>R211030</v>
          </cell>
          <cell r="B349" t="str">
            <v>ohebné hadice se zvuk. izolací Sonopipe Ø 203</v>
          </cell>
          <cell r="C349" t="str">
            <v>m</v>
          </cell>
          <cell r="D349" t="str">
            <v>R211-potrubí SONO,ALU,Thermo,Trouby</v>
          </cell>
          <cell r="E349">
            <v>100</v>
          </cell>
        </row>
        <row r="350">
          <cell r="A350" t="str">
            <v>R211032</v>
          </cell>
          <cell r="B350" t="str">
            <v>ohebné hadice se zvuk. izolací Sonopipe Ø 254</v>
          </cell>
          <cell r="C350" t="str">
            <v>m</v>
          </cell>
          <cell r="D350" t="str">
            <v>R211-potrubí SONO,ALU,Thermo,Trouby</v>
          </cell>
          <cell r="E350">
            <v>130</v>
          </cell>
        </row>
        <row r="351">
          <cell r="A351" t="str">
            <v>R211052</v>
          </cell>
          <cell r="B351" t="str">
            <v>hadice s tep. a zvuk. izolací Sonopipe Ø127 (tl. iz. 50mm)</v>
          </cell>
          <cell r="C351" t="str">
            <v>m</v>
          </cell>
          <cell r="D351" t="str">
            <v>R211-potrubí SONO,ALU,Thermo,Trouby</v>
          </cell>
          <cell r="E351">
            <v>310</v>
          </cell>
        </row>
        <row r="352">
          <cell r="A352" t="str">
            <v>R211054</v>
          </cell>
          <cell r="B352" t="str">
            <v>hadice s tep. a zvuk. izolací Sonopipe Ø160 (tl. iz. 50mm)</v>
          </cell>
          <cell r="C352" t="str">
            <v>m</v>
          </cell>
          <cell r="D352" t="str">
            <v>R211-potrubí SONO,ALU,Thermo,Trouby</v>
          </cell>
          <cell r="E352">
            <v>350</v>
          </cell>
        </row>
        <row r="353">
          <cell r="A353" t="str">
            <v>R211056</v>
          </cell>
          <cell r="B353" t="str">
            <v>hadice s tep. a zvuk. izolací Sonopipe Ø203 (tl. iz. 50mm)</v>
          </cell>
          <cell r="C353" t="str">
            <v>m</v>
          </cell>
          <cell r="D353" t="str">
            <v>R211-potrubí SONO,ALU,Thermo,Trouby</v>
          </cell>
          <cell r="E353">
            <v>390</v>
          </cell>
        </row>
        <row r="354">
          <cell r="A354" t="str">
            <v>R211058</v>
          </cell>
          <cell r="B354" t="str">
            <v>hadice s tep. a zvuk. izolací Sonopipe Ø254 (tl. iz. 50mm)</v>
          </cell>
          <cell r="C354" t="str">
            <v>m</v>
          </cell>
          <cell r="D354" t="str">
            <v>R211-potrubí SONO,ALU,Thermo,Trouby</v>
          </cell>
          <cell r="E354">
            <v>470</v>
          </cell>
        </row>
        <row r="355">
          <cell r="A355" t="str">
            <v>R212022</v>
          </cell>
          <cell r="B355" t="str">
            <v>ohebné hadice Alupipe Ø 102</v>
          </cell>
          <cell r="C355" t="str">
            <v>m</v>
          </cell>
          <cell r="D355" t="str">
            <v>R211-potrubí SONO,ALU,Thermo,Trouby</v>
          </cell>
          <cell r="E355">
            <v>20</v>
          </cell>
        </row>
        <row r="356">
          <cell r="A356" t="str">
            <v>R212023</v>
          </cell>
          <cell r="B356" t="str">
            <v>ohebné hadice Alupipe Ø 127</v>
          </cell>
          <cell r="C356" t="str">
            <v>m</v>
          </cell>
          <cell r="D356" t="str">
            <v>R211-potrubí SONO,ALU,Thermo,Trouby</v>
          </cell>
          <cell r="E356">
            <v>20</v>
          </cell>
        </row>
        <row r="357">
          <cell r="A357" t="str">
            <v>R212025</v>
          </cell>
          <cell r="B357" t="str">
            <v>ohebné hadice Alupipe Ø 160</v>
          </cell>
          <cell r="C357" t="str">
            <v>m</v>
          </cell>
          <cell r="D357" t="str">
            <v>R211-potrubí SONO,ALU,Thermo,Trouby</v>
          </cell>
          <cell r="E357">
            <v>30</v>
          </cell>
        </row>
        <row r="358">
          <cell r="A358" t="str">
            <v>R212027</v>
          </cell>
          <cell r="B358" t="str">
            <v>ohebné hadice Alupipe Ø 203</v>
          </cell>
          <cell r="C358" t="str">
            <v>m</v>
          </cell>
          <cell r="D358" t="str">
            <v>R211-potrubí SONO,ALU,Thermo,Trouby</v>
          </cell>
          <cell r="E358">
            <v>40</v>
          </cell>
        </row>
        <row r="359">
          <cell r="A359" t="str">
            <v>R212029</v>
          </cell>
          <cell r="B359" t="str">
            <v>ohebné hadice Alupipe Ø 254</v>
          </cell>
          <cell r="C359" t="str">
            <v>m</v>
          </cell>
          <cell r="D359" t="str">
            <v>R211-potrubí SONO,ALU,Thermo,Trouby</v>
          </cell>
          <cell r="E359">
            <v>50</v>
          </cell>
        </row>
        <row r="360">
          <cell r="A360" t="str">
            <v>R216022</v>
          </cell>
          <cell r="B360" t="str">
            <v>ohebné hadice s tepl. izolací Thermopipe Ø 102</v>
          </cell>
          <cell r="C360" t="str">
            <v>m</v>
          </cell>
          <cell r="D360" t="str">
            <v>R211-potrubí SONO,ALU,Thermo,Trouby</v>
          </cell>
          <cell r="E360">
            <v>100</v>
          </cell>
        </row>
        <row r="361">
          <cell r="A361" t="str">
            <v>R216023</v>
          </cell>
          <cell r="B361" t="str">
            <v>ohebné hadice s tepl. izolací Thermopipe Ø 127</v>
          </cell>
          <cell r="C361" t="str">
            <v>m</v>
          </cell>
          <cell r="D361" t="str">
            <v>R211-potrubí SONO,ALU,Thermo,Trouby</v>
          </cell>
          <cell r="E361">
            <v>110</v>
          </cell>
        </row>
        <row r="362">
          <cell r="A362" t="str">
            <v>R216025</v>
          </cell>
          <cell r="B362" t="str">
            <v>ohebné hadice s tepl. izolací Thermopipe Ø 160</v>
          </cell>
          <cell r="C362" t="str">
            <v>m</v>
          </cell>
          <cell r="D362" t="str">
            <v>R211-potrubí SONO,ALU,Thermo,Trouby</v>
          </cell>
          <cell r="E362">
            <v>120</v>
          </cell>
        </row>
        <row r="363">
          <cell r="A363" t="str">
            <v>R216027</v>
          </cell>
          <cell r="B363" t="str">
            <v>ohebné hadice s tepl. izolací Thermopipe Ø 203</v>
          </cell>
          <cell r="C363" t="str">
            <v>m</v>
          </cell>
          <cell r="D363" t="str">
            <v>R211-potrubí SONO,ALU,Thermo,Trouby</v>
          </cell>
          <cell r="E363">
            <v>150</v>
          </cell>
        </row>
        <row r="364">
          <cell r="A364" t="str">
            <v>R216029</v>
          </cell>
          <cell r="B364" t="str">
            <v>ohebné hadice s tepl. izolací Thermopipe Ø 254</v>
          </cell>
          <cell r="C364" t="str">
            <v>m</v>
          </cell>
          <cell r="D364" t="str">
            <v>R211-potrubí SONO,ALU,Thermo,Trouby</v>
          </cell>
          <cell r="E364">
            <v>180</v>
          </cell>
        </row>
        <row r="365">
          <cell r="A365" t="str">
            <v>R216052</v>
          </cell>
          <cell r="B365" t="str">
            <v>hadice s tep. izolací Thermopipe Ø127 (tl. iz. 50mm)</v>
          </cell>
          <cell r="C365" t="str">
            <v>m</v>
          </cell>
          <cell r="D365" t="str">
            <v>R211-potrubí SONO,ALU,Thermo,Trouby</v>
          </cell>
          <cell r="E365">
            <v>310</v>
          </cell>
        </row>
        <row r="366">
          <cell r="A366" t="str">
            <v>R216054</v>
          </cell>
          <cell r="B366" t="str">
            <v>hadice s tep. izolací Thermopipe Ø160 (tl. iz. 50mm)</v>
          </cell>
          <cell r="C366" t="str">
            <v>m</v>
          </cell>
          <cell r="D366" t="str">
            <v>R211-potrubí SONO,ALU,Thermo,Trouby</v>
          </cell>
          <cell r="E366">
            <v>350</v>
          </cell>
        </row>
        <row r="367">
          <cell r="A367" t="str">
            <v>R218100</v>
          </cell>
          <cell r="B367" t="str">
            <v xml:space="preserve">Trouba hladká Ø 100 ( l=1 bm) </v>
          </cell>
          <cell r="C367" t="str">
            <v>ks</v>
          </cell>
          <cell r="D367" t="str">
            <v>R211-potrubí SONO,ALU,Thermo,Trouby</v>
          </cell>
          <cell r="E367">
            <v>190</v>
          </cell>
        </row>
        <row r="368">
          <cell r="A368" t="str">
            <v>R218125</v>
          </cell>
          <cell r="B368" t="str">
            <v xml:space="preserve">Trouba hladká Ø 125 ( l=1 bm) </v>
          </cell>
          <cell r="C368" t="str">
            <v>ks</v>
          </cell>
          <cell r="D368" t="str">
            <v>R211-potrubí SONO,ALU,Thermo,Trouby</v>
          </cell>
          <cell r="E368">
            <v>220</v>
          </cell>
        </row>
        <row r="369">
          <cell r="A369" t="str">
            <v>R218160</v>
          </cell>
          <cell r="B369" t="str">
            <v xml:space="preserve">Trouba hladká Ø 160 ( l=1,5 bm) </v>
          </cell>
          <cell r="C369" t="str">
            <v>ks</v>
          </cell>
          <cell r="D369" t="str">
            <v>R211-potrubí SONO,ALU,Thermo,Trouby</v>
          </cell>
          <cell r="E369">
            <v>250</v>
          </cell>
        </row>
        <row r="370">
          <cell r="A370" t="str">
            <v>R218200</v>
          </cell>
          <cell r="B370" t="str">
            <v xml:space="preserve">Trouba hladká Ø 200 ( l=1,5 bm) </v>
          </cell>
          <cell r="C370" t="str">
            <v>ks</v>
          </cell>
          <cell r="D370" t="str">
            <v>R211-potrubí SONO,ALU,Thermo,Trouby</v>
          </cell>
          <cell r="E370">
            <v>350</v>
          </cell>
        </row>
        <row r="371">
          <cell r="A371" t="str">
            <v>R218250</v>
          </cell>
          <cell r="B371" t="str">
            <v xml:space="preserve">Trouba hladká Ø 250 ( l=1,5 bm) </v>
          </cell>
          <cell r="C371" t="str">
            <v>ks</v>
          </cell>
          <cell r="D371" t="str">
            <v>R211-potrubí SONO,ALU,Thermo,Trouby</v>
          </cell>
          <cell r="E371">
            <v>500</v>
          </cell>
        </row>
        <row r="372">
          <cell r="A372" t="str">
            <v>R211034</v>
          </cell>
          <cell r="B372" t="str">
            <v>ohebné hadice se zvuk. izolací Sonopipe Ø 315</v>
          </cell>
          <cell r="C372" t="str">
            <v>m</v>
          </cell>
          <cell r="D372" t="str">
            <v>R211-potrubí SONO,ALU,Thermo,Trouby</v>
          </cell>
          <cell r="E372">
            <v>150</v>
          </cell>
        </row>
        <row r="373">
          <cell r="A373" t="str">
            <v>R212031</v>
          </cell>
          <cell r="B373" t="str">
            <v>ohebné hadice Alupipe Ø 315</v>
          </cell>
          <cell r="C373" t="str">
            <v>m</v>
          </cell>
          <cell r="D373" t="str">
            <v>R211-potrubí SONO,ALU,Thermo,Trouby</v>
          </cell>
          <cell r="E373">
            <v>60</v>
          </cell>
        </row>
        <row r="374">
          <cell r="A374" t="str">
            <v>R216031</v>
          </cell>
          <cell r="B374" t="str">
            <v>ohebné hadice s tepl. izolací Thermopipe Ø 315</v>
          </cell>
          <cell r="C374" t="str">
            <v>m</v>
          </cell>
          <cell r="D374" t="str">
            <v>R211-potrubí SONO,ALU,Thermo,Trouby</v>
          </cell>
          <cell r="E374">
            <v>220</v>
          </cell>
        </row>
        <row r="375">
          <cell r="A375" t="str">
            <v>R218315</v>
          </cell>
          <cell r="B375" t="str">
            <v xml:space="preserve">Trouba hladká Ø 315 ( l=1,5 bm) </v>
          </cell>
          <cell r="C375" t="str">
            <v>ks</v>
          </cell>
          <cell r="D375" t="str">
            <v>R211-potrubí SONO,ALU,Thermo,Trouby</v>
          </cell>
          <cell r="E375">
            <v>650</v>
          </cell>
        </row>
        <row r="376">
          <cell r="A376" t="str">
            <v>R219100</v>
          </cell>
          <cell r="B376" t="str">
            <v>Trouba SPIRO Ø 100 ( l=3 bm)</v>
          </cell>
          <cell r="C376" t="str">
            <v>ks</v>
          </cell>
          <cell r="D376" t="str">
            <v>R211-potrubí SONO,ALU,Thermo,Trouby</v>
          </cell>
          <cell r="E376">
            <v>250</v>
          </cell>
        </row>
        <row r="377">
          <cell r="A377" t="str">
            <v>R219125</v>
          </cell>
          <cell r="B377" t="str">
            <v>Trouba SPIRO Ø 125 ( l=3 bm)</v>
          </cell>
          <cell r="C377" t="str">
            <v>ks</v>
          </cell>
          <cell r="D377" t="str">
            <v>R211-potrubí SONO,ALU,Thermo,Trouby</v>
          </cell>
          <cell r="E377">
            <v>310</v>
          </cell>
        </row>
        <row r="378">
          <cell r="A378" t="str">
            <v>R219160</v>
          </cell>
          <cell r="B378" t="str">
            <v>Trouba SPIRO Ø 160 ( l=3 bm)</v>
          </cell>
          <cell r="C378" t="str">
            <v>ks</v>
          </cell>
          <cell r="D378" t="str">
            <v>R211-potrubí SONO,ALU,Thermo,Trouby</v>
          </cell>
          <cell r="E378">
            <v>390</v>
          </cell>
        </row>
        <row r="379">
          <cell r="A379" t="str">
            <v>R219200</v>
          </cell>
          <cell r="B379" t="str">
            <v>Trouba SPIRO Ø 200 ( l=3 bm)</v>
          </cell>
          <cell r="C379" t="str">
            <v>ks</v>
          </cell>
          <cell r="D379" t="str">
            <v>R211-potrubí SONO,ALU,Thermo,Trouby</v>
          </cell>
          <cell r="E379">
            <v>520</v>
          </cell>
        </row>
        <row r="380">
          <cell r="A380" t="str">
            <v>R219250</v>
          </cell>
          <cell r="B380" t="str">
            <v>Trouba SPIRO Ø 250 ( l=3 bm)</v>
          </cell>
          <cell r="C380" t="str">
            <v>ks</v>
          </cell>
          <cell r="D380" t="str">
            <v>R211-potrubí SONO,ALU,Thermo,Trouby</v>
          </cell>
          <cell r="E380">
            <v>650</v>
          </cell>
        </row>
        <row r="381">
          <cell r="A381" t="str">
            <v>R219315</v>
          </cell>
          <cell r="B381" t="str">
            <v>Trouba SPIRO Ø 315 ( l=3 bm)</v>
          </cell>
          <cell r="C381" t="str">
            <v>ks</v>
          </cell>
          <cell r="D381" t="str">
            <v>R211-potrubí SONO,ALU,Thermo,Trouby</v>
          </cell>
          <cell r="E381">
            <v>850</v>
          </cell>
        </row>
        <row r="382">
          <cell r="A382" t="str">
            <v>R210010</v>
          </cell>
          <cell r="B382" t="str">
            <v>Plastové potrubí ATREA GP 95/75</v>
          </cell>
          <cell r="C382" t="str">
            <v>m</v>
          </cell>
          <cell r="D382" t="str">
            <v>R212-potrubí GP</v>
          </cell>
          <cell r="E382">
            <v>100</v>
          </cell>
        </row>
        <row r="383">
          <cell r="A383" t="str">
            <v>R316303</v>
          </cell>
          <cell r="B383" t="str">
            <v>Spojovací sada pro plastový rozvod ATREA GP</v>
          </cell>
          <cell r="C383" t="str">
            <v>ks</v>
          </cell>
          <cell r="D383" t="str">
            <v>R212-potrubí GP</v>
          </cell>
          <cell r="E383">
            <v>40</v>
          </cell>
        </row>
        <row r="384">
          <cell r="A384" t="str">
            <v>R226022</v>
          </cell>
          <cell r="B384" t="str">
            <v>Klapka škrtící s pákou pro ruční řízení 125</v>
          </cell>
          <cell r="C384" t="str">
            <v>ks</v>
          </cell>
          <cell r="D384" t="str">
            <v>R226-klapky</v>
          </cell>
          <cell r="E384">
            <v>630</v>
          </cell>
        </row>
        <row r="385">
          <cell r="A385" t="str">
            <v>R226025</v>
          </cell>
          <cell r="B385" t="str">
            <v>Klapka škrtící s pákou pro ruční řízení 160</v>
          </cell>
          <cell r="C385" t="str">
            <v>ks</v>
          </cell>
          <cell r="D385" t="str">
            <v>R226-klapky</v>
          </cell>
          <cell r="E385">
            <v>680</v>
          </cell>
        </row>
        <row r="386">
          <cell r="A386" t="str">
            <v>R226027</v>
          </cell>
          <cell r="B386" t="str">
            <v>Klapka škrtící s pákou pro ruční řízení 200</v>
          </cell>
          <cell r="C386" t="str">
            <v>ks</v>
          </cell>
          <cell r="D386" t="str">
            <v>R226-klapky</v>
          </cell>
          <cell r="E386">
            <v>730</v>
          </cell>
        </row>
        <row r="387">
          <cell r="A387" t="str">
            <v>R226201</v>
          </cell>
          <cell r="B387" t="str">
            <v>Zpětná klapka 100</v>
          </cell>
          <cell r="C387" t="str">
            <v>ks</v>
          </cell>
          <cell r="D387" t="str">
            <v>R226-klapky</v>
          </cell>
          <cell r="E387">
            <v>210</v>
          </cell>
        </row>
        <row r="388">
          <cell r="A388" t="str">
            <v>R226202</v>
          </cell>
          <cell r="B388" t="str">
            <v>Zpětná klapka 125</v>
          </cell>
          <cell r="C388" t="str">
            <v>ks</v>
          </cell>
          <cell r="D388" t="str">
            <v>R226-klapky</v>
          </cell>
          <cell r="E388">
            <v>220</v>
          </cell>
        </row>
        <row r="389">
          <cell r="A389" t="str">
            <v>R226203</v>
          </cell>
          <cell r="B389" t="str">
            <v>Zpětná klapka 160</v>
          </cell>
          <cell r="C389" t="str">
            <v>ks</v>
          </cell>
          <cell r="D389" t="str">
            <v>R226-klapky</v>
          </cell>
          <cell r="E389">
            <v>240</v>
          </cell>
        </row>
        <row r="390">
          <cell r="A390" t="str">
            <v>R226204</v>
          </cell>
          <cell r="B390" t="str">
            <v>Zpětná klapka 200</v>
          </cell>
          <cell r="C390" t="str">
            <v>ks</v>
          </cell>
          <cell r="D390" t="str">
            <v>R226-klapky</v>
          </cell>
          <cell r="E390">
            <v>300</v>
          </cell>
        </row>
        <row r="391">
          <cell r="A391" t="str">
            <v>R226205</v>
          </cell>
          <cell r="B391" t="str">
            <v>Zpětná klapka 250</v>
          </cell>
          <cell r="C391" t="str">
            <v>ks</v>
          </cell>
          <cell r="D391" t="str">
            <v>R226-klapky</v>
          </cell>
          <cell r="E391">
            <v>330</v>
          </cell>
        </row>
        <row r="392">
          <cell r="A392" t="str">
            <v>R153001</v>
          </cell>
          <cell r="B392" t="str">
            <v>SVA 100 - spojka vnitřní ø100mm</v>
          </cell>
          <cell r="C392" t="str">
            <v>ks</v>
          </cell>
          <cell r="D392" t="str">
            <v>R22-Kruhové tvarovky - běžné</v>
          </cell>
          <cell r="E392">
            <v>100</v>
          </cell>
        </row>
        <row r="393">
          <cell r="A393" t="str">
            <v>R153002</v>
          </cell>
          <cell r="B393" t="str">
            <v>SVA 125 - spojka vnitřní ø125mm</v>
          </cell>
          <cell r="C393" t="str">
            <v>ks</v>
          </cell>
          <cell r="D393" t="str">
            <v>R22-Kruhové tvarovky - běžné</v>
          </cell>
          <cell r="E393">
            <v>100</v>
          </cell>
        </row>
        <row r="394">
          <cell r="A394" t="str">
            <v>R153003</v>
          </cell>
          <cell r="B394" t="str">
            <v>SVA 160 - spojka vnitřní ø160mm</v>
          </cell>
          <cell r="C394" t="str">
            <v>ks</v>
          </cell>
          <cell r="D394" t="str">
            <v>R22-Kruhové tvarovky - běžné</v>
          </cell>
          <cell r="E394">
            <v>110</v>
          </cell>
        </row>
        <row r="395">
          <cell r="A395" t="str">
            <v>R153004</v>
          </cell>
          <cell r="B395" t="str">
            <v>SVA 200 - spojka vnitřní ø200mm</v>
          </cell>
          <cell r="C395" t="str">
            <v>ks</v>
          </cell>
          <cell r="D395" t="str">
            <v>R22-Kruhové tvarovky - běžné</v>
          </cell>
          <cell r="E395">
            <v>120</v>
          </cell>
        </row>
        <row r="396">
          <cell r="A396" t="str">
            <v>R153005</v>
          </cell>
          <cell r="B396" t="str">
            <v>SVA 250 - spojka vnitřní ø250mm</v>
          </cell>
          <cell r="C396" t="str">
            <v>ks</v>
          </cell>
          <cell r="D396" t="str">
            <v>R22-Kruhové tvarovky - běžné</v>
          </cell>
          <cell r="E396">
            <v>150</v>
          </cell>
        </row>
        <row r="397">
          <cell r="A397" t="str">
            <v>R220002</v>
          </cell>
          <cell r="B397" t="str">
            <v>OS koleno Ø 100/90</v>
          </cell>
          <cell r="C397" t="str">
            <v>ks</v>
          </cell>
          <cell r="D397" t="str">
            <v>R22-Kruhové tvarovky - běžné</v>
          </cell>
          <cell r="E397">
            <v>110</v>
          </cell>
        </row>
        <row r="398">
          <cell r="A398" t="str">
            <v>R220003</v>
          </cell>
          <cell r="B398" t="str">
            <v>OS koleno Ø 125/90</v>
          </cell>
          <cell r="C398" t="str">
            <v>ks</v>
          </cell>
          <cell r="D398" t="str">
            <v>R22-Kruhové tvarovky - běžné</v>
          </cell>
          <cell r="E398">
            <v>140</v>
          </cell>
        </row>
        <row r="399">
          <cell r="A399" t="str">
            <v>R220005</v>
          </cell>
          <cell r="B399" t="str">
            <v>OS koleno Ø 160/90</v>
          </cell>
          <cell r="C399" t="str">
            <v>ks</v>
          </cell>
          <cell r="D399" t="str">
            <v>R22-Kruhové tvarovky - běžné</v>
          </cell>
          <cell r="E399">
            <v>210</v>
          </cell>
        </row>
        <row r="400">
          <cell r="A400" t="str">
            <v>R220007</v>
          </cell>
          <cell r="B400" t="str">
            <v>OS koleno Ø 200/90</v>
          </cell>
          <cell r="C400" t="str">
            <v>ks</v>
          </cell>
          <cell r="D400" t="str">
            <v>R22-Kruhové tvarovky - běžné</v>
          </cell>
          <cell r="E400">
            <v>300</v>
          </cell>
        </row>
        <row r="401">
          <cell r="A401" t="str">
            <v>R220009</v>
          </cell>
          <cell r="B401" t="str">
            <v>OS koleno Ø 250/90</v>
          </cell>
          <cell r="C401" t="str">
            <v>ks</v>
          </cell>
          <cell r="D401" t="str">
            <v>R22-Kruhové tvarovky - běžné</v>
          </cell>
          <cell r="E401">
            <v>350</v>
          </cell>
        </row>
        <row r="402">
          <cell r="A402" t="str">
            <v>R220102</v>
          </cell>
          <cell r="B402" t="str">
            <v>OS koleno Ø 100/45</v>
          </cell>
          <cell r="C402" t="str">
            <v>ks</v>
          </cell>
          <cell r="D402" t="str">
            <v>R22-Kruhové tvarovky - běžné</v>
          </cell>
          <cell r="E402">
            <v>100</v>
          </cell>
        </row>
        <row r="403">
          <cell r="A403" t="str">
            <v>R220103</v>
          </cell>
          <cell r="B403" t="str">
            <v>OS koleno Ø 125/45</v>
          </cell>
          <cell r="C403" t="str">
            <v>ks</v>
          </cell>
          <cell r="D403" t="str">
            <v>R22-Kruhové tvarovky - běžné</v>
          </cell>
          <cell r="E403">
            <v>110</v>
          </cell>
        </row>
        <row r="404">
          <cell r="A404" t="str">
            <v>R220105</v>
          </cell>
          <cell r="B404" t="str">
            <v>OS koleno Ø 160/45</v>
          </cell>
          <cell r="C404" t="str">
            <v>ks</v>
          </cell>
          <cell r="D404" t="str">
            <v>R22-Kruhové tvarovky - běžné</v>
          </cell>
          <cell r="E404">
            <v>160</v>
          </cell>
        </row>
        <row r="405">
          <cell r="A405" t="str">
            <v>R220107</v>
          </cell>
          <cell r="B405" t="str">
            <v>OS koleno Ø 200/45</v>
          </cell>
          <cell r="C405" t="str">
            <v>ks</v>
          </cell>
          <cell r="D405" t="str">
            <v>R22-Kruhové tvarovky - běžné</v>
          </cell>
          <cell r="E405">
            <v>210</v>
          </cell>
        </row>
        <row r="406">
          <cell r="A406" t="str">
            <v>R220109</v>
          </cell>
          <cell r="B406" t="str">
            <v>OS koleno Ø 250/45</v>
          </cell>
          <cell r="C406" t="str">
            <v>ks</v>
          </cell>
          <cell r="D406" t="str">
            <v>R22-Kruhové tvarovky - běžné</v>
          </cell>
          <cell r="E406">
            <v>290</v>
          </cell>
        </row>
        <row r="407">
          <cell r="A407" t="str">
            <v>R221102</v>
          </cell>
          <cell r="B407" t="str">
            <v>OBJ Odbočka jednostrannná 90° 100/100</v>
          </cell>
          <cell r="C407" t="str">
            <v>ks</v>
          </cell>
          <cell r="D407" t="str">
            <v>R22-Kruhové tvarovky - běžné</v>
          </cell>
          <cell r="E407">
            <v>180</v>
          </cell>
        </row>
        <row r="408">
          <cell r="A408" t="str">
            <v>R221104</v>
          </cell>
          <cell r="B408" t="str">
            <v>OBJ Odbočka jednostrannná 90° 125/100</v>
          </cell>
          <cell r="C408" t="str">
            <v>ks</v>
          </cell>
          <cell r="D408" t="str">
            <v>R22-Kruhové tvarovky - běžné</v>
          </cell>
          <cell r="E408">
            <v>190</v>
          </cell>
        </row>
        <row r="409">
          <cell r="A409" t="str">
            <v>R221105</v>
          </cell>
          <cell r="B409" t="str">
            <v>OBJ Odbočka jednostrannná 90° 125/125</v>
          </cell>
          <cell r="C409" t="str">
            <v>ks</v>
          </cell>
          <cell r="D409" t="str">
            <v>R22-Kruhové tvarovky - běžné</v>
          </cell>
          <cell r="E409">
            <v>190</v>
          </cell>
        </row>
        <row r="410">
          <cell r="A410" t="str">
            <v>R221107</v>
          </cell>
          <cell r="B410" t="str">
            <v>OBJ Odbočka jednostrannná 90° 160/100</v>
          </cell>
          <cell r="C410" t="str">
            <v>ks</v>
          </cell>
          <cell r="D410" t="str">
            <v>R22-Kruhové tvarovky - běžné</v>
          </cell>
          <cell r="E410">
            <v>220</v>
          </cell>
        </row>
        <row r="411">
          <cell r="A411" t="str">
            <v>R221108</v>
          </cell>
          <cell r="B411" t="str">
            <v>OBJ Odbočka jednostrannná 90° 160/125</v>
          </cell>
          <cell r="C411" t="str">
            <v>ks</v>
          </cell>
          <cell r="D411" t="str">
            <v>R22-Kruhové tvarovky - běžné</v>
          </cell>
          <cell r="E411">
            <v>230</v>
          </cell>
        </row>
        <row r="412">
          <cell r="A412" t="str">
            <v>R221109</v>
          </cell>
          <cell r="B412" t="str">
            <v>OBJ Odbočka jednostrannná 90° 160/160</v>
          </cell>
          <cell r="C412" t="str">
            <v>ks</v>
          </cell>
          <cell r="D412" t="str">
            <v>R22-Kruhové tvarovky - běžné</v>
          </cell>
          <cell r="E412">
            <v>280</v>
          </cell>
        </row>
        <row r="413">
          <cell r="A413" t="str">
            <v>R221111</v>
          </cell>
          <cell r="B413" t="str">
            <v>OBJ Odbočka jednostrannná 90° 200/100</v>
          </cell>
          <cell r="C413" t="str">
            <v>ks</v>
          </cell>
          <cell r="D413" t="str">
            <v>R22-Kruhové tvarovky - běžné</v>
          </cell>
          <cell r="E413">
            <v>250</v>
          </cell>
        </row>
        <row r="414">
          <cell r="A414" t="str">
            <v>R221112</v>
          </cell>
          <cell r="B414" t="str">
            <v>OBJ Odbočka jednostrannná 90° 200/125</v>
          </cell>
          <cell r="C414" t="str">
            <v>ks</v>
          </cell>
          <cell r="D414" t="str">
            <v>R22-Kruhové tvarovky - běžné</v>
          </cell>
          <cell r="E414">
            <v>280</v>
          </cell>
        </row>
        <row r="415">
          <cell r="A415" t="str">
            <v>R221113</v>
          </cell>
          <cell r="B415" t="str">
            <v>OBJ Odbočka jednostrannná 90° 200/160</v>
          </cell>
          <cell r="C415" t="str">
            <v>ks</v>
          </cell>
          <cell r="D415" t="str">
            <v>R22-Kruhové tvarovky - běžné</v>
          </cell>
          <cell r="E415">
            <v>330</v>
          </cell>
        </row>
        <row r="416">
          <cell r="A416" t="str">
            <v>R221114</v>
          </cell>
          <cell r="B416" t="str">
            <v>OBJ Odbočka jednostrannná 90° 200/200</v>
          </cell>
          <cell r="C416" t="str">
            <v>ks</v>
          </cell>
          <cell r="D416" t="str">
            <v>R22-Kruhové tvarovky - běžné</v>
          </cell>
          <cell r="E416">
            <v>360</v>
          </cell>
        </row>
        <row r="417">
          <cell r="A417" t="str">
            <v>R221116</v>
          </cell>
          <cell r="B417" t="str">
            <v>OBJ Odbočka jednostrannná 90° 250/100</v>
          </cell>
          <cell r="C417" t="str">
            <v>ks</v>
          </cell>
          <cell r="D417" t="str">
            <v>R22-Kruhové tvarovky - běžné</v>
          </cell>
          <cell r="E417">
            <v>310</v>
          </cell>
        </row>
        <row r="418">
          <cell r="A418" t="str">
            <v>R221117</v>
          </cell>
          <cell r="B418" t="str">
            <v>OBJ Odbočka jednostrannná 90° 250/125</v>
          </cell>
          <cell r="C418" t="str">
            <v>ks</v>
          </cell>
          <cell r="D418" t="str">
            <v>R22-Kruhové tvarovky - běžné</v>
          </cell>
          <cell r="E418">
            <v>330</v>
          </cell>
        </row>
        <row r="419">
          <cell r="A419" t="str">
            <v>R221118</v>
          </cell>
          <cell r="B419" t="str">
            <v>OBJ Odbočka jednostrannná 90° 250/160</v>
          </cell>
          <cell r="C419" t="str">
            <v>ks</v>
          </cell>
          <cell r="D419" t="str">
            <v>R22-Kruhové tvarovky - běžné</v>
          </cell>
          <cell r="E419">
            <v>360</v>
          </cell>
        </row>
        <row r="420">
          <cell r="A420" t="str">
            <v>R221119</v>
          </cell>
          <cell r="B420" t="str">
            <v>OBJ Odbočka jednostrannná 90° 250/200</v>
          </cell>
          <cell r="C420" t="str">
            <v>ks</v>
          </cell>
          <cell r="D420" t="str">
            <v>R22-Kruhové tvarovky - běžné</v>
          </cell>
          <cell r="E420">
            <v>390</v>
          </cell>
        </row>
        <row r="421">
          <cell r="A421" t="str">
            <v>R221120</v>
          </cell>
          <cell r="B421" t="str">
            <v>OBJ Odbočka jednostrannná 90° 250/250</v>
          </cell>
          <cell r="C421" t="str">
            <v>ks</v>
          </cell>
          <cell r="D421" t="str">
            <v>R22-Kruhové tvarovky - běžné</v>
          </cell>
          <cell r="E421">
            <v>450</v>
          </cell>
        </row>
        <row r="422">
          <cell r="A422" t="str">
            <v>R221204</v>
          </cell>
          <cell r="B422" t="str">
            <v>OBJ Odbočka jednostrannná 90° 100/125</v>
          </cell>
          <cell r="C422" t="str">
            <v>ks</v>
          </cell>
          <cell r="D422" t="str">
            <v>R22-Kruhové tvarovky - běžné</v>
          </cell>
          <cell r="E422">
            <v>190</v>
          </cell>
        </row>
        <row r="423">
          <cell r="A423" t="str">
            <v>R221207</v>
          </cell>
          <cell r="B423" t="str">
            <v>OBJ Odbočka jednostrannná 90° 100/160</v>
          </cell>
          <cell r="C423" t="str">
            <v>ks</v>
          </cell>
          <cell r="D423" t="str">
            <v>R22-Kruhové tvarovky - běžné</v>
          </cell>
          <cell r="E423">
            <v>220</v>
          </cell>
        </row>
        <row r="424">
          <cell r="A424" t="str">
            <v>R221208</v>
          </cell>
          <cell r="B424" t="str">
            <v>OBJ Odbočka jednostrannná 90° 125/160</v>
          </cell>
          <cell r="C424" t="str">
            <v>ks</v>
          </cell>
          <cell r="D424" t="str">
            <v>R22-Kruhové tvarovky - běžné</v>
          </cell>
          <cell r="E424">
            <v>260</v>
          </cell>
        </row>
        <row r="425">
          <cell r="A425" t="str">
            <v>R221212</v>
          </cell>
          <cell r="B425" t="str">
            <v>OBJ Odbočka jednostrannná 90° 125/200</v>
          </cell>
          <cell r="C425" t="str">
            <v>ks</v>
          </cell>
          <cell r="D425" t="str">
            <v>R22-Kruhové tvarovky - běžné</v>
          </cell>
          <cell r="E425">
            <v>320</v>
          </cell>
        </row>
        <row r="426">
          <cell r="A426" t="str">
            <v>R221213</v>
          </cell>
          <cell r="B426" t="str">
            <v>OBJ Odbočka jednostrannná 90° 160/200</v>
          </cell>
          <cell r="C426" t="str">
            <v>ks</v>
          </cell>
          <cell r="D426" t="str">
            <v>R22-Kruhové tvarovky - běžné</v>
          </cell>
          <cell r="E426">
            <v>340</v>
          </cell>
        </row>
        <row r="427">
          <cell r="A427" t="str">
            <v>R221218</v>
          </cell>
          <cell r="B427" t="str">
            <v>OBJ Odbočka jednostrannná 90° 160/250</v>
          </cell>
          <cell r="C427" t="str">
            <v>ks</v>
          </cell>
          <cell r="D427" t="str">
            <v>R22-Kruhové tvarovky - běžné</v>
          </cell>
          <cell r="E427">
            <v>380</v>
          </cell>
        </row>
        <row r="428">
          <cell r="A428" t="str">
            <v>R221219</v>
          </cell>
          <cell r="B428" t="str">
            <v>OBJ Odbočka jednostrannná 90° 200/250</v>
          </cell>
          <cell r="C428" t="str">
            <v>ks</v>
          </cell>
          <cell r="D428" t="str">
            <v>R22-Kruhové tvarovky - běžné</v>
          </cell>
          <cell r="E428">
            <v>400</v>
          </cell>
        </row>
        <row r="429">
          <cell r="A429" t="str">
            <v>R221306</v>
          </cell>
          <cell r="B429" t="str">
            <v>OBJ Odbočka jednostrannná 45° 125/100</v>
          </cell>
          <cell r="C429" t="str">
            <v>ks</v>
          </cell>
          <cell r="D429" t="str">
            <v>R22-Kruhové tvarovky - běžné</v>
          </cell>
          <cell r="E429">
            <v>250</v>
          </cell>
        </row>
        <row r="430">
          <cell r="A430" t="str">
            <v>R221307</v>
          </cell>
          <cell r="B430" t="str">
            <v>OBJ Odbočka jednostrannná 45° 100/100</v>
          </cell>
          <cell r="C430" t="str">
            <v>ks</v>
          </cell>
          <cell r="D430" t="str">
            <v>R22-Kruhové tvarovky - běžné</v>
          </cell>
          <cell r="E430">
            <v>240</v>
          </cell>
        </row>
        <row r="431">
          <cell r="A431" t="str">
            <v>R221309</v>
          </cell>
          <cell r="B431" t="str">
            <v>OBJ Odbočka jednostrannná 45° 160/100</v>
          </cell>
          <cell r="C431" t="str">
            <v>ks</v>
          </cell>
          <cell r="D431" t="str">
            <v>R22-Kruhové tvarovky - běžné</v>
          </cell>
          <cell r="E431">
            <v>290</v>
          </cell>
        </row>
        <row r="432">
          <cell r="A432" t="str">
            <v>R221310</v>
          </cell>
          <cell r="B432" t="str">
            <v>OBJ Odbočka jednostrannná 45° 200/100</v>
          </cell>
          <cell r="C432" t="str">
            <v>ks</v>
          </cell>
          <cell r="D432" t="str">
            <v>R22-Kruhové tvarovky - běžné</v>
          </cell>
          <cell r="E432">
            <v>320</v>
          </cell>
        </row>
        <row r="433">
          <cell r="A433" t="str">
            <v>R221311</v>
          </cell>
          <cell r="B433" t="str">
            <v>OBJ Odbočka jednostrannná 45° 250/100</v>
          </cell>
          <cell r="C433" t="str">
            <v>ks</v>
          </cell>
          <cell r="D433" t="str">
            <v>R22-Kruhové tvarovky - běžné</v>
          </cell>
          <cell r="E433">
            <v>410</v>
          </cell>
        </row>
        <row r="434">
          <cell r="A434" t="str">
            <v>R221314</v>
          </cell>
          <cell r="B434" t="str">
            <v>OBJ Odbočka jednostrannná 45° 125/125</v>
          </cell>
          <cell r="C434" t="str">
            <v>ks</v>
          </cell>
          <cell r="D434" t="str">
            <v>R22-Kruhové tvarovky - běžné</v>
          </cell>
          <cell r="E434">
            <v>250</v>
          </cell>
        </row>
        <row r="435">
          <cell r="A435" t="str">
            <v>R221315</v>
          </cell>
          <cell r="B435" t="str">
            <v>OBJ Odbočka jednostrannná 45° 160/125</v>
          </cell>
          <cell r="C435" t="str">
            <v>ks</v>
          </cell>
          <cell r="D435" t="str">
            <v>R22-Kruhové tvarovky - běžné</v>
          </cell>
          <cell r="E435">
            <v>300</v>
          </cell>
        </row>
        <row r="436">
          <cell r="A436" t="str">
            <v>R221316</v>
          </cell>
          <cell r="B436" t="str">
            <v>OBJ Odbočka jednostrannná 45° 200/125</v>
          </cell>
          <cell r="C436" t="str">
            <v>ks</v>
          </cell>
          <cell r="D436" t="str">
            <v>R22-Kruhové tvarovky - běžné</v>
          </cell>
          <cell r="E436">
            <v>360</v>
          </cell>
        </row>
        <row r="437">
          <cell r="A437" t="str">
            <v>R221317</v>
          </cell>
          <cell r="B437" t="str">
            <v>OBJ Odbočka jednostrannná 45° 250/125</v>
          </cell>
          <cell r="C437" t="str">
            <v>ks</v>
          </cell>
          <cell r="D437" t="str">
            <v>R22-Kruhové tvarovky - běžné</v>
          </cell>
          <cell r="E437">
            <v>420</v>
          </cell>
        </row>
        <row r="438">
          <cell r="A438" t="str">
            <v>R221321</v>
          </cell>
          <cell r="B438" t="str">
            <v>OBJ Odbočka jednostrannná 45° 160/160</v>
          </cell>
          <cell r="C438" t="str">
            <v>ks</v>
          </cell>
          <cell r="D438" t="str">
            <v>R22-Kruhové tvarovky - běžné</v>
          </cell>
          <cell r="E438">
            <v>360</v>
          </cell>
        </row>
        <row r="439">
          <cell r="A439" t="str">
            <v>R221322</v>
          </cell>
          <cell r="B439" t="str">
            <v>OBJ Odbočka jednostrannná 45° 200/160</v>
          </cell>
          <cell r="C439" t="str">
            <v>ks</v>
          </cell>
          <cell r="D439" t="str">
            <v>R22-Kruhové tvarovky - běžné</v>
          </cell>
          <cell r="E439">
            <v>430</v>
          </cell>
        </row>
        <row r="440">
          <cell r="A440" t="str">
            <v>R221323</v>
          </cell>
          <cell r="B440" t="str">
            <v>OBJ Odbočka jednostrannná 45° 250/160</v>
          </cell>
          <cell r="C440" t="str">
            <v>ks</v>
          </cell>
          <cell r="D440" t="str">
            <v>R22-Kruhové tvarovky - běžné</v>
          </cell>
          <cell r="E440">
            <v>460</v>
          </cell>
        </row>
        <row r="441">
          <cell r="A441" t="str">
            <v>R221327</v>
          </cell>
          <cell r="B441" t="str">
            <v>OBJ Odbočka jednostrannná 45° 200/200</v>
          </cell>
          <cell r="C441" t="str">
            <v>ks</v>
          </cell>
          <cell r="D441" t="str">
            <v>R22-Kruhové tvarovky - běžné</v>
          </cell>
          <cell r="E441">
            <v>460</v>
          </cell>
        </row>
        <row r="442">
          <cell r="A442" t="str">
            <v>R221328</v>
          </cell>
          <cell r="B442" t="str">
            <v>OBJ Odbočka jednostrannná 45° 250/200</v>
          </cell>
          <cell r="C442" t="str">
            <v>ks</v>
          </cell>
          <cell r="D442" t="str">
            <v>R22-Kruhové tvarovky - běžné</v>
          </cell>
          <cell r="E442">
            <v>510</v>
          </cell>
        </row>
        <row r="443">
          <cell r="A443" t="str">
            <v>R221333</v>
          </cell>
          <cell r="B443" t="str">
            <v>OBJ Odbočka jednostrannná 45° 250/250</v>
          </cell>
          <cell r="C443" t="str">
            <v>ks</v>
          </cell>
          <cell r="D443" t="str">
            <v>R22-Kruhové tvarovky - běžné</v>
          </cell>
          <cell r="E443">
            <v>580</v>
          </cell>
        </row>
        <row r="444">
          <cell r="A444" t="str">
            <v>R221500</v>
          </cell>
          <cell r="B444" t="str">
            <v>KKS 60 100/100 - kalhotový kus</v>
          </cell>
          <cell r="C444" t="str">
            <v>ks</v>
          </cell>
          <cell r="D444" t="str">
            <v>R22-Kruhové tvarovky - běžné</v>
          </cell>
          <cell r="E444">
            <v>290</v>
          </cell>
        </row>
        <row r="445">
          <cell r="A445" t="str">
            <v>R221501</v>
          </cell>
          <cell r="B445" t="str">
            <v>KKS 60 125/100 - kalhotový kus</v>
          </cell>
          <cell r="C445" t="str">
            <v>ks</v>
          </cell>
          <cell r="D445" t="str">
            <v>R22-Kruhové tvarovky - běžné</v>
          </cell>
          <cell r="E445">
            <v>300</v>
          </cell>
        </row>
        <row r="446">
          <cell r="A446" t="str">
            <v>R221502</v>
          </cell>
          <cell r="B446" t="str">
            <v>KKS 60 125/125 - kalhotový kus</v>
          </cell>
          <cell r="C446" t="str">
            <v>ks</v>
          </cell>
          <cell r="D446" t="str">
            <v>R22-Kruhové tvarovky - běžné</v>
          </cell>
          <cell r="E446">
            <v>300</v>
          </cell>
        </row>
        <row r="447">
          <cell r="A447" t="str">
            <v>R221503</v>
          </cell>
          <cell r="B447" t="str">
            <v>KKS 60 160/100 - kalhotový kus</v>
          </cell>
          <cell r="C447" t="str">
            <v>ks</v>
          </cell>
          <cell r="D447" t="str">
            <v>R22-Kruhové tvarovky - běžné</v>
          </cell>
          <cell r="E447">
            <v>350</v>
          </cell>
        </row>
        <row r="448">
          <cell r="A448" t="str">
            <v>R221504</v>
          </cell>
          <cell r="B448" t="str">
            <v>KKS 60 160/125 - kalhotový kus</v>
          </cell>
          <cell r="C448" t="str">
            <v>ks</v>
          </cell>
          <cell r="D448" t="str">
            <v>R22-Kruhové tvarovky - běžné</v>
          </cell>
          <cell r="E448">
            <v>370</v>
          </cell>
        </row>
        <row r="449">
          <cell r="A449" t="str">
            <v>R221505</v>
          </cell>
          <cell r="B449" t="str">
            <v>KKS 60 160/160 - kalhotový kus</v>
          </cell>
          <cell r="C449" t="str">
            <v>ks</v>
          </cell>
          <cell r="D449" t="str">
            <v>R22-Kruhové tvarovky - běžné</v>
          </cell>
          <cell r="E449">
            <v>440</v>
          </cell>
        </row>
        <row r="450">
          <cell r="A450" t="str">
            <v>R221506</v>
          </cell>
          <cell r="B450" t="str">
            <v>KKS 60 200/100 - kalhotový kus</v>
          </cell>
          <cell r="C450" t="str">
            <v>ks</v>
          </cell>
          <cell r="D450" t="str">
            <v>R22-Kruhové tvarovky - běžné</v>
          </cell>
          <cell r="E450">
            <v>390</v>
          </cell>
        </row>
        <row r="451">
          <cell r="A451" t="str">
            <v>R221507</v>
          </cell>
          <cell r="B451" t="str">
            <v>KKS 60 200/125 - kalhotový kus</v>
          </cell>
          <cell r="C451" t="str">
            <v>ks</v>
          </cell>
          <cell r="D451" t="str">
            <v>R22-Kruhové tvarovky - běžné</v>
          </cell>
          <cell r="E451">
            <v>440</v>
          </cell>
        </row>
        <row r="452">
          <cell r="A452" t="str">
            <v>R221508</v>
          </cell>
          <cell r="B452" t="str">
            <v>KKS 60 200/160 - kalhotový kus</v>
          </cell>
          <cell r="C452" t="str">
            <v>ks</v>
          </cell>
          <cell r="D452" t="str">
            <v>R22-Kruhové tvarovky - běžné</v>
          </cell>
          <cell r="E452">
            <v>520</v>
          </cell>
        </row>
        <row r="453">
          <cell r="A453" t="str">
            <v>R221509</v>
          </cell>
          <cell r="B453" t="str">
            <v>KKS 60 200/200 - kalhotový kus</v>
          </cell>
          <cell r="C453" t="str">
            <v>ks</v>
          </cell>
          <cell r="D453" t="str">
            <v>R22-Kruhové tvarovky - běžné</v>
          </cell>
          <cell r="E453">
            <v>570</v>
          </cell>
        </row>
        <row r="454">
          <cell r="A454" t="str">
            <v>R221510</v>
          </cell>
          <cell r="B454" t="str">
            <v>KKS 60 250/100 - kalhotový kus</v>
          </cell>
          <cell r="C454" t="str">
            <v>ks</v>
          </cell>
          <cell r="D454" t="str">
            <v>R22-Kruhové tvarovky - běžné</v>
          </cell>
          <cell r="E454">
            <v>500</v>
          </cell>
        </row>
        <row r="455">
          <cell r="A455" t="str">
            <v>R221511</v>
          </cell>
          <cell r="B455" t="str">
            <v>KKS 60 250/125 - kalhotový kus</v>
          </cell>
          <cell r="C455" t="str">
            <v>ks</v>
          </cell>
          <cell r="D455" t="str">
            <v>R22-Kruhové tvarovky - běžné</v>
          </cell>
          <cell r="E455">
            <v>520</v>
          </cell>
        </row>
        <row r="456">
          <cell r="A456" t="str">
            <v>R221512</v>
          </cell>
          <cell r="B456" t="str">
            <v>KKS 60 250/160 - kalhotový kus</v>
          </cell>
          <cell r="C456" t="str">
            <v>ks</v>
          </cell>
          <cell r="D456" t="str">
            <v>R22-Kruhové tvarovky - běžné</v>
          </cell>
          <cell r="E456">
            <v>570</v>
          </cell>
        </row>
        <row r="457">
          <cell r="A457" t="str">
            <v>R221513</v>
          </cell>
          <cell r="B457" t="str">
            <v>KKS 60 250/200 - kalhotový kus</v>
          </cell>
          <cell r="C457" t="str">
            <v>ks</v>
          </cell>
          <cell r="D457" t="str">
            <v>R22-Kruhové tvarovky - běžné</v>
          </cell>
          <cell r="E457">
            <v>530</v>
          </cell>
        </row>
        <row r="458">
          <cell r="A458" t="str">
            <v>R221514</v>
          </cell>
          <cell r="B458" t="str">
            <v>KKS 60 250/250 - kalhotový kus</v>
          </cell>
          <cell r="C458" t="str">
            <v>ks</v>
          </cell>
          <cell r="D458" t="str">
            <v>R22-Kruhové tvarovky - běžné</v>
          </cell>
          <cell r="E458">
            <v>590</v>
          </cell>
        </row>
        <row r="459">
          <cell r="A459" t="str">
            <v>R221705</v>
          </cell>
          <cell r="B459" t="str">
            <v>OBD Odbočka oboustranná 90° 160/125</v>
          </cell>
          <cell r="C459" t="str">
            <v>ks</v>
          </cell>
          <cell r="D459" t="str">
            <v>R22-Kruhové tvarovky - běžné</v>
          </cell>
          <cell r="E459">
            <v>320</v>
          </cell>
        </row>
        <row r="460">
          <cell r="A460" t="str">
            <v>R222003</v>
          </cell>
          <cell r="B460" t="str">
            <v>PRO přechod 125/100</v>
          </cell>
          <cell r="C460" t="str">
            <v>ks</v>
          </cell>
          <cell r="D460" t="str">
            <v>R22-Kruhové tvarovky - běžné</v>
          </cell>
          <cell r="E460">
            <v>140</v>
          </cell>
        </row>
        <row r="461">
          <cell r="A461" t="str">
            <v>R222005</v>
          </cell>
          <cell r="B461" t="str">
            <v>PRO přechod 160/100</v>
          </cell>
          <cell r="C461" t="str">
            <v>ks</v>
          </cell>
          <cell r="D461" t="str">
            <v>R22-Kruhové tvarovky - běžné</v>
          </cell>
          <cell r="E461">
            <v>150</v>
          </cell>
        </row>
        <row r="462">
          <cell r="A462" t="str">
            <v>R222006</v>
          </cell>
          <cell r="B462" t="str">
            <v>PRO přechod 160/125</v>
          </cell>
          <cell r="C462" t="str">
            <v>ks</v>
          </cell>
          <cell r="D462" t="str">
            <v>R22-Kruhové tvarovky - běžné</v>
          </cell>
          <cell r="E462">
            <v>150</v>
          </cell>
        </row>
        <row r="463">
          <cell r="A463" t="str">
            <v>R222007</v>
          </cell>
          <cell r="B463" t="str">
            <v>PRO přechod 200/100</v>
          </cell>
          <cell r="C463" t="str">
            <v>ks</v>
          </cell>
          <cell r="D463" t="str">
            <v>R22-Kruhové tvarovky - běžné</v>
          </cell>
          <cell r="E463">
            <v>180</v>
          </cell>
        </row>
        <row r="464">
          <cell r="A464" t="str">
            <v>R222008</v>
          </cell>
          <cell r="B464" t="str">
            <v>PRO přechod 200/125</v>
          </cell>
          <cell r="C464" t="str">
            <v>ks</v>
          </cell>
          <cell r="D464" t="str">
            <v>R22-Kruhové tvarovky - běžné</v>
          </cell>
          <cell r="E464">
            <v>180</v>
          </cell>
        </row>
        <row r="465">
          <cell r="A465" t="str">
            <v>R222009</v>
          </cell>
          <cell r="B465" t="str">
            <v>PRO přechod 200/160</v>
          </cell>
          <cell r="C465" t="str">
            <v>ks</v>
          </cell>
          <cell r="D465" t="str">
            <v>R22-Kruhové tvarovky - běžné</v>
          </cell>
          <cell r="E465">
            <v>180</v>
          </cell>
        </row>
        <row r="466">
          <cell r="A466" t="str">
            <v>R222010</v>
          </cell>
          <cell r="B466" t="str">
            <v>PRO přechod 250/125</v>
          </cell>
          <cell r="C466" t="str">
            <v>ks</v>
          </cell>
          <cell r="D466" t="str">
            <v>R22-Kruhové tvarovky - běžné</v>
          </cell>
          <cell r="E466">
            <v>190</v>
          </cell>
        </row>
        <row r="467">
          <cell r="A467" t="str">
            <v>R222011</v>
          </cell>
          <cell r="B467" t="str">
            <v>PRO přechod 250/160</v>
          </cell>
          <cell r="C467" t="str">
            <v>ks</v>
          </cell>
          <cell r="D467" t="str">
            <v>R22-Kruhové tvarovky - běžné</v>
          </cell>
          <cell r="E467">
            <v>190</v>
          </cell>
        </row>
        <row r="468">
          <cell r="A468" t="str">
            <v>R222012</v>
          </cell>
          <cell r="B468" t="str">
            <v>PRO přechod 250/200</v>
          </cell>
          <cell r="C468" t="str">
            <v>ks</v>
          </cell>
          <cell r="D468" t="str">
            <v>R22-Kruhové tvarovky - běžné</v>
          </cell>
          <cell r="E468">
            <v>190</v>
          </cell>
        </row>
        <row r="469">
          <cell r="A469" t="str">
            <v>R222103</v>
          </cell>
          <cell r="B469" t="str">
            <v>PRR přechod asymetrický 125/100</v>
          </cell>
          <cell r="C469" t="str">
            <v>ks</v>
          </cell>
          <cell r="D469" t="str">
            <v>R22-Kruhové tvarovky - běžné</v>
          </cell>
          <cell r="E469">
            <v>140</v>
          </cell>
        </row>
        <row r="470">
          <cell r="A470" t="str">
            <v>R222105</v>
          </cell>
          <cell r="B470" t="str">
            <v>PRR přechod asymetrický 160/100</v>
          </cell>
          <cell r="C470" t="str">
            <v>ks</v>
          </cell>
          <cell r="D470" t="str">
            <v>R22-Kruhové tvarovky - běžné</v>
          </cell>
          <cell r="E470">
            <v>150</v>
          </cell>
        </row>
        <row r="471">
          <cell r="A471" t="str">
            <v>R222106</v>
          </cell>
          <cell r="B471" t="str">
            <v>PRR přechod asymetrický 160/125</v>
          </cell>
          <cell r="C471" t="str">
            <v>ks</v>
          </cell>
          <cell r="D471" t="str">
            <v>R22-Kruhové tvarovky - běžné</v>
          </cell>
          <cell r="E471">
            <v>150</v>
          </cell>
        </row>
        <row r="472">
          <cell r="A472" t="str">
            <v>R222107</v>
          </cell>
          <cell r="B472" t="str">
            <v>PRR přechod asymetrický 200/100</v>
          </cell>
          <cell r="C472" t="str">
            <v>ks</v>
          </cell>
          <cell r="D472" t="str">
            <v>R22-Kruhové tvarovky - běžné</v>
          </cell>
          <cell r="E472">
            <v>180</v>
          </cell>
        </row>
        <row r="473">
          <cell r="A473" t="str">
            <v>R222108</v>
          </cell>
          <cell r="B473" t="str">
            <v>PRR přechod asymetrický200/125</v>
          </cell>
          <cell r="C473" t="str">
            <v>ks</v>
          </cell>
          <cell r="D473" t="str">
            <v>R22-Kruhové tvarovky - běžné</v>
          </cell>
          <cell r="E473">
            <v>180</v>
          </cell>
        </row>
        <row r="474">
          <cell r="A474" t="str">
            <v>R222109</v>
          </cell>
          <cell r="B474" t="str">
            <v>PRR přechod asymetrický 200/160</v>
          </cell>
          <cell r="C474" t="str">
            <v>ks</v>
          </cell>
          <cell r="D474" t="str">
            <v>R22-Kruhové tvarovky - běžné</v>
          </cell>
          <cell r="E474">
            <v>180</v>
          </cell>
        </row>
        <row r="475">
          <cell r="A475" t="str">
            <v>R222110</v>
          </cell>
          <cell r="B475" t="str">
            <v>PRR přechod asymterický 250/125</v>
          </cell>
          <cell r="C475" t="str">
            <v>ks</v>
          </cell>
          <cell r="D475" t="str">
            <v>R22-Kruhové tvarovky - běžné</v>
          </cell>
          <cell r="E475">
            <v>190</v>
          </cell>
        </row>
        <row r="476">
          <cell r="A476" t="str">
            <v>R222111</v>
          </cell>
          <cell r="B476" t="str">
            <v>PRR přechod asymetrický 250/160</v>
          </cell>
          <cell r="C476" t="str">
            <v>ks</v>
          </cell>
          <cell r="D476" t="str">
            <v>R22-Kruhové tvarovky - běžné</v>
          </cell>
          <cell r="E476">
            <v>190</v>
          </cell>
        </row>
        <row r="477">
          <cell r="A477" t="str">
            <v>R222112</v>
          </cell>
          <cell r="B477" t="str">
            <v>PRR přechod asymterický 250/200</v>
          </cell>
          <cell r="C477" t="str">
            <v>ks</v>
          </cell>
          <cell r="D477" t="str">
            <v>R22-Kruhové tvarovky - běžné</v>
          </cell>
          <cell r="E477">
            <v>190</v>
          </cell>
        </row>
        <row r="478">
          <cell r="A478" t="str">
            <v>R224102</v>
          </cell>
          <cell r="B478" t="str">
            <v>spojka vnější SN 100</v>
          </cell>
          <cell r="C478" t="str">
            <v>ks</v>
          </cell>
          <cell r="D478" t="str">
            <v>R22-Kruhové tvarovky - běžné</v>
          </cell>
          <cell r="E478">
            <v>50</v>
          </cell>
        </row>
        <row r="479">
          <cell r="A479" t="str">
            <v>R224103</v>
          </cell>
          <cell r="B479" t="str">
            <v>spojka vnější SN 125</v>
          </cell>
          <cell r="C479" t="str">
            <v>ks</v>
          </cell>
          <cell r="D479" t="str">
            <v>R22-Kruhové tvarovky - běžné</v>
          </cell>
          <cell r="E479">
            <v>50</v>
          </cell>
        </row>
        <row r="480">
          <cell r="A480" t="str">
            <v>R224106</v>
          </cell>
          <cell r="B480" t="str">
            <v>spojka vnější SN 160</v>
          </cell>
          <cell r="C480" t="str">
            <v>ks</v>
          </cell>
          <cell r="D480" t="str">
            <v>R22-Kruhové tvarovky - běžné</v>
          </cell>
          <cell r="E480">
            <v>60</v>
          </cell>
        </row>
        <row r="481">
          <cell r="A481" t="str">
            <v>R224108</v>
          </cell>
          <cell r="B481" t="str">
            <v>spojka vnější SN 200</v>
          </cell>
          <cell r="C481" t="str">
            <v>ks</v>
          </cell>
          <cell r="D481" t="str">
            <v>R22-Kruhové tvarovky - běžné</v>
          </cell>
          <cell r="E481">
            <v>60</v>
          </cell>
        </row>
        <row r="482">
          <cell r="A482" t="str">
            <v>R224110</v>
          </cell>
          <cell r="B482" t="str">
            <v>spojka vnější SN 250</v>
          </cell>
          <cell r="C482" t="str">
            <v>ks</v>
          </cell>
          <cell r="D482" t="str">
            <v>R22-Kruhové tvarovky - běžné</v>
          </cell>
          <cell r="E482">
            <v>70</v>
          </cell>
        </row>
        <row r="483">
          <cell r="A483" t="str">
            <v>R225002</v>
          </cell>
          <cell r="B483" t="str">
            <v>D koncový kryt D 100</v>
          </cell>
          <cell r="C483" t="str">
            <v>ks</v>
          </cell>
          <cell r="D483" t="str">
            <v>R22-Kruhové tvarovky - běžné</v>
          </cell>
          <cell r="E483">
            <v>140</v>
          </cell>
        </row>
        <row r="484">
          <cell r="A484" t="str">
            <v>R225003</v>
          </cell>
          <cell r="B484" t="str">
            <v>D koncový kryt D 125</v>
          </cell>
          <cell r="C484" t="str">
            <v>ks</v>
          </cell>
          <cell r="D484" t="str">
            <v>R22-Kruhové tvarovky - běžné</v>
          </cell>
          <cell r="E484">
            <v>180</v>
          </cell>
        </row>
        <row r="485">
          <cell r="A485" t="str">
            <v>R225005</v>
          </cell>
          <cell r="B485" t="str">
            <v>D koncový kryt D 160</v>
          </cell>
          <cell r="C485" t="str">
            <v>ks</v>
          </cell>
          <cell r="D485" t="str">
            <v>R22-Kruhové tvarovky - běžné</v>
          </cell>
          <cell r="E485">
            <v>200</v>
          </cell>
        </row>
        <row r="486">
          <cell r="A486" t="str">
            <v>R225007</v>
          </cell>
          <cell r="B486" t="str">
            <v>D koncový kryt D 200</v>
          </cell>
          <cell r="C486" t="str">
            <v>ks</v>
          </cell>
          <cell r="D486" t="str">
            <v>R22-Kruhové tvarovky - běžné</v>
          </cell>
          <cell r="E486">
            <v>210</v>
          </cell>
        </row>
        <row r="487">
          <cell r="A487" t="str">
            <v>R225009</v>
          </cell>
          <cell r="B487" t="str">
            <v>D koncový kryt D 250</v>
          </cell>
          <cell r="C487" t="str">
            <v>ks</v>
          </cell>
          <cell r="D487" t="str">
            <v>R22-Kruhové tvarovky - běžné</v>
          </cell>
          <cell r="E487">
            <v>290</v>
          </cell>
        </row>
        <row r="488">
          <cell r="A488" t="str">
            <v>R153006</v>
          </cell>
          <cell r="B488" t="str">
            <v>SVA 315 - spojka vnitřní ø315mm</v>
          </cell>
          <cell r="C488" t="str">
            <v>ks</v>
          </cell>
          <cell r="D488" t="str">
            <v>R22-Kruhové tvarovky - běžné</v>
          </cell>
          <cell r="E488">
            <v>160</v>
          </cell>
        </row>
        <row r="489">
          <cell r="A489" t="str">
            <v>R220010</v>
          </cell>
          <cell r="B489" t="str">
            <v>OS koleno Ø 315/90</v>
          </cell>
          <cell r="C489" t="str">
            <v>ks</v>
          </cell>
          <cell r="D489" t="str">
            <v>R22-Kruhové tvarovky - běžné</v>
          </cell>
          <cell r="E489">
            <v>430</v>
          </cell>
        </row>
        <row r="490">
          <cell r="A490" t="str">
            <v>R220020</v>
          </cell>
          <cell r="B490" t="str">
            <v>OS-T koleno Ø 315/90-těsné</v>
          </cell>
          <cell r="C490" t="str">
            <v>ks</v>
          </cell>
          <cell r="D490" t="str">
            <v>R22-Kruhové tvarovky - těsné</v>
          </cell>
          <cell r="E490">
            <v>490</v>
          </cell>
        </row>
        <row r="491">
          <cell r="A491" t="str">
            <v>R220110</v>
          </cell>
          <cell r="B491" t="str">
            <v>OS koleno Ø 315/45</v>
          </cell>
          <cell r="C491" t="str">
            <v>ks</v>
          </cell>
          <cell r="D491" t="str">
            <v>R22-Kruhové tvarovky - běžné</v>
          </cell>
          <cell r="E491">
            <v>330</v>
          </cell>
        </row>
        <row r="492">
          <cell r="A492" t="str">
            <v>R220120</v>
          </cell>
          <cell r="B492" t="str">
            <v>OS-T koleno Ø 315/45-těsné</v>
          </cell>
          <cell r="C492" t="str">
            <v>ks</v>
          </cell>
          <cell r="D492" t="str">
            <v>R22-Kruhové tvarovky - těsné</v>
          </cell>
          <cell r="E492">
            <v>390</v>
          </cell>
        </row>
        <row r="493">
          <cell r="A493" t="str">
            <v>R221160</v>
          </cell>
          <cell r="B493" t="str">
            <v>OBJ Odbočka jednostrannná 90° 315/100</v>
          </cell>
          <cell r="C493" t="str">
            <v>ks</v>
          </cell>
          <cell r="D493" t="str">
            <v>R22-Kruhové tvarovky - běžné</v>
          </cell>
          <cell r="E493">
            <v>360</v>
          </cell>
        </row>
        <row r="494">
          <cell r="A494" t="str">
            <v>R221151</v>
          </cell>
          <cell r="B494" t="str">
            <v>OBJ Odbočka jednostrannná 90° 315/125</v>
          </cell>
          <cell r="C494" t="str">
            <v>ks</v>
          </cell>
          <cell r="D494" t="str">
            <v>R22-Kruhové tvarovky - běžné</v>
          </cell>
          <cell r="E494">
            <v>370</v>
          </cell>
        </row>
        <row r="495">
          <cell r="A495" t="str">
            <v>R221152</v>
          </cell>
          <cell r="B495" t="str">
            <v>OBJ Odbočka jednostrannná 90° 315/160</v>
          </cell>
          <cell r="C495" t="str">
            <v>ks</v>
          </cell>
          <cell r="D495" t="str">
            <v>R22-Kruhové tvarovky - běžné</v>
          </cell>
          <cell r="E495">
            <v>370</v>
          </cell>
        </row>
        <row r="496">
          <cell r="A496" t="str">
            <v>R221153</v>
          </cell>
          <cell r="B496" t="str">
            <v>OBJ Odbočka jednostrannná 90° 315/200</v>
          </cell>
          <cell r="C496" t="str">
            <v>ks</v>
          </cell>
          <cell r="D496" t="str">
            <v>R22-Kruhové tvarovky - běžné</v>
          </cell>
          <cell r="E496">
            <v>390</v>
          </cell>
        </row>
        <row r="497">
          <cell r="A497" t="str">
            <v>R221154</v>
          </cell>
          <cell r="B497" t="str">
            <v>OBJ Odbočka jednostrannná 90° 315/250</v>
          </cell>
          <cell r="C497" t="str">
            <v>ks</v>
          </cell>
          <cell r="D497" t="str">
            <v>R22-Kruhové tvarovky - běžné</v>
          </cell>
          <cell r="E497">
            <v>420</v>
          </cell>
        </row>
        <row r="498">
          <cell r="A498" t="str">
            <v>R221155</v>
          </cell>
          <cell r="B498" t="str">
            <v>OBJ Odbočka jednostrannná 90° 315/315</v>
          </cell>
          <cell r="C498" t="str">
            <v>ks</v>
          </cell>
          <cell r="D498" t="str">
            <v>R22-Kruhové tvarovky - běžné</v>
          </cell>
          <cell r="E498">
            <v>520</v>
          </cell>
        </row>
        <row r="499">
          <cell r="A499" t="str">
            <v>R221320</v>
          </cell>
          <cell r="B499" t="str">
            <v>OBJ Odbočka jednostrannná 45° 315/100</v>
          </cell>
          <cell r="C499" t="str">
            <v>ks</v>
          </cell>
          <cell r="D499" t="str">
            <v>R22-Kruhové tvarovky - běžné</v>
          </cell>
          <cell r="E499">
            <v>460</v>
          </cell>
        </row>
        <row r="500">
          <cell r="A500" t="str">
            <v>R221324</v>
          </cell>
          <cell r="B500" t="str">
            <v>OBJ Odbočka jednostrannná 45° 315/125</v>
          </cell>
          <cell r="C500" t="str">
            <v>ks</v>
          </cell>
          <cell r="D500" t="str">
            <v>R22-Kruhové tvarovky - běžné</v>
          </cell>
          <cell r="E500">
            <v>470</v>
          </cell>
        </row>
        <row r="501">
          <cell r="A501" t="str">
            <v>R221325</v>
          </cell>
          <cell r="B501" t="str">
            <v>OBJ Odbočka jednostrannná 45° 315/160</v>
          </cell>
          <cell r="C501" t="str">
            <v>ks</v>
          </cell>
          <cell r="D501" t="str">
            <v>R22-Kruhové tvarovky - běžné</v>
          </cell>
          <cell r="E501">
            <v>480</v>
          </cell>
        </row>
        <row r="502">
          <cell r="A502" t="str">
            <v>R221326</v>
          </cell>
          <cell r="B502" t="str">
            <v>OBJ Odbočka jednostrannná 45° 315/200</v>
          </cell>
          <cell r="C502" t="str">
            <v>ks</v>
          </cell>
          <cell r="D502" t="str">
            <v>R22-Kruhové tvarovky - běžné</v>
          </cell>
          <cell r="E502">
            <v>480</v>
          </cell>
        </row>
        <row r="503">
          <cell r="A503" t="str">
            <v>R221329</v>
          </cell>
          <cell r="B503" t="str">
            <v>OBJ Odbočka jednostrannná 45° 315/250</v>
          </cell>
          <cell r="C503" t="str">
            <v>ks</v>
          </cell>
          <cell r="D503" t="str">
            <v>R22-Kruhové tvarovky - běžné</v>
          </cell>
          <cell r="E503">
            <v>540</v>
          </cell>
        </row>
        <row r="504">
          <cell r="A504" t="str">
            <v>R221330</v>
          </cell>
          <cell r="B504" t="str">
            <v>OBJ Odbočka jednostrannná 45° 315/315</v>
          </cell>
          <cell r="C504" t="str">
            <v>ks</v>
          </cell>
          <cell r="D504" t="str">
            <v>R22-Kruhové tvarovky - běžné</v>
          </cell>
          <cell r="E504">
            <v>660</v>
          </cell>
        </row>
        <row r="505">
          <cell r="A505" t="str">
            <v>R221515</v>
          </cell>
          <cell r="B505" t="str">
            <v>KKS 60 315/100 - kalhotový kus</v>
          </cell>
          <cell r="C505" t="str">
            <v>ks</v>
          </cell>
          <cell r="D505" t="str">
            <v>R22-Kruhové tvarovky - běžné</v>
          </cell>
          <cell r="E505">
            <v>470</v>
          </cell>
        </row>
        <row r="506">
          <cell r="A506" t="str">
            <v>R221516</v>
          </cell>
          <cell r="B506" t="str">
            <v>KKS 60 315/125 - kalhotový kus</v>
          </cell>
          <cell r="C506" t="str">
            <v>ks</v>
          </cell>
          <cell r="D506" t="str">
            <v>R22-Kruhové tvarovky - běžné</v>
          </cell>
          <cell r="E506">
            <v>480</v>
          </cell>
        </row>
        <row r="507">
          <cell r="A507" t="str">
            <v>R221517</v>
          </cell>
          <cell r="B507" t="str">
            <v>KKS 60 315/160 - kalhotový kus</v>
          </cell>
          <cell r="C507" t="str">
            <v>ks</v>
          </cell>
          <cell r="D507" t="str">
            <v>R22-Kruhové tvarovky - běžné</v>
          </cell>
          <cell r="E507">
            <v>490</v>
          </cell>
        </row>
        <row r="508">
          <cell r="A508" t="str">
            <v>R221518</v>
          </cell>
          <cell r="B508" t="str">
            <v>KKS 60 315/200 - kalhotový kus</v>
          </cell>
          <cell r="C508" t="str">
            <v>ks</v>
          </cell>
          <cell r="D508" t="str">
            <v>R22-Kruhové tvarovky - běžné</v>
          </cell>
          <cell r="E508">
            <v>500</v>
          </cell>
        </row>
        <row r="509">
          <cell r="A509" t="str">
            <v>R221519</v>
          </cell>
          <cell r="B509" t="str">
            <v>KKS 60 315/250 - kalhotový kus</v>
          </cell>
          <cell r="C509" t="str">
            <v>ks</v>
          </cell>
          <cell r="D509" t="str">
            <v>R22-Kruhové tvarovky - běžné</v>
          </cell>
          <cell r="E509">
            <v>560</v>
          </cell>
        </row>
        <row r="510">
          <cell r="A510" t="str">
            <v>R221520</v>
          </cell>
          <cell r="B510" t="str">
            <v>KKS 60 315/315 - kalhotový kus</v>
          </cell>
          <cell r="C510" t="str">
            <v>ks</v>
          </cell>
          <cell r="D510" t="str">
            <v>R22-Kruhové tvarovky - běžné</v>
          </cell>
          <cell r="E510">
            <v>680</v>
          </cell>
        </row>
        <row r="511">
          <cell r="A511" t="str">
            <v>R222013</v>
          </cell>
          <cell r="B511" t="str">
            <v>PRO přechod 315/160</v>
          </cell>
          <cell r="C511" t="str">
            <v>ks</v>
          </cell>
          <cell r="D511" t="str">
            <v>R22-Kruhové tvarovky - běžné</v>
          </cell>
          <cell r="E511">
            <v>230</v>
          </cell>
        </row>
        <row r="512">
          <cell r="A512" t="str">
            <v>R222014</v>
          </cell>
          <cell r="B512" t="str">
            <v>PRO přechod 315/200</v>
          </cell>
          <cell r="C512" t="str">
            <v>ks</v>
          </cell>
          <cell r="D512" t="str">
            <v>R22-Kruhové tvarovky - běžné</v>
          </cell>
          <cell r="E512">
            <v>230</v>
          </cell>
        </row>
        <row r="513">
          <cell r="A513" t="str">
            <v>R222015</v>
          </cell>
          <cell r="B513" t="str">
            <v>PRO přechod 315/250</v>
          </cell>
          <cell r="C513" t="str">
            <v>ks</v>
          </cell>
          <cell r="D513" t="str">
            <v>R22-Kruhové tvarovky - běžné</v>
          </cell>
          <cell r="E513">
            <v>240</v>
          </cell>
        </row>
        <row r="514">
          <cell r="A514" t="str">
            <v>R222113</v>
          </cell>
          <cell r="B514" t="str">
            <v>PRR přechod asymterický 315/160</v>
          </cell>
          <cell r="C514" t="str">
            <v>ks</v>
          </cell>
          <cell r="D514" t="str">
            <v>R22-Kruhové tvarovky - běžné</v>
          </cell>
          <cell r="E514">
            <v>230</v>
          </cell>
        </row>
        <row r="515">
          <cell r="A515" t="str">
            <v>R222114</v>
          </cell>
          <cell r="B515" t="str">
            <v>PRR přechod asymetrický 315/200</v>
          </cell>
          <cell r="C515" t="str">
            <v>ks</v>
          </cell>
          <cell r="D515" t="str">
            <v>R22-Kruhové tvarovky - běžné</v>
          </cell>
          <cell r="E515">
            <v>230</v>
          </cell>
        </row>
        <row r="516">
          <cell r="A516" t="str">
            <v>R222115</v>
          </cell>
          <cell r="B516" t="str">
            <v>PRR přechod asymterický 315/250</v>
          </cell>
          <cell r="C516" t="str">
            <v>ks</v>
          </cell>
          <cell r="D516" t="str">
            <v>R22-Kruhové tvarovky - běžné</v>
          </cell>
          <cell r="E516">
            <v>240</v>
          </cell>
        </row>
        <row r="517">
          <cell r="A517" t="str">
            <v>R224111</v>
          </cell>
          <cell r="B517" t="str">
            <v>spojka vnější SN 315</v>
          </cell>
          <cell r="C517" t="str">
            <v>ks</v>
          </cell>
          <cell r="D517" t="str">
            <v>R22-Kruhové tvarovky - běžné</v>
          </cell>
          <cell r="E517">
            <v>60</v>
          </cell>
        </row>
        <row r="518">
          <cell r="A518" t="str">
            <v>R225010</v>
          </cell>
          <cell r="B518" t="str">
            <v>D koncový kryt D 315</v>
          </cell>
          <cell r="C518" t="str">
            <v>ks</v>
          </cell>
          <cell r="D518" t="str">
            <v>R22-Kruhové tvarovky - běžné</v>
          </cell>
          <cell r="E518">
            <v>120</v>
          </cell>
        </row>
        <row r="519">
          <cell r="A519" t="str">
            <v>R218161</v>
          </cell>
          <cell r="B519" t="str">
            <v>Trouba DN 160 - nerez</v>
          </cell>
          <cell r="C519" t="str">
            <v>m</v>
          </cell>
          <cell r="D519" t="str">
            <v>R22-Kruhové tvarovky - nerez</v>
          </cell>
          <cell r="E519">
            <v>1560</v>
          </cell>
        </row>
        <row r="520">
          <cell r="A520" t="str">
            <v>R218201</v>
          </cell>
          <cell r="B520" t="str">
            <v>Trouba DN 200 - nerez</v>
          </cell>
          <cell r="C520" t="str">
            <v>m</v>
          </cell>
          <cell r="D520" t="str">
            <v>R22-Kruhové tvarovky - nerez</v>
          </cell>
          <cell r="E520">
            <v>1620</v>
          </cell>
        </row>
        <row r="521">
          <cell r="A521" t="str">
            <v>R218251</v>
          </cell>
          <cell r="B521" t="str">
            <v>Trouba DN 250 - nerez</v>
          </cell>
          <cell r="C521" t="str">
            <v>m</v>
          </cell>
          <cell r="D521" t="str">
            <v>R22-Kruhové tvarovky - nerez</v>
          </cell>
          <cell r="E521">
            <v>1720</v>
          </cell>
        </row>
        <row r="522">
          <cell r="A522" t="str">
            <v>R218162</v>
          </cell>
          <cell r="B522" t="str">
            <v>Trouba DN 160 - 2 řady děr (26) - nerez</v>
          </cell>
          <cell r="C522" t="str">
            <v>m</v>
          </cell>
          <cell r="D522" t="str">
            <v>R22-Kruhové tvarovky - nerez</v>
          </cell>
          <cell r="E522">
            <v>1880</v>
          </cell>
        </row>
        <row r="523">
          <cell r="A523" t="str">
            <v>R218202</v>
          </cell>
          <cell r="B523" t="str">
            <v>Trouba DN 200 - 2 řady děr (26) - nerez</v>
          </cell>
          <cell r="C523" t="str">
            <v>m</v>
          </cell>
          <cell r="D523" t="str">
            <v>R22-Kruhové tvarovky - nerez</v>
          </cell>
          <cell r="E523">
            <v>1930</v>
          </cell>
        </row>
        <row r="524">
          <cell r="A524" t="str">
            <v>R218252</v>
          </cell>
          <cell r="B524" t="str">
            <v>Trouba DN 250 - 2 řady děr (26) - nerez</v>
          </cell>
          <cell r="C524" t="str">
            <v>m</v>
          </cell>
          <cell r="D524" t="str">
            <v>R22-Kruhové tvarovky - nerez</v>
          </cell>
          <cell r="E524">
            <v>1980</v>
          </cell>
        </row>
        <row r="525">
          <cell r="A525" t="str">
            <v>R218600</v>
          </cell>
          <cell r="B525" t="str">
            <v>Oblouk 90° DN 160 - nerez</v>
          </cell>
          <cell r="C525" t="str">
            <v>ks</v>
          </cell>
          <cell r="D525" t="str">
            <v>R22-Kruhové tvarovky - nerez</v>
          </cell>
          <cell r="E525">
            <v>1880</v>
          </cell>
        </row>
        <row r="526">
          <cell r="A526" t="str">
            <v>R218601</v>
          </cell>
          <cell r="B526" t="str">
            <v>Oblouk 90° DN 200 - nerez</v>
          </cell>
          <cell r="C526" t="str">
            <v>ks</v>
          </cell>
          <cell r="D526" t="str">
            <v>R22-Kruhové tvarovky - nerez</v>
          </cell>
          <cell r="E526">
            <v>1880</v>
          </cell>
        </row>
        <row r="527">
          <cell r="A527" t="str">
            <v>R218602</v>
          </cell>
          <cell r="B527" t="str">
            <v>Oblouk 90° DN 250 - nerez</v>
          </cell>
          <cell r="C527" t="str">
            <v>ks</v>
          </cell>
          <cell r="D527" t="str">
            <v>R22-Kruhové tvarovky - nerez</v>
          </cell>
          <cell r="E527">
            <v>1880</v>
          </cell>
        </row>
        <row r="528">
          <cell r="A528" t="str">
            <v>R218603</v>
          </cell>
          <cell r="B528" t="str">
            <v>Oblouk 45° DN 160 - nerez</v>
          </cell>
          <cell r="C528" t="str">
            <v>ks</v>
          </cell>
          <cell r="D528" t="str">
            <v>R22-Kruhové tvarovky - nerez</v>
          </cell>
          <cell r="E528">
            <v>990</v>
          </cell>
        </row>
        <row r="529">
          <cell r="A529" t="str">
            <v>R218604</v>
          </cell>
          <cell r="B529" t="str">
            <v>Oblouk 45° DN 200 - nerez</v>
          </cell>
          <cell r="C529" t="str">
            <v>ks</v>
          </cell>
          <cell r="D529" t="str">
            <v>R22-Kruhové tvarovky - nerez</v>
          </cell>
          <cell r="E529">
            <v>990</v>
          </cell>
        </row>
        <row r="530">
          <cell r="A530" t="str">
            <v>R218605</v>
          </cell>
          <cell r="B530" t="str">
            <v>Oblouk 45° DN 250 - nerez</v>
          </cell>
          <cell r="C530" t="str">
            <v>ks</v>
          </cell>
          <cell r="D530" t="str">
            <v>R22-Kruhové tvarovky - nerez</v>
          </cell>
          <cell r="E530">
            <v>990</v>
          </cell>
        </row>
        <row r="531">
          <cell r="A531" t="str">
            <v>R221600</v>
          </cell>
          <cell r="B531" t="str">
            <v>KKS DN 160 - 160 - nerez</v>
          </cell>
          <cell r="C531" t="str">
            <v>ks</v>
          </cell>
          <cell r="D531" t="str">
            <v>R22-Kruhové tvarovky - nerez</v>
          </cell>
          <cell r="E531">
            <v>2030</v>
          </cell>
        </row>
        <row r="532">
          <cell r="A532" t="str">
            <v>R221601</v>
          </cell>
          <cell r="B532" t="str">
            <v>KKS DN 200 - 160 - nerez</v>
          </cell>
          <cell r="C532" t="str">
            <v>ks</v>
          </cell>
          <cell r="D532" t="str">
            <v>R22-Kruhové tvarovky - nerez</v>
          </cell>
          <cell r="E532">
            <v>2030</v>
          </cell>
        </row>
        <row r="533">
          <cell r="A533" t="str">
            <v>R221602</v>
          </cell>
          <cell r="B533" t="str">
            <v>KKS DN 250 - 160 - nerez</v>
          </cell>
          <cell r="C533" t="str">
            <v>ks</v>
          </cell>
          <cell r="D533" t="str">
            <v>R22-Kruhové tvarovky - nerez</v>
          </cell>
          <cell r="E533">
            <v>2030</v>
          </cell>
        </row>
        <row r="534">
          <cell r="A534" t="str">
            <v>R221603</v>
          </cell>
          <cell r="B534" t="str">
            <v>KKS DN 200 - 200 - nerez</v>
          </cell>
          <cell r="C534" t="str">
            <v>ks</v>
          </cell>
          <cell r="D534" t="str">
            <v>R22-Kruhové tvarovky - nerez</v>
          </cell>
          <cell r="E534">
            <v>2080</v>
          </cell>
        </row>
        <row r="535">
          <cell r="A535" t="str">
            <v>R221604</v>
          </cell>
          <cell r="B535" t="str">
            <v>KKS DN 250 - 200 - nerez</v>
          </cell>
          <cell r="C535" t="str">
            <v>ks</v>
          </cell>
          <cell r="D535" t="str">
            <v>R22-Kruhové tvarovky - nerez</v>
          </cell>
          <cell r="E535">
            <v>2080</v>
          </cell>
        </row>
        <row r="536">
          <cell r="A536" t="str">
            <v>R221606</v>
          </cell>
          <cell r="B536" t="str">
            <v>KKS DN 250 - 250 - nerez</v>
          </cell>
          <cell r="C536" t="str">
            <v>ks</v>
          </cell>
          <cell r="D536" t="str">
            <v>R22-Kruhové tvarovky - nerez</v>
          </cell>
          <cell r="E536">
            <v>2080</v>
          </cell>
        </row>
        <row r="537">
          <cell r="A537" t="str">
            <v>R221121</v>
          </cell>
          <cell r="B537" t="str">
            <v>OBJ 90° DN 160 - 160 - nerez</v>
          </cell>
          <cell r="C537" t="str">
            <v>ks</v>
          </cell>
          <cell r="D537" t="str">
            <v>R22-Kruhové tvarovky - nerez</v>
          </cell>
          <cell r="E537">
            <v>2030</v>
          </cell>
        </row>
        <row r="538">
          <cell r="A538" t="str">
            <v>R221122</v>
          </cell>
          <cell r="B538" t="str">
            <v>OBJ 90° DN 200 - 160 - nerez</v>
          </cell>
          <cell r="C538" t="str">
            <v>ks</v>
          </cell>
          <cell r="D538" t="str">
            <v>R22-Kruhové tvarovky - nerez</v>
          </cell>
          <cell r="E538">
            <v>2030</v>
          </cell>
        </row>
        <row r="539">
          <cell r="A539" t="str">
            <v>R221123</v>
          </cell>
          <cell r="B539" t="str">
            <v>OBJ 90° DN 250 - 160 - nerez</v>
          </cell>
          <cell r="C539" t="str">
            <v>ks</v>
          </cell>
          <cell r="D539" t="str">
            <v>R22-Kruhové tvarovky - nerez</v>
          </cell>
          <cell r="E539">
            <v>2030</v>
          </cell>
        </row>
        <row r="540">
          <cell r="A540" t="str">
            <v>R221124</v>
          </cell>
          <cell r="B540" t="str">
            <v>OBJ 90° DN 200 - 200 - nerez</v>
          </cell>
          <cell r="C540" t="str">
            <v>ks</v>
          </cell>
          <cell r="D540" t="str">
            <v>R22-Kruhové tvarovky - nerez</v>
          </cell>
          <cell r="E540">
            <v>2080</v>
          </cell>
        </row>
        <row r="541">
          <cell r="A541" t="str">
            <v>R221125</v>
          </cell>
          <cell r="B541" t="str">
            <v>OBJ 90° DN 250 - 200 - nerez</v>
          </cell>
          <cell r="C541" t="str">
            <v>ks</v>
          </cell>
          <cell r="D541" t="str">
            <v>R22-Kruhové tvarovky - nerez</v>
          </cell>
          <cell r="E541">
            <v>2080</v>
          </cell>
        </row>
        <row r="542">
          <cell r="A542" t="str">
            <v>R221126</v>
          </cell>
          <cell r="B542" t="str">
            <v>OBJ 90° DN 250 - 250 - nerez</v>
          </cell>
          <cell r="C542" t="str">
            <v>ks</v>
          </cell>
          <cell r="D542" t="str">
            <v>R22-Kruhové tvarovky - nerez</v>
          </cell>
          <cell r="E542">
            <v>2080</v>
          </cell>
        </row>
        <row r="543">
          <cell r="A543" t="str">
            <v>R221127</v>
          </cell>
          <cell r="B543" t="str">
            <v>OBJ 45° DN 160 - 160 - nerez</v>
          </cell>
          <cell r="C543" t="str">
            <v>ks</v>
          </cell>
          <cell r="D543" t="str">
            <v>R22-Kruhové tvarovky - nerez</v>
          </cell>
          <cell r="E543">
            <v>2080</v>
          </cell>
        </row>
        <row r="544">
          <cell r="A544" t="str">
            <v>R221128</v>
          </cell>
          <cell r="B544" t="str">
            <v>OBJ 45° DN 200 - 160 - nerez</v>
          </cell>
          <cell r="C544" t="str">
            <v>ks</v>
          </cell>
          <cell r="D544" t="str">
            <v>R22-Kruhové tvarovky - nerez</v>
          </cell>
          <cell r="E544">
            <v>2080</v>
          </cell>
        </row>
        <row r="545">
          <cell r="A545" t="str">
            <v>R221129</v>
          </cell>
          <cell r="B545" t="str">
            <v>OBJ 45° DN 250 - 160 - nerez</v>
          </cell>
          <cell r="C545" t="str">
            <v>ks</v>
          </cell>
          <cell r="D545" t="str">
            <v>R22-Kruhové tvarovky - nerez</v>
          </cell>
          <cell r="E545">
            <v>2080</v>
          </cell>
        </row>
        <row r="546">
          <cell r="A546" t="str">
            <v>R221130</v>
          </cell>
          <cell r="B546" t="str">
            <v>OBJ 45° DN 200 - 200 - nerez</v>
          </cell>
          <cell r="C546" t="str">
            <v>ks</v>
          </cell>
          <cell r="D546" t="str">
            <v>R22-Kruhové tvarovky - nerez</v>
          </cell>
          <cell r="E546">
            <v>2140</v>
          </cell>
        </row>
        <row r="547">
          <cell r="A547" t="str">
            <v>R221131</v>
          </cell>
          <cell r="B547" t="str">
            <v>OBJ 45° DN 250 - 200 - nerez</v>
          </cell>
          <cell r="C547" t="str">
            <v>ks</v>
          </cell>
          <cell r="D547" t="str">
            <v>R22-Kruhové tvarovky - nerez</v>
          </cell>
          <cell r="E547">
            <v>2140</v>
          </cell>
        </row>
        <row r="548">
          <cell r="A548" t="str">
            <v>R221133</v>
          </cell>
          <cell r="B548" t="str">
            <v>OBJ 45° DN 250 - 250 - nerez</v>
          </cell>
          <cell r="C548" t="str">
            <v>ks</v>
          </cell>
          <cell r="D548" t="str">
            <v>R22-Kruhové tvarovky - nerez</v>
          </cell>
          <cell r="E548">
            <v>2140</v>
          </cell>
        </row>
        <row r="549">
          <cell r="A549" t="str">
            <v>R221136</v>
          </cell>
          <cell r="B549" t="str">
            <v>PRO DN 160 - 200 - nerez</v>
          </cell>
          <cell r="C549" t="str">
            <v>ks</v>
          </cell>
          <cell r="D549" t="str">
            <v>R22-Kruhové tvarovky - nerez</v>
          </cell>
          <cell r="E549">
            <v>580</v>
          </cell>
        </row>
        <row r="550">
          <cell r="A550" t="str">
            <v>R221140</v>
          </cell>
          <cell r="B550" t="str">
            <v>PRO DN 200 - 250 - nerez</v>
          </cell>
          <cell r="C550" t="str">
            <v>ks</v>
          </cell>
          <cell r="D550" t="str">
            <v>R22-Kruhové tvarovky - nerez</v>
          </cell>
          <cell r="E550">
            <v>580</v>
          </cell>
        </row>
        <row r="551">
          <cell r="A551" t="str">
            <v>R224107</v>
          </cell>
          <cell r="B551" t="str">
            <v>SN 160 - nerez</v>
          </cell>
          <cell r="C551" t="str">
            <v>ks</v>
          </cell>
          <cell r="D551" t="str">
            <v>R22-Kruhové tvarovky - nerez</v>
          </cell>
          <cell r="E551">
            <v>470</v>
          </cell>
        </row>
        <row r="552">
          <cell r="A552" t="str">
            <v>R224109</v>
          </cell>
          <cell r="B552" t="str">
            <v>SN 200 - nerez</v>
          </cell>
          <cell r="C552" t="str">
            <v>ks</v>
          </cell>
          <cell r="D552" t="str">
            <v>R22-Kruhové tvarovky - nerez</v>
          </cell>
          <cell r="E552">
            <v>470</v>
          </cell>
        </row>
        <row r="553">
          <cell r="A553" t="str">
            <v>R224112</v>
          </cell>
          <cell r="B553" t="str">
            <v>SN 250 - nerez</v>
          </cell>
          <cell r="C553" t="str">
            <v>ks</v>
          </cell>
          <cell r="D553" t="str">
            <v>R22-Kruhové tvarovky - nerez</v>
          </cell>
          <cell r="E553">
            <v>470</v>
          </cell>
        </row>
        <row r="554">
          <cell r="A554" t="str">
            <v>R224113</v>
          </cell>
          <cell r="B554" t="str">
            <v>SVA 160 - nerez</v>
          </cell>
          <cell r="C554" t="str">
            <v>ks</v>
          </cell>
          <cell r="D554" t="str">
            <v>R22-Kruhové tvarovky - nerez</v>
          </cell>
          <cell r="E554">
            <v>520</v>
          </cell>
        </row>
        <row r="555">
          <cell r="A555" t="str">
            <v>R224114</v>
          </cell>
          <cell r="B555" t="str">
            <v>SVA 200 - nerez</v>
          </cell>
          <cell r="C555" t="str">
            <v>ks</v>
          </cell>
          <cell r="D555" t="str">
            <v>R22-Kruhové tvarovky - nerez</v>
          </cell>
          <cell r="E555">
            <v>520</v>
          </cell>
        </row>
        <row r="556">
          <cell r="A556" t="str">
            <v>R224115</v>
          </cell>
          <cell r="B556" t="str">
            <v>SVA 250 - nerez</v>
          </cell>
          <cell r="C556" t="str">
            <v>ks</v>
          </cell>
          <cell r="D556" t="str">
            <v>R22-Kruhové tvarovky - nerez</v>
          </cell>
          <cell r="E556">
            <v>520</v>
          </cell>
        </row>
        <row r="557">
          <cell r="A557" t="str">
            <v>R224116</v>
          </cell>
          <cell r="B557" t="str">
            <v>Záslepka DN 160 - nerez</v>
          </cell>
          <cell r="C557" t="str">
            <v>ks</v>
          </cell>
          <cell r="D557" t="str">
            <v>R22-Kruhové tvarovky - nerez</v>
          </cell>
          <cell r="E557">
            <v>840</v>
          </cell>
        </row>
        <row r="558">
          <cell r="A558" t="str">
            <v>R224117</v>
          </cell>
          <cell r="B558" t="str">
            <v>Záslepka DN 200 - nerez</v>
          </cell>
          <cell r="C558" t="str">
            <v>ks</v>
          </cell>
          <cell r="D558" t="str">
            <v>R22-Kruhové tvarovky - nerez</v>
          </cell>
          <cell r="E558">
            <v>840</v>
          </cell>
        </row>
        <row r="559">
          <cell r="A559" t="str">
            <v>R224118</v>
          </cell>
          <cell r="B559" t="str">
            <v>Záslepka DN 250 - nerez</v>
          </cell>
          <cell r="C559" t="str">
            <v>ks</v>
          </cell>
          <cell r="D559" t="str">
            <v>R22-Kruhové tvarovky - nerez</v>
          </cell>
          <cell r="E559">
            <v>840</v>
          </cell>
        </row>
        <row r="560">
          <cell r="A560" t="str">
            <v>R220012</v>
          </cell>
          <cell r="B560" t="str">
            <v>OS-T koleno Ø 100/90-těsné</v>
          </cell>
          <cell r="C560" t="str">
            <v>ks</v>
          </cell>
          <cell r="D560" t="str">
            <v>R22-Kruhové tvarovky - těsné</v>
          </cell>
          <cell r="E560">
            <v>160</v>
          </cell>
        </row>
        <row r="561">
          <cell r="A561" t="str">
            <v>R220013</v>
          </cell>
          <cell r="B561" t="str">
            <v>OS-T koleno Ø 125/90-těsné</v>
          </cell>
          <cell r="C561" t="str">
            <v>ks</v>
          </cell>
          <cell r="D561" t="str">
            <v>R22-Kruhové tvarovky - těsné</v>
          </cell>
          <cell r="E561">
            <v>190</v>
          </cell>
        </row>
        <row r="562">
          <cell r="A562" t="str">
            <v>R220015</v>
          </cell>
          <cell r="B562" t="str">
            <v>OS-T koleno Ø 160/90-těsné</v>
          </cell>
          <cell r="C562" t="str">
            <v>ks</v>
          </cell>
          <cell r="D562" t="str">
            <v>R22-Kruhové tvarovky - těsné</v>
          </cell>
          <cell r="E562">
            <v>260</v>
          </cell>
        </row>
        <row r="563">
          <cell r="A563" t="str">
            <v>R220017</v>
          </cell>
          <cell r="B563" t="str">
            <v>OS-T koleno Ø 200/90-těsné</v>
          </cell>
          <cell r="C563" t="str">
            <v>ks</v>
          </cell>
          <cell r="D563" t="str">
            <v>R22-Kruhové tvarovky - těsné</v>
          </cell>
          <cell r="E563">
            <v>360</v>
          </cell>
        </row>
        <row r="564">
          <cell r="A564" t="str">
            <v>R220019</v>
          </cell>
          <cell r="B564" t="str">
            <v>OS-T koleno Ø 250/90-těsné</v>
          </cell>
          <cell r="C564" t="str">
            <v>ks</v>
          </cell>
          <cell r="D564" t="str">
            <v>R22-Kruhové tvarovky - těsné</v>
          </cell>
          <cell r="E564">
            <v>390</v>
          </cell>
        </row>
        <row r="565">
          <cell r="A565" t="str">
            <v>R220112</v>
          </cell>
          <cell r="B565" t="str">
            <v>OS-T koleno Ø 100/45-těsné</v>
          </cell>
          <cell r="C565" t="str">
            <v>ks</v>
          </cell>
          <cell r="D565" t="str">
            <v>R22-Kruhové tvarovky - těsné</v>
          </cell>
          <cell r="E565">
            <v>140</v>
          </cell>
        </row>
        <row r="566">
          <cell r="A566" t="str">
            <v>R220113</v>
          </cell>
          <cell r="B566" t="str">
            <v>OS-T koleno Ø 125/45-těsné</v>
          </cell>
          <cell r="C566" t="str">
            <v>ks</v>
          </cell>
          <cell r="D566" t="str">
            <v>R22-Kruhové tvarovky - těsné</v>
          </cell>
          <cell r="E566">
            <v>160</v>
          </cell>
        </row>
        <row r="567">
          <cell r="A567" t="str">
            <v>R220115</v>
          </cell>
          <cell r="B567" t="str">
            <v>OS-T koleno Ø 160/45-těsné</v>
          </cell>
          <cell r="C567" t="str">
            <v>ks</v>
          </cell>
          <cell r="D567" t="str">
            <v>R22-Kruhové tvarovky - těsné</v>
          </cell>
          <cell r="E567">
            <v>200</v>
          </cell>
        </row>
        <row r="568">
          <cell r="A568" t="str">
            <v>R220117</v>
          </cell>
          <cell r="B568" t="str">
            <v>OS-T koleno Ø 200/45-těsné</v>
          </cell>
          <cell r="C568" t="str">
            <v>ks</v>
          </cell>
          <cell r="D568" t="str">
            <v>R22-Kruhové tvarovky - těsné</v>
          </cell>
          <cell r="E568">
            <v>260</v>
          </cell>
        </row>
        <row r="569">
          <cell r="A569" t="str">
            <v>R220119</v>
          </cell>
          <cell r="B569" t="str">
            <v>OS-T koleno Ø 250/45-těsné</v>
          </cell>
          <cell r="C569" t="str">
            <v>ks</v>
          </cell>
          <cell r="D569" t="str">
            <v>R22-Kruhové tvarovky - těsné</v>
          </cell>
          <cell r="E569">
            <v>330</v>
          </cell>
        </row>
        <row r="570">
          <cell r="A570" t="str">
            <v>R221132</v>
          </cell>
          <cell r="B570" t="str">
            <v>OBJ-T Odbočka jednostrannná 90° 100/100-těsná</v>
          </cell>
          <cell r="C570" t="str">
            <v>ks</v>
          </cell>
          <cell r="D570" t="str">
            <v>R22-Kruhové tvarovky - těsné</v>
          </cell>
          <cell r="E570">
            <v>220</v>
          </cell>
        </row>
        <row r="571">
          <cell r="A571" t="str">
            <v>R221134</v>
          </cell>
          <cell r="B571" t="str">
            <v>OBJ-T Odbočka jednostrannná 90° 125/100-těsná</v>
          </cell>
          <cell r="C571" t="str">
            <v>ks</v>
          </cell>
          <cell r="D571" t="str">
            <v>R22-Kruhové tvarovky - těsné</v>
          </cell>
          <cell r="E571">
            <v>230</v>
          </cell>
        </row>
        <row r="572">
          <cell r="A572" t="str">
            <v>R221135</v>
          </cell>
          <cell r="B572" t="str">
            <v>OBJ-T Odbočka jednostrannná 90° 125/125-těsná</v>
          </cell>
          <cell r="C572" t="str">
            <v>ks</v>
          </cell>
          <cell r="D572" t="str">
            <v>R22-Kruhové tvarovky - těsné</v>
          </cell>
          <cell r="E572">
            <v>230</v>
          </cell>
        </row>
        <row r="573">
          <cell r="A573" t="str">
            <v>R221137</v>
          </cell>
          <cell r="B573" t="str">
            <v>OBJ-T Odbočka jednostrannná 90° 160/100-těsná</v>
          </cell>
          <cell r="C573" t="str">
            <v>ks</v>
          </cell>
          <cell r="D573" t="str">
            <v>R22-Kruhové tvarovky - těsné</v>
          </cell>
          <cell r="E573">
            <v>280</v>
          </cell>
        </row>
        <row r="574">
          <cell r="A574" t="str">
            <v>R221138</v>
          </cell>
          <cell r="B574" t="str">
            <v>OBJ-T Odbočka jednostrannná 90° 160/125-těsná</v>
          </cell>
          <cell r="C574" t="str">
            <v>ks</v>
          </cell>
          <cell r="D574" t="str">
            <v>R22-Kruhové tvarovky - těsné</v>
          </cell>
          <cell r="E574">
            <v>300</v>
          </cell>
        </row>
        <row r="575">
          <cell r="A575" t="str">
            <v>R221139</v>
          </cell>
          <cell r="B575" t="str">
            <v>OBJ-T Odbočka jednostrannná 90° 160/160-těsná</v>
          </cell>
          <cell r="C575" t="str">
            <v>ks</v>
          </cell>
          <cell r="D575" t="str">
            <v>R22-Kruhové tvarovky - těsné</v>
          </cell>
          <cell r="E575">
            <v>350</v>
          </cell>
        </row>
        <row r="576">
          <cell r="A576" t="str">
            <v>R221141</v>
          </cell>
          <cell r="B576" t="str">
            <v>OBJ-T Odbočka jednostrannná 90° 200/100-těsná</v>
          </cell>
          <cell r="C576" t="str">
            <v>ks</v>
          </cell>
          <cell r="D576" t="str">
            <v>R22-Kruhové tvarovky - těsné</v>
          </cell>
          <cell r="E576">
            <v>310</v>
          </cell>
        </row>
        <row r="577">
          <cell r="A577" t="str">
            <v>R221142</v>
          </cell>
          <cell r="B577" t="str">
            <v>OBJ-T Odbočka jednostrannná 90° 200/125-těsná</v>
          </cell>
          <cell r="C577" t="str">
            <v>ks</v>
          </cell>
          <cell r="D577" t="str">
            <v>R22-Kruhové tvarovky - těsné</v>
          </cell>
          <cell r="E577">
            <v>340</v>
          </cell>
        </row>
        <row r="578">
          <cell r="A578" t="str">
            <v>R221143</v>
          </cell>
          <cell r="B578" t="str">
            <v>OBJ-T Odbočka jednostrannná 90° 200/160-těsná</v>
          </cell>
          <cell r="C578" t="str">
            <v>ks</v>
          </cell>
          <cell r="D578" t="str">
            <v>R22-Kruhové tvarovky - těsné</v>
          </cell>
          <cell r="E578">
            <v>410</v>
          </cell>
        </row>
        <row r="579">
          <cell r="A579" t="str">
            <v>R221144</v>
          </cell>
          <cell r="B579" t="str">
            <v>OBJ-T Odbočka jednostrannná 90° 200/200-těsná</v>
          </cell>
          <cell r="C579" t="str">
            <v>ks</v>
          </cell>
          <cell r="D579" t="str">
            <v>R22-Kruhové tvarovky - těsné</v>
          </cell>
          <cell r="E579">
            <v>430</v>
          </cell>
        </row>
        <row r="580">
          <cell r="A580" t="str">
            <v>R221146</v>
          </cell>
          <cell r="B580" t="str">
            <v>OBJ-T Odbočka jednostrannná 90° 250/100-těsná</v>
          </cell>
          <cell r="C580" t="str">
            <v>ks</v>
          </cell>
          <cell r="D580" t="str">
            <v>R22-Kruhové tvarovky - těsné</v>
          </cell>
          <cell r="E580">
            <v>380</v>
          </cell>
        </row>
        <row r="581">
          <cell r="A581" t="str">
            <v>R221147</v>
          </cell>
          <cell r="B581" t="str">
            <v>OBJ-T Odbočka jednostrannná 90° 250/125-těsná</v>
          </cell>
          <cell r="C581" t="str">
            <v>ks</v>
          </cell>
          <cell r="D581" t="str">
            <v>R22-Kruhové tvarovky - těsné</v>
          </cell>
          <cell r="E581">
            <v>410</v>
          </cell>
        </row>
        <row r="582">
          <cell r="A582" t="str">
            <v>R221148</v>
          </cell>
          <cell r="B582" t="str">
            <v>OBJ-T Odbočka jednostrannná 90° 250/160-těsná</v>
          </cell>
          <cell r="C582" t="str">
            <v>ks</v>
          </cell>
          <cell r="D582" t="str">
            <v>R22-Kruhové tvarovky - těsné</v>
          </cell>
          <cell r="E582">
            <v>440</v>
          </cell>
        </row>
        <row r="583">
          <cell r="A583" t="str">
            <v>R221149</v>
          </cell>
          <cell r="B583" t="str">
            <v>OBJ-T Odbočka jednostrannná 90° 250/200-těsná</v>
          </cell>
          <cell r="C583" t="str">
            <v>ks</v>
          </cell>
          <cell r="D583" t="str">
            <v>R22-Kruhové tvarovky - těsné</v>
          </cell>
          <cell r="E583">
            <v>480</v>
          </cell>
        </row>
        <row r="584">
          <cell r="A584" t="str">
            <v>R221150</v>
          </cell>
          <cell r="B584" t="str">
            <v>OBJ-T Odbočka jednostrannná 90° 250/250-těsná</v>
          </cell>
          <cell r="C584" t="str">
            <v>ks</v>
          </cell>
          <cell r="D584" t="str">
            <v>R22-Kruhové tvarovky - těsné</v>
          </cell>
          <cell r="E584">
            <v>550</v>
          </cell>
        </row>
        <row r="585">
          <cell r="A585" t="str">
            <v>R221234</v>
          </cell>
          <cell r="B585" t="str">
            <v>OBJ-T Odbočka jednostrannná 90° 100/125-těsná</v>
          </cell>
          <cell r="C585" t="str">
            <v>ks</v>
          </cell>
          <cell r="D585" t="str">
            <v>R22-Kruhové tvarovky - těsné</v>
          </cell>
          <cell r="E585">
            <v>230</v>
          </cell>
        </row>
        <row r="586">
          <cell r="A586" t="str">
            <v>R221237</v>
          </cell>
          <cell r="B586" t="str">
            <v>OBJ-T Odbočka jednostrannná 90° 100/160-těsná</v>
          </cell>
          <cell r="C586" t="str">
            <v>ks</v>
          </cell>
          <cell r="D586" t="str">
            <v>R22-Kruhové tvarovky - těsné</v>
          </cell>
          <cell r="E586">
            <v>260</v>
          </cell>
        </row>
        <row r="587">
          <cell r="A587" t="str">
            <v>R221238</v>
          </cell>
          <cell r="B587" t="str">
            <v>OBJ-T Odbočka jednostrannná 90° 125/160-těsná</v>
          </cell>
          <cell r="C587" t="str">
            <v>ks</v>
          </cell>
          <cell r="D587" t="str">
            <v>R22-Kruhové tvarovky - těsné</v>
          </cell>
          <cell r="E587">
            <v>300</v>
          </cell>
        </row>
        <row r="588">
          <cell r="A588" t="str">
            <v>R221242</v>
          </cell>
          <cell r="B588" t="str">
            <v>OBJ-T Odbočka jednostrannná 90° 125/200-těsná</v>
          </cell>
          <cell r="C588" t="str">
            <v>ks</v>
          </cell>
          <cell r="D588" t="str">
            <v>R22-Kruhové tvarovky - těsné</v>
          </cell>
          <cell r="E588">
            <v>370</v>
          </cell>
        </row>
        <row r="589">
          <cell r="A589" t="str">
            <v>R221243</v>
          </cell>
          <cell r="B589" t="str">
            <v>OBJ-T Odbočka jednostrannná 90° 160/200-těsná</v>
          </cell>
          <cell r="C589" t="str">
            <v>ks</v>
          </cell>
          <cell r="D589" t="str">
            <v>R22-Kruhové tvarovky - těsné</v>
          </cell>
          <cell r="E589">
            <v>410</v>
          </cell>
        </row>
        <row r="590">
          <cell r="A590" t="str">
            <v>R221248</v>
          </cell>
          <cell r="B590" t="str">
            <v>OBJ-T Odbočka jednostrannná 90° 160/250-těsná</v>
          </cell>
          <cell r="C590" t="str">
            <v>ks</v>
          </cell>
          <cell r="D590" t="str">
            <v>R22-Kruhové tvarovky - těsné</v>
          </cell>
          <cell r="E590">
            <v>460</v>
          </cell>
        </row>
        <row r="591">
          <cell r="A591" t="str">
            <v>R221249</v>
          </cell>
          <cell r="B591" t="str">
            <v>OBJ-T Odbočka jednostrannná 90° 200/250-těsná</v>
          </cell>
          <cell r="C591" t="str">
            <v>ks</v>
          </cell>
          <cell r="D591" t="str">
            <v>R22-Kruhové tvarovky - těsné</v>
          </cell>
          <cell r="E591">
            <v>490</v>
          </cell>
        </row>
        <row r="592">
          <cell r="A592" t="str">
            <v>R221406</v>
          </cell>
          <cell r="B592" t="str">
            <v>OBJ-T Odbočka jednostrannná 45° 125/100-těsná</v>
          </cell>
          <cell r="C592" t="str">
            <v>ks</v>
          </cell>
          <cell r="D592" t="str">
            <v>R22-Kruhové tvarovky - těsné</v>
          </cell>
          <cell r="E592">
            <v>300</v>
          </cell>
        </row>
        <row r="593">
          <cell r="A593" t="str">
            <v>R221407</v>
          </cell>
          <cell r="B593" t="str">
            <v>OBJ-T Odbočka jednostrannná 45° 100/100-těsná</v>
          </cell>
          <cell r="C593" t="str">
            <v>ks</v>
          </cell>
          <cell r="D593" t="str">
            <v>R22-Kruhové tvarovky - těsné</v>
          </cell>
          <cell r="E593">
            <v>290</v>
          </cell>
        </row>
        <row r="594">
          <cell r="A594" t="str">
            <v>R221409</v>
          </cell>
          <cell r="B594" t="str">
            <v>OBJ-T Odbočka jednostrannná 45° 160/100-těsná</v>
          </cell>
          <cell r="C594" t="str">
            <v>ks</v>
          </cell>
          <cell r="D594" t="str">
            <v>R22-Kruhové tvarovky - těsné</v>
          </cell>
          <cell r="E594">
            <v>360</v>
          </cell>
        </row>
        <row r="595">
          <cell r="A595" t="str">
            <v>R221410</v>
          </cell>
          <cell r="B595" t="str">
            <v>OBJ-T Odbočka jednostrannná 45° 200/100-těsná</v>
          </cell>
          <cell r="C595" t="str">
            <v>ks</v>
          </cell>
          <cell r="D595" t="str">
            <v>R22-Kruhové tvarovky - těsné</v>
          </cell>
          <cell r="E595">
            <v>400</v>
          </cell>
        </row>
        <row r="596">
          <cell r="A596" t="str">
            <v>R221411</v>
          </cell>
          <cell r="B596" t="str">
            <v>OBJ-T Odbočka jednostrannná 45° 250/100-těsná</v>
          </cell>
          <cell r="C596" t="str">
            <v>ks</v>
          </cell>
          <cell r="D596" t="str">
            <v>R22-Kruhové tvarovky - těsné</v>
          </cell>
          <cell r="E596">
            <v>500</v>
          </cell>
        </row>
        <row r="597">
          <cell r="A597" t="str">
            <v>R221414</v>
          </cell>
          <cell r="B597" t="str">
            <v>OBJ-T Odbočka jednostrannná 45° 125/125-těsná</v>
          </cell>
          <cell r="C597" t="str">
            <v>ks</v>
          </cell>
          <cell r="D597" t="str">
            <v>R22-Kruhové tvarovky - těsné</v>
          </cell>
          <cell r="E597">
            <v>300</v>
          </cell>
        </row>
        <row r="598">
          <cell r="A598" t="str">
            <v>R221415</v>
          </cell>
          <cell r="B598" t="str">
            <v>OBJ-T Odbočka jednostrannná 45° 160/125-těsná</v>
          </cell>
          <cell r="C598" t="str">
            <v>ks</v>
          </cell>
          <cell r="D598" t="str">
            <v>R22-Kruhové tvarovky - těsné</v>
          </cell>
          <cell r="E598">
            <v>380</v>
          </cell>
        </row>
        <row r="599">
          <cell r="A599" t="str">
            <v>R221416</v>
          </cell>
          <cell r="B599" t="str">
            <v>OBJ-T Odbočka jednostrannná 45° 200/125-těsná</v>
          </cell>
          <cell r="C599" t="str">
            <v>ks</v>
          </cell>
          <cell r="D599" t="str">
            <v>R22-Kruhové tvarovky - těsné</v>
          </cell>
          <cell r="E599">
            <v>450</v>
          </cell>
        </row>
        <row r="600">
          <cell r="A600" t="str">
            <v>R221417</v>
          </cell>
          <cell r="B600" t="str">
            <v>OBJ-T Odbočka jednostrannná 45° 250/125-těsná</v>
          </cell>
          <cell r="C600" t="str">
            <v>ks</v>
          </cell>
          <cell r="D600" t="str">
            <v>R22-Kruhové tvarovky - těsné</v>
          </cell>
          <cell r="E600">
            <v>520</v>
          </cell>
        </row>
        <row r="601">
          <cell r="A601" t="str">
            <v>R221421</v>
          </cell>
          <cell r="B601" t="str">
            <v>OBJ-T Odbočka jednostrannná 45° 160/160-těsná</v>
          </cell>
          <cell r="C601" t="str">
            <v>ks</v>
          </cell>
          <cell r="D601" t="str">
            <v>R22-Kruhové tvarovky - těsné</v>
          </cell>
          <cell r="E601">
            <v>450</v>
          </cell>
        </row>
        <row r="602">
          <cell r="A602" t="str">
            <v>R221422</v>
          </cell>
          <cell r="B602" t="str">
            <v>OBJ-T Odbočka jednostrannná 45° 200/160-těsná</v>
          </cell>
          <cell r="C602" t="str">
            <v>ks</v>
          </cell>
          <cell r="D602" t="str">
            <v>R22-Kruhové tvarovky - těsné</v>
          </cell>
          <cell r="E602">
            <v>520</v>
          </cell>
        </row>
        <row r="603">
          <cell r="A603" t="str">
            <v>R221423</v>
          </cell>
          <cell r="B603" t="str">
            <v>OBJ-T Odbočka jednostrannná 45° 250/160-těsná</v>
          </cell>
          <cell r="C603" t="str">
            <v>ks</v>
          </cell>
          <cell r="D603" t="str">
            <v>R22-Kruhové tvarovky - těsné</v>
          </cell>
          <cell r="E603">
            <v>570</v>
          </cell>
        </row>
        <row r="604">
          <cell r="A604" t="str">
            <v>R221427</v>
          </cell>
          <cell r="B604" t="str">
            <v>OBJ-T Odbočka jednostrannná 45° 200/200-těsná</v>
          </cell>
          <cell r="C604" t="str">
            <v>ks</v>
          </cell>
          <cell r="D604" t="str">
            <v>R22-Kruhové tvarovky - těsné</v>
          </cell>
          <cell r="E604">
            <v>560</v>
          </cell>
        </row>
        <row r="605">
          <cell r="A605" t="str">
            <v>R221428</v>
          </cell>
          <cell r="B605" t="str">
            <v>OBJ-T Odbočka jednostrannná 45° 250/200-těsná</v>
          </cell>
          <cell r="C605" t="str">
            <v>ks</v>
          </cell>
          <cell r="D605" t="str">
            <v>R22-Kruhové tvarovky - těsné</v>
          </cell>
          <cell r="E605">
            <v>630</v>
          </cell>
        </row>
        <row r="606">
          <cell r="A606" t="str">
            <v>R221433</v>
          </cell>
          <cell r="B606" t="str">
            <v>OBJ-T Odbočka jednostrannná 45° 250/250-těsná</v>
          </cell>
          <cell r="C606" t="str">
            <v>ks</v>
          </cell>
          <cell r="D606" t="str">
            <v>R22-Kruhové tvarovky - těsné</v>
          </cell>
          <cell r="E606">
            <v>580</v>
          </cell>
        </row>
        <row r="607">
          <cell r="A607" t="str">
            <v>R221530</v>
          </cell>
          <cell r="B607" t="str">
            <v>KKS-T 60 100/100 - kalhotový kus-těsný</v>
          </cell>
          <cell r="C607" t="str">
            <v>ks</v>
          </cell>
          <cell r="D607" t="str">
            <v>R22-Kruhové tvarovky - těsné</v>
          </cell>
          <cell r="E607">
            <v>350</v>
          </cell>
        </row>
        <row r="608">
          <cell r="A608" t="str">
            <v>R221531</v>
          </cell>
          <cell r="B608" t="str">
            <v>KKS-T 60 125/100 - kalhotový kus-těsný</v>
          </cell>
          <cell r="C608" t="str">
            <v>ks</v>
          </cell>
          <cell r="D608" t="str">
            <v>R22-Kruhové tvarovky - těsné</v>
          </cell>
          <cell r="E608">
            <v>360</v>
          </cell>
        </row>
        <row r="609">
          <cell r="A609" t="str">
            <v>R221532</v>
          </cell>
          <cell r="B609" t="str">
            <v>KKS-T 60 125/125 - kalhotový kus-těsný</v>
          </cell>
          <cell r="C609" t="str">
            <v>ks</v>
          </cell>
          <cell r="D609" t="str">
            <v>R22-Kruhové tvarovky - těsné</v>
          </cell>
          <cell r="E609">
            <v>370</v>
          </cell>
        </row>
        <row r="610">
          <cell r="A610" t="str">
            <v>R221533</v>
          </cell>
          <cell r="B610" t="str">
            <v>KKS-T 60 160/100 - kalhotový kus-těsný</v>
          </cell>
          <cell r="C610" t="str">
            <v>ks</v>
          </cell>
          <cell r="D610" t="str">
            <v>R22-Kruhové tvarovky - těsné</v>
          </cell>
          <cell r="E610">
            <v>450</v>
          </cell>
        </row>
        <row r="611">
          <cell r="A611" t="str">
            <v>R221534</v>
          </cell>
          <cell r="B611" t="str">
            <v>KKS-T 60 160/125 - kalhotový kus-těsný</v>
          </cell>
          <cell r="C611" t="str">
            <v>ks</v>
          </cell>
          <cell r="D611" t="str">
            <v>R22-Kruhové tvarovky - těsné</v>
          </cell>
          <cell r="E611">
            <v>470</v>
          </cell>
        </row>
        <row r="612">
          <cell r="A612" t="str">
            <v>R221535</v>
          </cell>
          <cell r="B612" t="str">
            <v>KKS-T 60 160/160 - kalhotový kus-těsný</v>
          </cell>
          <cell r="C612" t="str">
            <v>ks</v>
          </cell>
          <cell r="D612" t="str">
            <v>R22-Kruhové tvarovky - těsné</v>
          </cell>
          <cell r="E612">
            <v>560</v>
          </cell>
        </row>
        <row r="613">
          <cell r="A613" t="str">
            <v>R221536</v>
          </cell>
          <cell r="B613" t="str">
            <v>KKS-T 60 200/100 - kalhotový kus-těsný</v>
          </cell>
          <cell r="C613" t="str">
            <v>ks</v>
          </cell>
          <cell r="D613" t="str">
            <v>R22-Kruhové tvarovky - těsné</v>
          </cell>
          <cell r="E613">
            <v>490</v>
          </cell>
        </row>
        <row r="614">
          <cell r="A614" t="str">
            <v>R221537</v>
          </cell>
          <cell r="B614" t="str">
            <v>KKS-T 60 200/125 - kalhotový kus-těsný</v>
          </cell>
          <cell r="C614" t="str">
            <v>ks</v>
          </cell>
          <cell r="D614" t="str">
            <v>R22-Kruhové tvarovky - těsné</v>
          </cell>
          <cell r="E614">
            <v>550</v>
          </cell>
        </row>
        <row r="615">
          <cell r="A615" t="str">
            <v>R221538</v>
          </cell>
          <cell r="B615" t="str">
            <v>KKS-T 60 200/160 - kalhotový kus-těsný</v>
          </cell>
          <cell r="C615" t="str">
            <v>ks</v>
          </cell>
          <cell r="D615" t="str">
            <v>R22-Kruhové tvarovky - těsné</v>
          </cell>
          <cell r="E615">
            <v>560</v>
          </cell>
        </row>
        <row r="616">
          <cell r="A616" t="str">
            <v>R221539</v>
          </cell>
          <cell r="B616" t="str">
            <v>KKS-T 60 200/200 - kalhotový kus-těsný</v>
          </cell>
          <cell r="C616" t="str">
            <v>ks</v>
          </cell>
          <cell r="D616" t="str">
            <v>R22-Kruhové tvarovky - těsné</v>
          </cell>
          <cell r="E616">
            <v>580</v>
          </cell>
        </row>
        <row r="617">
          <cell r="A617" t="str">
            <v>R221540</v>
          </cell>
          <cell r="B617" t="str">
            <v>KKS-T 60 250/100 - kalhotový kus-těsný</v>
          </cell>
          <cell r="C617" t="str">
            <v>ks</v>
          </cell>
          <cell r="D617" t="str">
            <v>R22-Kruhové tvarovky - těsné</v>
          </cell>
          <cell r="E617">
            <v>610</v>
          </cell>
        </row>
        <row r="618">
          <cell r="A618" t="str">
            <v>R221541</v>
          </cell>
          <cell r="B618" t="str">
            <v>KKS-T 60 250/125 - kalhotový kus-těsný</v>
          </cell>
          <cell r="C618" t="str">
            <v>ks</v>
          </cell>
          <cell r="D618" t="str">
            <v>R22-Kruhové tvarovky - těsné</v>
          </cell>
          <cell r="E618">
            <v>570</v>
          </cell>
        </row>
        <row r="619">
          <cell r="A619" t="str">
            <v>R221542</v>
          </cell>
          <cell r="B619" t="str">
            <v>KKS-T 60 250/160 - kalhotový kus-těsný</v>
          </cell>
          <cell r="C619" t="str">
            <v>ks</v>
          </cell>
          <cell r="D619" t="str">
            <v>R22-Kruhové tvarovky - těsné</v>
          </cell>
          <cell r="E619">
            <v>590</v>
          </cell>
        </row>
        <row r="620">
          <cell r="A620" t="str">
            <v>R221543</v>
          </cell>
          <cell r="B620" t="str">
            <v>KKS-T 60 250/200 - kalhotový kus-těsný</v>
          </cell>
          <cell r="C620" t="str">
            <v>ks</v>
          </cell>
          <cell r="D620" t="str">
            <v>R22-Kruhové tvarovky - těsné</v>
          </cell>
          <cell r="E620">
            <v>640</v>
          </cell>
        </row>
        <row r="621">
          <cell r="A621" t="str">
            <v>R221544</v>
          </cell>
          <cell r="B621" t="str">
            <v>KKS-T 60 250/250 - kalhotový kus-těsný</v>
          </cell>
          <cell r="C621" t="str">
            <v>ks</v>
          </cell>
          <cell r="D621" t="str">
            <v>R22-Kruhové tvarovky - těsné</v>
          </cell>
          <cell r="E621">
            <v>730</v>
          </cell>
        </row>
        <row r="622">
          <cell r="A622" t="str">
            <v>R221605</v>
          </cell>
          <cell r="B622" t="str">
            <v>OBD-T Odbočka oboustranná 90° 160/125-těsná</v>
          </cell>
          <cell r="C622" t="str">
            <v>ks</v>
          </cell>
          <cell r="D622" t="str">
            <v>R22-Kruhové tvarovky - těsné</v>
          </cell>
          <cell r="E622">
            <v>370</v>
          </cell>
        </row>
        <row r="623">
          <cell r="A623" t="str">
            <v>R222023</v>
          </cell>
          <cell r="B623" t="str">
            <v>PRO-T přechod 125/100-těsný</v>
          </cell>
          <cell r="C623" t="str">
            <v>ks</v>
          </cell>
          <cell r="D623" t="str">
            <v>R22-Kruhové tvarovky - těsné</v>
          </cell>
          <cell r="E623">
            <v>180</v>
          </cell>
        </row>
        <row r="624">
          <cell r="A624" t="str">
            <v>R222025</v>
          </cell>
          <cell r="B624" t="str">
            <v>PRO-T přechod 160/100-těsný</v>
          </cell>
          <cell r="C624" t="str">
            <v>ks</v>
          </cell>
          <cell r="D624" t="str">
            <v>R22-Kruhové tvarovky - těsné</v>
          </cell>
          <cell r="E624">
            <v>180</v>
          </cell>
        </row>
        <row r="625">
          <cell r="A625" t="str">
            <v>R222026</v>
          </cell>
          <cell r="B625" t="str">
            <v>PRO-T přechod 160/125-těsný</v>
          </cell>
          <cell r="C625" t="str">
            <v>ks</v>
          </cell>
          <cell r="D625" t="str">
            <v>R22-Kruhové tvarovky - těsné</v>
          </cell>
          <cell r="E625">
            <v>190</v>
          </cell>
        </row>
        <row r="626">
          <cell r="A626" t="str">
            <v>R222027</v>
          </cell>
          <cell r="B626" t="str">
            <v>PRO-T přechod 200/100-těsný</v>
          </cell>
          <cell r="C626" t="str">
            <v>ks</v>
          </cell>
          <cell r="D626" t="str">
            <v>R22-Kruhové tvarovky - těsné</v>
          </cell>
          <cell r="E626">
            <v>200</v>
          </cell>
        </row>
        <row r="627">
          <cell r="A627" t="str">
            <v>R222028</v>
          </cell>
          <cell r="B627" t="str">
            <v>PRO-T přechod 200/125-těsný</v>
          </cell>
          <cell r="C627" t="str">
            <v>ks</v>
          </cell>
          <cell r="D627" t="str">
            <v>R22-Kruhové tvarovky - těsné</v>
          </cell>
          <cell r="E627">
            <v>210</v>
          </cell>
        </row>
        <row r="628">
          <cell r="A628" t="str">
            <v>R222029</v>
          </cell>
          <cell r="B628" t="str">
            <v>PRO-T přechod 200/160-těsný</v>
          </cell>
          <cell r="C628" t="str">
            <v>ks</v>
          </cell>
          <cell r="D628" t="str">
            <v>R22-Kruhové tvarovky - těsné</v>
          </cell>
          <cell r="E628">
            <v>210</v>
          </cell>
        </row>
        <row r="629">
          <cell r="A629" t="str">
            <v>R222030</v>
          </cell>
          <cell r="B629" t="str">
            <v>PRO-T přechod 250/125-těsný</v>
          </cell>
          <cell r="C629" t="str">
            <v>ks</v>
          </cell>
          <cell r="D629" t="str">
            <v>R22-Kruhové tvarovky - těsné</v>
          </cell>
          <cell r="E629">
            <v>250</v>
          </cell>
        </row>
        <row r="630">
          <cell r="A630" t="str">
            <v>R222031</v>
          </cell>
          <cell r="B630" t="str">
            <v>PRO-T přechod 250/160-těsný</v>
          </cell>
          <cell r="C630" t="str">
            <v>ks</v>
          </cell>
          <cell r="D630" t="str">
            <v>R22-Kruhové tvarovky - těsné</v>
          </cell>
          <cell r="E630">
            <v>260</v>
          </cell>
        </row>
        <row r="631">
          <cell r="A631" t="str">
            <v>R222032</v>
          </cell>
          <cell r="B631" t="str">
            <v>PRO-T přechod 250/200-těsný</v>
          </cell>
          <cell r="C631" t="str">
            <v>ks</v>
          </cell>
          <cell r="D631" t="str">
            <v>R22-Kruhové tvarovky - těsné</v>
          </cell>
          <cell r="E631">
            <v>260</v>
          </cell>
        </row>
        <row r="632">
          <cell r="A632" t="str">
            <v>R222123</v>
          </cell>
          <cell r="B632" t="str">
            <v>PRR-T přechod asymetrický 125/100-těsný</v>
          </cell>
          <cell r="C632" t="str">
            <v>ks</v>
          </cell>
          <cell r="D632" t="str">
            <v>R22-Kruhové tvarovky - těsné</v>
          </cell>
          <cell r="E632">
            <v>180</v>
          </cell>
        </row>
        <row r="633">
          <cell r="A633" t="str">
            <v>R222125</v>
          </cell>
          <cell r="B633" t="str">
            <v>PRR-T přechod asymetrický 160/100-těsný</v>
          </cell>
          <cell r="C633" t="str">
            <v>ks</v>
          </cell>
          <cell r="D633" t="str">
            <v>R22-Kruhové tvarovky - těsné</v>
          </cell>
          <cell r="E633">
            <v>180</v>
          </cell>
        </row>
        <row r="634">
          <cell r="A634" t="str">
            <v>R222126</v>
          </cell>
          <cell r="B634" t="str">
            <v>PRR-T přechod asymetrický 160/125-těsný</v>
          </cell>
          <cell r="C634" t="str">
            <v>ks</v>
          </cell>
          <cell r="D634" t="str">
            <v>R22-Kruhové tvarovky - těsné</v>
          </cell>
          <cell r="E634">
            <v>190</v>
          </cell>
        </row>
        <row r="635">
          <cell r="A635" t="str">
            <v>R222127</v>
          </cell>
          <cell r="B635" t="str">
            <v>PRR-T přechod asymetrický 200/100-těsný</v>
          </cell>
          <cell r="C635" t="str">
            <v>ks</v>
          </cell>
          <cell r="D635" t="str">
            <v>R22-Kruhové tvarovky - těsné</v>
          </cell>
          <cell r="E635">
            <v>200</v>
          </cell>
        </row>
        <row r="636">
          <cell r="A636" t="str">
            <v>R222128</v>
          </cell>
          <cell r="B636" t="str">
            <v>PRR-T přechod asymetrický200/125-těsný</v>
          </cell>
          <cell r="C636" t="str">
            <v>ks</v>
          </cell>
          <cell r="D636" t="str">
            <v>R22-Kruhové tvarovky - těsné</v>
          </cell>
          <cell r="E636">
            <v>210</v>
          </cell>
        </row>
        <row r="637">
          <cell r="A637" t="str">
            <v>R222129</v>
          </cell>
          <cell r="B637" t="str">
            <v>PRR-T přechod asymetrický 200/160-těsný</v>
          </cell>
          <cell r="C637" t="str">
            <v>ks</v>
          </cell>
          <cell r="D637" t="str">
            <v>R22-Kruhové tvarovky - těsné</v>
          </cell>
          <cell r="E637">
            <v>210</v>
          </cell>
        </row>
        <row r="638">
          <cell r="A638" t="str">
            <v>R222130</v>
          </cell>
          <cell r="B638" t="str">
            <v>PRR-T přechod asymterický 250/125-těsný</v>
          </cell>
          <cell r="C638" t="str">
            <v>ks</v>
          </cell>
          <cell r="D638" t="str">
            <v>R22-Kruhové tvarovky - těsné</v>
          </cell>
          <cell r="E638">
            <v>250</v>
          </cell>
        </row>
        <row r="639">
          <cell r="A639" t="str">
            <v>R222131</v>
          </cell>
          <cell r="B639" t="str">
            <v>PRR-T přechod asymetrický 250/160-těsný</v>
          </cell>
          <cell r="C639" t="str">
            <v>ks</v>
          </cell>
          <cell r="D639" t="str">
            <v>R22-Kruhové tvarovky - těsné</v>
          </cell>
          <cell r="E639">
            <v>260</v>
          </cell>
        </row>
        <row r="640">
          <cell r="A640" t="str">
            <v>R222132</v>
          </cell>
          <cell r="B640" t="str">
            <v>PRR-T přechod asymterický 250/200-těsný</v>
          </cell>
          <cell r="C640" t="str">
            <v>ks</v>
          </cell>
          <cell r="D640" t="str">
            <v>R22-Kruhové tvarovky - těsné</v>
          </cell>
          <cell r="E640">
            <v>260</v>
          </cell>
        </row>
        <row r="641">
          <cell r="A641" t="str">
            <v>R223102</v>
          </cell>
          <cell r="B641" t="str">
            <v>SV-T 100 - spojka vnitřní ø100mm-těsná</v>
          </cell>
          <cell r="C641" t="str">
            <v>ks</v>
          </cell>
          <cell r="D641" t="str">
            <v>R22-Kruhové tvarovky - těsné</v>
          </cell>
          <cell r="E641">
            <v>70</v>
          </cell>
        </row>
        <row r="642">
          <cell r="A642" t="str">
            <v>R223103</v>
          </cell>
          <cell r="B642" t="str">
            <v>SV-T 125 - spojka vnitřní ø125mm-těsná</v>
          </cell>
          <cell r="C642" t="str">
            <v>ks</v>
          </cell>
          <cell r="D642" t="str">
            <v>R22-Kruhové tvarovky - těsné</v>
          </cell>
          <cell r="E642">
            <v>80</v>
          </cell>
        </row>
        <row r="643">
          <cell r="A643" t="str">
            <v>R223106</v>
          </cell>
          <cell r="B643" t="str">
            <v>SV-T 160 - spojka vnitřní ø160mm-těsná</v>
          </cell>
          <cell r="C643" t="str">
            <v>ks</v>
          </cell>
          <cell r="D643" t="str">
            <v>R22-Kruhové tvarovky - těsné</v>
          </cell>
          <cell r="E643">
            <v>80</v>
          </cell>
        </row>
        <row r="644">
          <cell r="A644" t="str">
            <v>R223108</v>
          </cell>
          <cell r="B644" t="str">
            <v>SV-T 200 - spojka vnitřní ø200mm-těsná</v>
          </cell>
          <cell r="C644" t="str">
            <v>ks</v>
          </cell>
          <cell r="D644" t="str">
            <v>R22-Kruhové tvarovky - těsné</v>
          </cell>
          <cell r="E644">
            <v>90</v>
          </cell>
        </row>
        <row r="645">
          <cell r="A645" t="str">
            <v>R223109</v>
          </cell>
          <cell r="B645" t="str">
            <v>SV-T 250 - spojka vnitřní ø250mm-těsná</v>
          </cell>
          <cell r="C645" t="str">
            <v>ks</v>
          </cell>
          <cell r="D645" t="str">
            <v>R22-Kruhové tvarovky - těsné</v>
          </cell>
          <cell r="E645">
            <v>100</v>
          </cell>
        </row>
        <row r="646">
          <cell r="A646" t="str">
            <v>R221170</v>
          </cell>
          <cell r="B646" t="str">
            <v>OBJ-T Odbočka jednostrannná 90° 315/100-těsná</v>
          </cell>
          <cell r="C646" t="str">
            <v>ks</v>
          </cell>
          <cell r="D646" t="str">
            <v>R22-Kruhové tvarovky - těsné</v>
          </cell>
          <cell r="E646">
            <v>460</v>
          </cell>
        </row>
        <row r="647">
          <cell r="A647" t="str">
            <v>R221171</v>
          </cell>
          <cell r="B647" t="str">
            <v>OBJ-T Odbočka jednostrannná 90° 315/125-těsná</v>
          </cell>
          <cell r="C647" t="str">
            <v>ks</v>
          </cell>
          <cell r="D647" t="str">
            <v>R22-Kruhové tvarovky - těsné</v>
          </cell>
          <cell r="E647">
            <v>470</v>
          </cell>
        </row>
        <row r="648">
          <cell r="A648" t="str">
            <v>R221172</v>
          </cell>
          <cell r="B648" t="str">
            <v>OBJ-T Odbočka jednostrannná 90° 315/160-těsná</v>
          </cell>
          <cell r="C648" t="str">
            <v>ks</v>
          </cell>
          <cell r="D648" t="str">
            <v>R22-Kruhové tvarovky - těsné</v>
          </cell>
          <cell r="E648">
            <v>500</v>
          </cell>
        </row>
        <row r="649">
          <cell r="A649" t="str">
            <v>R221173</v>
          </cell>
          <cell r="B649" t="str">
            <v>OBJ-T Odbočka jednostrannná 90° 315/200-těsná</v>
          </cell>
          <cell r="C649" t="str">
            <v>ks</v>
          </cell>
          <cell r="D649" t="str">
            <v>R22-Kruhové tvarovky - těsné</v>
          </cell>
          <cell r="E649">
            <v>520</v>
          </cell>
        </row>
        <row r="650">
          <cell r="A650" t="str">
            <v>R221174</v>
          </cell>
          <cell r="B650" t="str">
            <v>OBJ-T Odbočka jednostrannná 90° 315/250-těsná</v>
          </cell>
          <cell r="C650" t="str">
            <v>ks</v>
          </cell>
          <cell r="D650" t="str">
            <v>R22-Kruhové tvarovky - těsné</v>
          </cell>
          <cell r="E650">
            <v>550</v>
          </cell>
        </row>
        <row r="651">
          <cell r="A651" t="str">
            <v>R221175</v>
          </cell>
          <cell r="B651" t="str">
            <v>OBJ-T Odbočka jednostrannná 90° 315/315-těsná</v>
          </cell>
          <cell r="C651" t="str">
            <v>ks</v>
          </cell>
          <cell r="D651" t="str">
            <v>R22-Kruhové tvarovky - těsné</v>
          </cell>
          <cell r="E651">
            <v>660</v>
          </cell>
        </row>
        <row r="652">
          <cell r="A652" t="str">
            <v>R221434</v>
          </cell>
          <cell r="B652" t="str">
            <v>OBJ-T Odbočka jednostrannná 45° 315/100-těsná</v>
          </cell>
          <cell r="C652" t="str">
            <v>ks</v>
          </cell>
          <cell r="D652" t="str">
            <v>R22-Kruhové tvarovky - těsné</v>
          </cell>
          <cell r="E652">
            <v>520</v>
          </cell>
        </row>
        <row r="653">
          <cell r="A653" t="str">
            <v>R221435</v>
          </cell>
          <cell r="B653" t="str">
            <v>OBJ-T Odbočka jednostrannná 45° 315/125-těsná</v>
          </cell>
          <cell r="C653" t="str">
            <v>ks</v>
          </cell>
          <cell r="D653" t="str">
            <v>R22-Kruhové tvarovky - těsné</v>
          </cell>
          <cell r="E653">
            <v>550</v>
          </cell>
        </row>
        <row r="654">
          <cell r="A654" t="str">
            <v>R221436</v>
          </cell>
          <cell r="B654" t="str">
            <v>OBJ-T Odbočka jednostrannná 45° 315/160-těsná</v>
          </cell>
          <cell r="C654" t="str">
            <v>ks</v>
          </cell>
          <cell r="D654" t="str">
            <v>R22-Kruhové tvarovky - těsné</v>
          </cell>
          <cell r="E654">
            <v>600</v>
          </cell>
        </row>
        <row r="655">
          <cell r="A655" t="str">
            <v>R221437</v>
          </cell>
          <cell r="B655" t="str">
            <v>OBJ-T Odbočka jednostrannná 45° 315/200-těsná</v>
          </cell>
          <cell r="C655" t="str">
            <v>ks</v>
          </cell>
          <cell r="D655" t="str">
            <v>R22-Kruhové tvarovky - těsné</v>
          </cell>
          <cell r="E655">
            <v>630</v>
          </cell>
        </row>
        <row r="656">
          <cell r="A656" t="str">
            <v>R221438</v>
          </cell>
          <cell r="B656" t="str">
            <v>OBJ-T Odbočka jednostrannná 45° 315/250-těsná</v>
          </cell>
          <cell r="C656" t="str">
            <v>ks</v>
          </cell>
          <cell r="D656" t="str">
            <v>R22-Kruhové tvarovky - těsné</v>
          </cell>
          <cell r="E656">
            <v>690</v>
          </cell>
        </row>
        <row r="657">
          <cell r="A657" t="str">
            <v>R221439</v>
          </cell>
          <cell r="B657" t="str">
            <v>OBJ-T Odbočka jednostrannná 45° 315/315-těsná</v>
          </cell>
          <cell r="C657" t="str">
            <v>ks</v>
          </cell>
          <cell r="D657" t="str">
            <v>R22-Kruhové tvarovky - těsné</v>
          </cell>
          <cell r="E657">
            <v>860</v>
          </cell>
        </row>
        <row r="658">
          <cell r="A658" t="str">
            <v>R221545</v>
          </cell>
          <cell r="B658" t="str">
            <v>KKS-T 60 315/100 - kalhotový kus-těsný</v>
          </cell>
          <cell r="C658" t="str">
            <v>ks</v>
          </cell>
          <cell r="D658" t="str">
            <v>R22-Kruhové tvarovky - těsné</v>
          </cell>
          <cell r="E658">
            <v>730</v>
          </cell>
        </row>
        <row r="659">
          <cell r="A659" t="str">
            <v>R221546</v>
          </cell>
          <cell r="B659" t="str">
            <v>KKS-T 60 315/125 - kalhotový kus-těsný</v>
          </cell>
          <cell r="C659" t="str">
            <v>ks</v>
          </cell>
          <cell r="D659" t="str">
            <v>R22-Kruhové tvarovky - těsné</v>
          </cell>
          <cell r="E659">
            <v>750</v>
          </cell>
        </row>
        <row r="660">
          <cell r="A660" t="str">
            <v>R221547</v>
          </cell>
          <cell r="B660" t="str">
            <v>KKS-T 60 315/160 - kalhotový kus-těsný</v>
          </cell>
          <cell r="C660" t="str">
            <v>ks</v>
          </cell>
          <cell r="D660" t="str">
            <v>R22-Kruhové tvarovky - těsné</v>
          </cell>
          <cell r="E660">
            <v>770</v>
          </cell>
        </row>
        <row r="661">
          <cell r="A661" t="str">
            <v>R221548</v>
          </cell>
          <cell r="B661" t="str">
            <v>KKS-T 60 315/200 - kalhotový kus-těsný</v>
          </cell>
          <cell r="C661" t="str">
            <v>ks</v>
          </cell>
          <cell r="D661" t="str">
            <v>R22-Kruhové tvarovky - těsné</v>
          </cell>
          <cell r="E661">
            <v>800</v>
          </cell>
        </row>
        <row r="662">
          <cell r="A662" t="str">
            <v>R221549</v>
          </cell>
          <cell r="B662" t="str">
            <v>KKS-T 60 315/250 - kalhotový kus-těsný</v>
          </cell>
          <cell r="C662" t="str">
            <v>ks</v>
          </cell>
          <cell r="D662" t="str">
            <v>R22-Kruhové tvarovky - těsné</v>
          </cell>
          <cell r="E662">
            <v>850</v>
          </cell>
        </row>
        <row r="663">
          <cell r="A663" t="str">
            <v>R221550</v>
          </cell>
          <cell r="B663" t="str">
            <v>KKS-T 60 315/315 - kalhotový kus-těsný</v>
          </cell>
          <cell r="C663" t="str">
            <v>ks</v>
          </cell>
          <cell r="D663" t="str">
            <v>R22-Kruhové tvarovky - těsné</v>
          </cell>
          <cell r="E663">
            <v>1040</v>
          </cell>
        </row>
        <row r="664">
          <cell r="A664" t="str">
            <v>R222033</v>
          </cell>
          <cell r="B664" t="str">
            <v>PRO-T přechod 315/160-těsný</v>
          </cell>
          <cell r="C664" t="str">
            <v>ks</v>
          </cell>
          <cell r="D664" t="str">
            <v>R22-Kruhové tvarovky - těsné</v>
          </cell>
          <cell r="E664">
            <v>310</v>
          </cell>
        </row>
        <row r="665">
          <cell r="A665" t="str">
            <v>R222034</v>
          </cell>
          <cell r="B665" t="str">
            <v>PRO-T přechod 315/200-těsný</v>
          </cell>
          <cell r="C665" t="str">
            <v>ks</v>
          </cell>
          <cell r="D665" t="str">
            <v>R22-Kruhové tvarovky - těsné</v>
          </cell>
          <cell r="E665">
            <v>310</v>
          </cell>
        </row>
        <row r="666">
          <cell r="A666" t="str">
            <v>R222035</v>
          </cell>
          <cell r="B666" t="str">
            <v>PRO-T přechod 315/250-těsný</v>
          </cell>
          <cell r="C666" t="str">
            <v>ks</v>
          </cell>
          <cell r="D666" t="str">
            <v>R22-Kruhové tvarovky - těsné</v>
          </cell>
          <cell r="E666">
            <v>310</v>
          </cell>
        </row>
        <row r="667">
          <cell r="A667" t="str">
            <v>R222133</v>
          </cell>
          <cell r="B667" t="str">
            <v>PRR-T přechod asymterický 315/160-těsný</v>
          </cell>
          <cell r="C667" t="str">
            <v>ks</v>
          </cell>
          <cell r="D667" t="str">
            <v>R22-Kruhové tvarovky - těsné</v>
          </cell>
          <cell r="E667">
            <v>230</v>
          </cell>
        </row>
        <row r="668">
          <cell r="A668" t="str">
            <v>R222134</v>
          </cell>
          <cell r="B668" t="str">
            <v>PRR-T přechod asymetrický 315/200-těsný</v>
          </cell>
          <cell r="C668" t="str">
            <v>ks</v>
          </cell>
          <cell r="D668" t="str">
            <v>R22-Kruhové tvarovky - těsné</v>
          </cell>
          <cell r="E668">
            <v>230</v>
          </cell>
        </row>
        <row r="669">
          <cell r="A669" t="str">
            <v>R222135</v>
          </cell>
          <cell r="B669" t="str">
            <v>PRR-T přechod asymterický 315/250-těsný</v>
          </cell>
          <cell r="C669" t="str">
            <v>ks</v>
          </cell>
          <cell r="D669" t="str">
            <v>R22-Kruhové tvarovky - těsné</v>
          </cell>
          <cell r="E669">
            <v>230</v>
          </cell>
        </row>
        <row r="670">
          <cell r="A670" t="str">
            <v>R223110</v>
          </cell>
          <cell r="B670" t="str">
            <v>SV-T 315 - spojka vnitřní ø315mm-těsná</v>
          </cell>
          <cell r="C670" t="str">
            <v>ks</v>
          </cell>
          <cell r="D670" t="str">
            <v>R22-Kruhové tvarovky - těsné</v>
          </cell>
          <cell r="E670">
            <v>130</v>
          </cell>
        </row>
        <row r="671">
          <cell r="A671" t="str">
            <v>R160010</v>
          </cell>
          <cell r="B671" t="str">
            <v>PMK 4"-10" 250x97 mosaz- Podlahová mřížka kovová</v>
          </cell>
          <cell r="C671" t="str">
            <v>ks</v>
          </cell>
          <cell r="D671" t="str">
            <v>R23-mřížky,stříšky a výfukové prvky</v>
          </cell>
          <cell r="E671">
            <v>630</v>
          </cell>
        </row>
        <row r="672">
          <cell r="A672" t="str">
            <v>R160011</v>
          </cell>
          <cell r="B672" t="str">
            <v>PMK 4"-10" 250x97 chrom - Podlahová mřížka kovová</v>
          </cell>
          <cell r="C672" t="str">
            <v>ks</v>
          </cell>
          <cell r="D672" t="str">
            <v>R23-mřížky,stříšky a výfukové prvky</v>
          </cell>
          <cell r="E672">
            <v>990</v>
          </cell>
        </row>
        <row r="673">
          <cell r="A673" t="str">
            <v>R160105</v>
          </cell>
          <cell r="B673" t="str">
            <v>PMD 250x97 - buk - lak ( světlý dekor )</v>
          </cell>
          <cell r="C673" t="str">
            <v>ks</v>
          </cell>
          <cell r="D673" t="str">
            <v>R23-mřížky,stříšky a výfukové prvky</v>
          </cell>
          <cell r="E673">
            <v>1300</v>
          </cell>
        </row>
        <row r="674">
          <cell r="A674" t="str">
            <v>R160110</v>
          </cell>
          <cell r="B674" t="str">
            <v>PMD 250x97 - buk - lak ( tmavý dekor )</v>
          </cell>
          <cell r="C674" t="str">
            <v>ks</v>
          </cell>
          <cell r="D674" t="str">
            <v>R23-mřížky,stříšky a výfukové prvky</v>
          </cell>
          <cell r="E674">
            <v>1300</v>
          </cell>
        </row>
        <row r="675">
          <cell r="A675" t="str">
            <v>R160120</v>
          </cell>
          <cell r="B675" t="str">
            <v>PMD 250x97 - buk - bez povrchové úpravy</v>
          </cell>
          <cell r="C675" t="str">
            <v>ks</v>
          </cell>
          <cell r="D675" t="str">
            <v>R23-mřížky,stříšky a výfukové prvky</v>
          </cell>
          <cell r="E675">
            <v>1150</v>
          </cell>
        </row>
        <row r="676">
          <cell r="A676" t="str">
            <v>R160201</v>
          </cell>
          <cell r="B676" t="str">
            <v>PMP 257x97 - podlahová mřížka plastová - antik mosaz</v>
          </cell>
          <cell r="C676" t="str">
            <v>ks</v>
          </cell>
          <cell r="D676" t="str">
            <v>R23-mřížky,stříšky a výfukové prvky</v>
          </cell>
          <cell r="E676">
            <v>580</v>
          </cell>
        </row>
        <row r="677">
          <cell r="A677" t="str">
            <v>R160202</v>
          </cell>
          <cell r="B677" t="str">
            <v>PMP 257x97 - podlahová mřížka plastová - leštěný mosaz</v>
          </cell>
          <cell r="C677" t="str">
            <v>ks</v>
          </cell>
          <cell r="D677" t="str">
            <v>R23-mřížky,stříšky a výfukové prvky</v>
          </cell>
          <cell r="E677">
            <v>580</v>
          </cell>
        </row>
        <row r="678">
          <cell r="A678" t="str">
            <v>R160203</v>
          </cell>
          <cell r="B678" t="str">
            <v>PMP 257x97 - podlahová mřížka plastová - rain forrest mocca/mosaz</v>
          </cell>
          <cell r="C678" t="str">
            <v>ks</v>
          </cell>
          <cell r="D678" t="str">
            <v>R23-mřížky,stříšky a výfukové prvky</v>
          </cell>
          <cell r="E678">
            <v>780</v>
          </cell>
        </row>
        <row r="679">
          <cell r="A679" t="str">
            <v>R160204</v>
          </cell>
          <cell r="B679" t="str">
            <v>PMP 257x97 - podlahová mřížka plastová - rain forrest mocca/nikl</v>
          </cell>
          <cell r="C679" t="str">
            <v>ks</v>
          </cell>
          <cell r="D679" t="str">
            <v>R23-mřížky,stříšky a výfukové prvky</v>
          </cell>
          <cell r="E679">
            <v>780</v>
          </cell>
        </row>
        <row r="680">
          <cell r="A680" t="str">
            <v>R160205</v>
          </cell>
          <cell r="B680" t="str">
            <v>PMP 257x97 - podlahová mřížka plastová - javor</v>
          </cell>
          <cell r="C680" t="str">
            <v>ks</v>
          </cell>
          <cell r="D680" t="str">
            <v>R23-mřížky,stříšky a výfukové prvky</v>
          </cell>
          <cell r="E680">
            <v>520</v>
          </cell>
        </row>
        <row r="681">
          <cell r="A681" t="str">
            <v>R160206</v>
          </cell>
          <cell r="B681" t="str">
            <v>PMP 257x97 - podlahová mřížka plastová - dub</v>
          </cell>
          <cell r="C681" t="str">
            <v>ks</v>
          </cell>
          <cell r="D681" t="str">
            <v>R23-mřížky,stříšky a výfukové prvky</v>
          </cell>
          <cell r="E681">
            <v>520</v>
          </cell>
        </row>
        <row r="682">
          <cell r="A682" t="str">
            <v>R160207</v>
          </cell>
          <cell r="B682" t="str">
            <v>PMP 257x97 - podlahová mřížka plastová - orient, nikl</v>
          </cell>
          <cell r="C682" t="str">
            <v>ks</v>
          </cell>
          <cell r="D682" t="str">
            <v>R23-mřížky,stříšky a výfukové prvky</v>
          </cell>
          <cell r="E682">
            <v>630</v>
          </cell>
        </row>
        <row r="683">
          <cell r="A683" t="str">
            <v>R160208</v>
          </cell>
          <cell r="B683" t="str">
            <v>PMP 257x97 - podlahová mřížka plastová - viktoriánský, nikl</v>
          </cell>
          <cell r="C683" t="str">
            <v>ks</v>
          </cell>
          <cell r="D683" t="str">
            <v>R23-mřížky,stříšky a výfukové prvky</v>
          </cell>
          <cell r="E683">
            <v>630</v>
          </cell>
        </row>
        <row r="684">
          <cell r="A684" t="str">
            <v>R160209</v>
          </cell>
          <cell r="B684" t="str">
            <v>PMP 257x97 - podlahová mřížka plastová - javor/bronz</v>
          </cell>
          <cell r="C684" t="str">
            <v>ks</v>
          </cell>
          <cell r="D684" t="str">
            <v>R23-mřížky,stříšky a výfukové prvky</v>
          </cell>
          <cell r="E684">
            <v>780</v>
          </cell>
        </row>
        <row r="685">
          <cell r="A685" t="str">
            <v>R160210</v>
          </cell>
          <cell r="B685" t="str">
            <v>PMP 257x97 - podlahová mřížka plastová - mocca/bronz</v>
          </cell>
          <cell r="C685" t="str">
            <v>ks</v>
          </cell>
          <cell r="D685" t="str">
            <v>R23-mřížky,stříšky a výfukové prvky</v>
          </cell>
          <cell r="E685">
            <v>780</v>
          </cell>
        </row>
        <row r="686">
          <cell r="A686" t="str">
            <v>R161010</v>
          </cell>
          <cell r="B686" t="str">
            <v>SMD 280x405 S bor- Stěnová mřížka dřevěná  borovice - lak</v>
          </cell>
          <cell r="C686" t="str">
            <v>ks</v>
          </cell>
          <cell r="D686" t="str">
            <v>R23-mřížky,stříšky a výfukové prvky</v>
          </cell>
          <cell r="E686">
            <v>1010</v>
          </cell>
        </row>
        <row r="687">
          <cell r="A687" t="str">
            <v>R161015</v>
          </cell>
          <cell r="B687" t="str">
            <v>SMD 280x405 V bor- Stěnová mřížka dřevěná  borovice - lak</v>
          </cell>
          <cell r="C687" t="str">
            <v>ks</v>
          </cell>
          <cell r="D687" t="str">
            <v>R23-mřížky,stříšky a výfukové prvky</v>
          </cell>
          <cell r="E687">
            <v>1010</v>
          </cell>
        </row>
        <row r="688">
          <cell r="A688" t="str">
            <v>R161020</v>
          </cell>
          <cell r="B688" t="str">
            <v>SMD 280x405 S buk- Stěnová mřížka dřevěná buk - lak</v>
          </cell>
          <cell r="C688" t="str">
            <v>ks</v>
          </cell>
          <cell r="D688" t="str">
            <v>R23-mřížky,stříšky a výfukové prvky</v>
          </cell>
          <cell r="E688">
            <v>1070</v>
          </cell>
        </row>
        <row r="689">
          <cell r="A689" t="str">
            <v>R161021</v>
          </cell>
          <cell r="B689" t="str">
            <v>SMD 280x405 S buk bílá - Stěnová mřížka dřevěná - bílá barva</v>
          </cell>
          <cell r="C689" t="str">
            <v>ks</v>
          </cell>
          <cell r="D689" t="str">
            <v>R23-mřížky,stříšky a výfukové prvky</v>
          </cell>
          <cell r="E689">
            <v>1150</v>
          </cell>
        </row>
        <row r="690">
          <cell r="A690" t="str">
            <v>R161025</v>
          </cell>
          <cell r="B690" t="str">
            <v>SMD 280x405 V buk- Stěnová mřížka dřevěná buk - lak</v>
          </cell>
          <cell r="C690" t="str">
            <v>ks</v>
          </cell>
          <cell r="D690" t="str">
            <v>R23-mřížky,stříšky a výfukové prvky</v>
          </cell>
          <cell r="E690">
            <v>1070</v>
          </cell>
        </row>
        <row r="691">
          <cell r="A691" t="str">
            <v>R161026</v>
          </cell>
          <cell r="B691" t="str">
            <v>SMD 280x405 V buk bílá - Stěnová mřížka dřevěná- bílá barva</v>
          </cell>
          <cell r="C691" t="str">
            <v>ks</v>
          </cell>
          <cell r="D691" t="str">
            <v>R23-mřížky,stříšky a výfukové prvky</v>
          </cell>
          <cell r="E691">
            <v>1150</v>
          </cell>
        </row>
        <row r="692">
          <cell r="A692" t="str">
            <v>R161040</v>
          </cell>
          <cell r="B692" t="str">
            <v>SMD 280x405 S buk bez úpravy- Stěnová mřížka dřevěná buk bez povrchové úpravy</v>
          </cell>
          <cell r="C692" t="str">
            <v>ks</v>
          </cell>
          <cell r="D692" t="str">
            <v>R23-mřížky,stříšky a výfukové prvky</v>
          </cell>
          <cell r="E692">
            <v>980</v>
          </cell>
        </row>
        <row r="693">
          <cell r="A693" t="str">
            <v>R161045</v>
          </cell>
          <cell r="B693" t="str">
            <v>SMD 280x405 V buk bez úpravy- Stěnová mřížka dřevěná buk bez povrchové úpravy</v>
          </cell>
          <cell r="C693" t="str">
            <v>ks</v>
          </cell>
          <cell r="D693" t="str">
            <v>R23-mřížky,stříšky a výfukové prvky</v>
          </cell>
          <cell r="E693">
            <v>980</v>
          </cell>
        </row>
        <row r="694">
          <cell r="A694" t="str">
            <v>R161110</v>
          </cell>
          <cell r="B694" t="str">
            <v>SMU 275x400 S - stěnová mřížka AL, svislá</v>
          </cell>
          <cell r="C694" t="str">
            <v>ks</v>
          </cell>
          <cell r="D694" t="str">
            <v>R23-mřížky,stříšky a výfukové prvky</v>
          </cell>
          <cell r="E694">
            <v>1150</v>
          </cell>
        </row>
        <row r="695">
          <cell r="A695" t="str">
            <v>R161115</v>
          </cell>
          <cell r="B695" t="str">
            <v>SMU 275x400 S - stěnová mřížka AL, vodorovná</v>
          </cell>
          <cell r="C695" t="str">
            <v>ks</v>
          </cell>
          <cell r="D695" t="str">
            <v>R23-mřížky,stříšky a výfukové prvky</v>
          </cell>
          <cell r="E695">
            <v>1150</v>
          </cell>
        </row>
        <row r="696">
          <cell r="A696" t="str">
            <v>R163405</v>
          </cell>
          <cell r="B696" t="str">
            <v>DA 100 - dýza pro přívod vzduchu</v>
          </cell>
          <cell r="C696" t="str">
            <v>ks</v>
          </cell>
          <cell r="D696" t="str">
            <v>R23-mřížky,stříšky a výfukové prvky</v>
          </cell>
          <cell r="E696">
            <v>580</v>
          </cell>
        </row>
        <row r="697">
          <cell r="A697" t="str">
            <v>R163406</v>
          </cell>
          <cell r="B697" t="str">
            <v>DA 100 45° - dýza pro přívod vzduchu</v>
          </cell>
          <cell r="C697" t="str">
            <v>ks</v>
          </cell>
          <cell r="D697" t="str">
            <v>R23-mřížky,stříšky a výfukové prvky</v>
          </cell>
          <cell r="E697">
            <v>610</v>
          </cell>
        </row>
        <row r="698">
          <cell r="A698" t="str">
            <v>R163407</v>
          </cell>
          <cell r="B698" t="str">
            <v>DARS 100 - dýza ATREA regulační, směrová</v>
          </cell>
          <cell r="C698" t="str">
            <v>ks</v>
          </cell>
          <cell r="D698" t="str">
            <v>R23-mřížky,stříšky a výfukové prvky</v>
          </cell>
          <cell r="E698">
            <v>1030</v>
          </cell>
        </row>
        <row r="699">
          <cell r="A699" t="str">
            <v>R163425</v>
          </cell>
          <cell r="B699" t="str">
            <v>DA 125 - dýza pro přívod vzduchu</v>
          </cell>
          <cell r="C699" t="str">
            <v>ks</v>
          </cell>
          <cell r="D699" t="str">
            <v>R23-mřížky,stříšky a výfukové prvky</v>
          </cell>
          <cell r="E699">
            <v>580</v>
          </cell>
        </row>
        <row r="700">
          <cell r="A700" t="str">
            <v>R163426</v>
          </cell>
          <cell r="B700" t="str">
            <v>DA 125 45°- dýza pro přívod vzduchu</v>
          </cell>
          <cell r="C700" t="str">
            <v>ks</v>
          </cell>
          <cell r="D700" t="str">
            <v>R23-mřížky,stříšky a výfukové prvky</v>
          </cell>
          <cell r="E700">
            <v>610</v>
          </cell>
        </row>
        <row r="701">
          <cell r="A701" t="str">
            <v>R225104</v>
          </cell>
          <cell r="B701" t="str">
            <v>Výfukový kus VKS 160</v>
          </cell>
          <cell r="C701" t="str">
            <v>ks</v>
          </cell>
          <cell r="D701" t="str">
            <v>R23-mřížky,stříšky a výfukové prvky</v>
          </cell>
          <cell r="E701">
            <v>320</v>
          </cell>
        </row>
        <row r="702">
          <cell r="A702" t="str">
            <v>R225105</v>
          </cell>
          <cell r="B702" t="str">
            <v>Výfukový kus VKS 200</v>
          </cell>
          <cell r="C702" t="str">
            <v>ks</v>
          </cell>
          <cell r="D702" t="str">
            <v>R23-mřížky,stříšky a výfukové prvky</v>
          </cell>
          <cell r="E702">
            <v>350</v>
          </cell>
        </row>
        <row r="703">
          <cell r="A703" t="str">
            <v>R225106</v>
          </cell>
          <cell r="B703" t="str">
            <v>Výfukový kus VKS 250</v>
          </cell>
          <cell r="C703" t="str">
            <v>ks</v>
          </cell>
          <cell r="D703" t="str">
            <v>R23-mřížky,stříšky a výfukové prvky</v>
          </cell>
          <cell r="E703">
            <v>380</v>
          </cell>
        </row>
        <row r="704">
          <cell r="A704" t="str">
            <v>R225107</v>
          </cell>
          <cell r="B704" t="str">
            <v>Výfukový kus VKS 315</v>
          </cell>
          <cell r="C704" t="str">
            <v>ks</v>
          </cell>
          <cell r="D704" t="str">
            <v>R23-mřížky,stříšky a výfukové prvky</v>
          </cell>
          <cell r="E704">
            <v>420</v>
          </cell>
        </row>
        <row r="705">
          <cell r="A705" t="str">
            <v>R225114</v>
          </cell>
          <cell r="B705" t="str">
            <v>Výfukový kus VKS 160 bílý komax</v>
          </cell>
          <cell r="C705" t="str">
            <v>ks</v>
          </cell>
          <cell r="D705" t="str">
            <v>R23-mřížky,stříšky a výfukové prvky</v>
          </cell>
          <cell r="E705">
            <v>580</v>
          </cell>
        </row>
        <row r="706">
          <cell r="A706" t="str">
            <v>R225115</v>
          </cell>
          <cell r="B706" t="str">
            <v>Výfukový kus VKS 200 bílý komax</v>
          </cell>
          <cell r="C706" t="str">
            <v>ks</v>
          </cell>
          <cell r="D706" t="str">
            <v>R23-mřížky,stříšky a výfukové prvky</v>
          </cell>
          <cell r="E706">
            <v>660</v>
          </cell>
        </row>
        <row r="707">
          <cell r="A707" t="str">
            <v>R225116</v>
          </cell>
          <cell r="B707" t="str">
            <v>Výfukový kus VKS 250 bílý komax</v>
          </cell>
          <cell r="C707" t="str">
            <v>ks</v>
          </cell>
          <cell r="D707" t="str">
            <v>R23-mřížky,stříšky a výfukové prvky</v>
          </cell>
          <cell r="E707">
            <v>780</v>
          </cell>
        </row>
        <row r="708">
          <cell r="A708" t="str">
            <v>R225117</v>
          </cell>
          <cell r="B708" t="str">
            <v>Výfukový kus VKS 315 bílý komax</v>
          </cell>
          <cell r="C708" t="str">
            <v>ks</v>
          </cell>
          <cell r="D708" t="str">
            <v>R23-mřížky,stříšky a výfukové prvky</v>
          </cell>
          <cell r="E708">
            <v>900</v>
          </cell>
        </row>
        <row r="709">
          <cell r="A709" t="str">
            <v>R225204</v>
          </cell>
          <cell r="B709" t="str">
            <v>Protidešťová stříška DN 160 -  RH 160</v>
          </cell>
          <cell r="C709" t="str">
            <v>ks</v>
          </cell>
          <cell r="D709" t="str">
            <v>R23-mřížky,stříšky a výfukové prvky</v>
          </cell>
          <cell r="E709">
            <v>1100</v>
          </cell>
        </row>
        <row r="710">
          <cell r="A710" t="str">
            <v>R225205</v>
          </cell>
          <cell r="B710" t="str">
            <v>Protidešťová stříška DN 200 -  RH 200</v>
          </cell>
          <cell r="C710" t="str">
            <v>ks</v>
          </cell>
          <cell r="D710" t="str">
            <v>R23-mřížky,stříšky a výfukové prvky</v>
          </cell>
          <cell r="E710">
            <v>1150</v>
          </cell>
        </row>
        <row r="711">
          <cell r="A711" t="str">
            <v>R225206</v>
          </cell>
          <cell r="B711" t="str">
            <v>Protidešťová stříška DN 250 -  RH 250</v>
          </cell>
          <cell r="C711" t="str">
            <v>ks</v>
          </cell>
          <cell r="D711" t="str">
            <v>R23-mřížky,stříšky a výfukové prvky</v>
          </cell>
          <cell r="E711">
            <v>1410</v>
          </cell>
        </row>
        <row r="712">
          <cell r="A712" t="str">
            <v>R225207</v>
          </cell>
          <cell r="B712" t="str">
            <v>Protidešťová stříška DN 315 -  RH 315</v>
          </cell>
          <cell r="C712" t="str">
            <v>ks</v>
          </cell>
          <cell r="D712" t="str">
            <v>R23-mřížky,stříšky a výfukové prvky</v>
          </cell>
          <cell r="E712">
            <v>1560</v>
          </cell>
        </row>
        <row r="713">
          <cell r="A713" t="str">
            <v>R225304</v>
          </cell>
          <cell r="B713" t="str">
            <v>Výfuková hlavice DN 160 -  VHO 160</v>
          </cell>
          <cell r="C713" t="str">
            <v>ks</v>
          </cell>
          <cell r="D713" t="str">
            <v>R23-mřížky,stříšky a výfukové prvky</v>
          </cell>
          <cell r="E713">
            <v>890</v>
          </cell>
        </row>
        <row r="714">
          <cell r="A714" t="str">
            <v>R225306</v>
          </cell>
          <cell r="B714" t="str">
            <v>Výfuková hlavice DN 200 -  VHO 200</v>
          </cell>
          <cell r="C714" t="str">
            <v>ks</v>
          </cell>
          <cell r="D714" t="str">
            <v>R23-mřížky,stříšky a výfukové prvky</v>
          </cell>
          <cell r="E714">
            <v>990</v>
          </cell>
        </row>
        <row r="715">
          <cell r="A715" t="str">
            <v>R225308</v>
          </cell>
          <cell r="B715" t="str">
            <v>Výfuková hlavice DN 250 -  VHO 250</v>
          </cell>
          <cell r="C715" t="str">
            <v>ks</v>
          </cell>
          <cell r="D715" t="str">
            <v>R23-mřížky,stříšky a výfukové prvky</v>
          </cell>
          <cell r="E715">
            <v>1300</v>
          </cell>
        </row>
        <row r="716">
          <cell r="A716" t="str">
            <v>R225421</v>
          </cell>
          <cell r="B716" t="str">
            <v xml:space="preserve">Průchodový prvek VILPE pro profilované plechy  - černá </v>
          </cell>
          <cell r="C716" t="str">
            <v>ks</v>
          </cell>
          <cell r="D716" t="str">
            <v>R23-mřížky,stříšky a výfukové prvky</v>
          </cell>
          <cell r="E716">
            <v>1750</v>
          </cell>
        </row>
        <row r="717">
          <cell r="A717" t="str">
            <v>R225422</v>
          </cell>
          <cell r="B717" t="str">
            <v xml:space="preserve">Průchodový prvek VILPE pro profilované plechy - hnědá </v>
          </cell>
          <cell r="C717" t="str">
            <v>ks</v>
          </cell>
          <cell r="D717" t="str">
            <v>R23-mřížky,stříšky a výfukové prvky</v>
          </cell>
          <cell r="E717">
            <v>1750</v>
          </cell>
        </row>
        <row r="718">
          <cell r="A718" t="str">
            <v>R225423</v>
          </cell>
          <cell r="B718" t="str">
            <v xml:space="preserve">Průchodový prvek VILPE pro profilované plechy- červená </v>
          </cell>
          <cell r="C718" t="str">
            <v>ks</v>
          </cell>
          <cell r="D718" t="str">
            <v>R23-mřížky,stříšky a výfukové prvky</v>
          </cell>
          <cell r="E718">
            <v>1750</v>
          </cell>
        </row>
        <row r="719">
          <cell r="A719" t="str">
            <v>R225431</v>
          </cell>
          <cell r="B719" t="str">
            <v>Průchodový prvek VILPE pro taškové krytiny -černá</v>
          </cell>
          <cell r="C719" t="str">
            <v>ks</v>
          </cell>
          <cell r="D719" t="str">
            <v>R23-mřížky,stříšky a výfukové prvky</v>
          </cell>
          <cell r="E719">
            <v>1820</v>
          </cell>
        </row>
        <row r="720">
          <cell r="A720" t="str">
            <v>R225432</v>
          </cell>
          <cell r="B720" t="str">
            <v>Průchodový prvek VILPE pro taškové krytiny -hnědá</v>
          </cell>
          <cell r="C720" t="str">
            <v>ks</v>
          </cell>
          <cell r="D720" t="str">
            <v>R23-mřížky,stříšky a výfukové prvky</v>
          </cell>
          <cell r="E720">
            <v>1820</v>
          </cell>
        </row>
        <row r="721">
          <cell r="A721" t="str">
            <v>R225433</v>
          </cell>
          <cell r="B721" t="str">
            <v>Průchodový prvek VILPE pro taškové krytiny -červená</v>
          </cell>
          <cell r="C721" t="str">
            <v>ks</v>
          </cell>
          <cell r="D721" t="str">
            <v>R23-mřížky,stříšky a výfukové prvky</v>
          </cell>
          <cell r="E721">
            <v>1820</v>
          </cell>
        </row>
        <row r="722">
          <cell r="A722" t="str">
            <v>R225424</v>
          </cell>
          <cell r="B722" t="str">
            <v>Výfukový komínek VILPE DN 160 - černá</v>
          </cell>
          <cell r="C722" t="str">
            <v>ks</v>
          </cell>
          <cell r="D722" t="str">
            <v>R23-mřížky,stříšky a výfukové prvky</v>
          </cell>
          <cell r="E722">
            <v>3310</v>
          </cell>
        </row>
        <row r="723">
          <cell r="A723" t="str">
            <v>R225425</v>
          </cell>
          <cell r="B723" t="str">
            <v>Výfukový komínek VILPE DN 160 - hnědá</v>
          </cell>
          <cell r="C723" t="str">
            <v>ks</v>
          </cell>
          <cell r="D723" t="str">
            <v>R23-mřížky,stříšky a výfukové prvky</v>
          </cell>
          <cell r="E723">
            <v>3310</v>
          </cell>
        </row>
        <row r="724">
          <cell r="A724" t="str">
            <v>R225426</v>
          </cell>
          <cell r="B724" t="str">
            <v>Výfukový komínek VILPE DN 160 - červená</v>
          </cell>
          <cell r="C724" t="str">
            <v>ks</v>
          </cell>
          <cell r="D724" t="str">
            <v>R23-mřížky,stříšky a výfukové prvky</v>
          </cell>
          <cell r="E724">
            <v>3310</v>
          </cell>
        </row>
        <row r="725">
          <cell r="A725" t="str">
            <v>R230001</v>
          </cell>
          <cell r="B725" t="str">
            <v>Talířový ventil odtah vzduchu KO 100 - včetně rámečku</v>
          </cell>
          <cell r="C725" t="str">
            <v>ks</v>
          </cell>
          <cell r="D725" t="str">
            <v>R23-mřížky,stříšky a výfukové prvky</v>
          </cell>
          <cell r="E725">
            <v>220</v>
          </cell>
        </row>
        <row r="726">
          <cell r="A726" t="str">
            <v>R230002</v>
          </cell>
          <cell r="B726" t="str">
            <v>Talířový ventil odtah vzduchu KO 125 - včetně rámečku</v>
          </cell>
          <cell r="C726" t="str">
            <v>ks</v>
          </cell>
          <cell r="D726" t="str">
            <v>R23-mřížky,stříšky a výfukové prvky</v>
          </cell>
          <cell r="E726">
            <v>230</v>
          </cell>
        </row>
        <row r="727">
          <cell r="A727" t="str">
            <v>R230003</v>
          </cell>
          <cell r="B727" t="str">
            <v>Talířový ventil odtah vzduchu KO 160 - včetně rámečku</v>
          </cell>
          <cell r="C727" t="str">
            <v>ks</v>
          </cell>
          <cell r="D727" t="str">
            <v>R23-mřížky,stříšky a výfukové prvky</v>
          </cell>
          <cell r="E727">
            <v>320</v>
          </cell>
        </row>
        <row r="728">
          <cell r="A728" t="str">
            <v>R230004</v>
          </cell>
          <cell r="B728" t="str">
            <v>Talířový ventil odtah vzduchu KO 200 - včetně rámečku</v>
          </cell>
          <cell r="C728" t="str">
            <v>ks</v>
          </cell>
          <cell r="D728" t="str">
            <v>R23-mřížky,stříšky a výfukové prvky</v>
          </cell>
          <cell r="E728">
            <v>370</v>
          </cell>
        </row>
        <row r="729">
          <cell r="A729" t="str">
            <v>R230101</v>
          </cell>
          <cell r="B729" t="str">
            <v>Talířový ventil přívod vzduchu KI 100 - včetně rámečku</v>
          </cell>
          <cell r="C729" t="str">
            <v>ks</v>
          </cell>
          <cell r="D729" t="str">
            <v>R23-mřížky,stříšky a výfukové prvky</v>
          </cell>
          <cell r="E729">
            <v>220</v>
          </cell>
        </row>
        <row r="730">
          <cell r="A730" t="str">
            <v>R230102</v>
          </cell>
          <cell r="B730" t="str">
            <v>Talířový ventil přívod vzduchu KI 125 - včetně rámečku</v>
          </cell>
          <cell r="C730" t="str">
            <v>ks</v>
          </cell>
          <cell r="D730" t="str">
            <v>R23-mřížky,stříšky a výfukové prvky</v>
          </cell>
          <cell r="E730">
            <v>230</v>
          </cell>
        </row>
        <row r="731">
          <cell r="A731" t="str">
            <v>R230103</v>
          </cell>
          <cell r="B731" t="str">
            <v>Talířový ventil přívod vzduchu KI 160 - včetně rámečku</v>
          </cell>
          <cell r="C731" t="str">
            <v>ks</v>
          </cell>
          <cell r="D731" t="str">
            <v>R23-mřížky,stříšky a výfukové prvky</v>
          </cell>
          <cell r="E731">
            <v>320</v>
          </cell>
        </row>
        <row r="732">
          <cell r="A732" t="str">
            <v>R230104</v>
          </cell>
          <cell r="B732" t="str">
            <v>Talířový ventil přívod vzduchu KI 200 - včetně rámečku</v>
          </cell>
          <cell r="C732" t="str">
            <v>ks</v>
          </cell>
          <cell r="D732" t="str">
            <v>R23-mřížky,stříšky a výfukové prvky</v>
          </cell>
          <cell r="E732">
            <v>390</v>
          </cell>
        </row>
        <row r="733">
          <cell r="A733" t="str">
            <v>R231219</v>
          </cell>
          <cell r="B733" t="str">
            <v xml:space="preserve">Dýza s dalekým dosahem 90/N DDM TPM 011/00 </v>
          </cell>
          <cell r="C733" t="str">
            <v>ks</v>
          </cell>
          <cell r="D733" t="str">
            <v>R23-mřížky,stříšky a výfukové prvky</v>
          </cell>
          <cell r="E733">
            <v>2500</v>
          </cell>
        </row>
        <row r="734">
          <cell r="A734" t="str">
            <v>R231220</v>
          </cell>
          <cell r="B734" t="str">
            <v>Dýza s dalekým dosahem 130/N DDM TPM 011/00</v>
          </cell>
          <cell r="C734" t="str">
            <v>ks</v>
          </cell>
          <cell r="D734" t="str">
            <v>R23-mřížky,stříšky a výfukové prvky</v>
          </cell>
          <cell r="E734">
            <v>3100</v>
          </cell>
        </row>
        <row r="735">
          <cell r="A735" t="str">
            <v>R231300</v>
          </cell>
          <cell r="B735" t="str">
            <v>Dýza Maico WD 10W</v>
          </cell>
          <cell r="C735" t="str">
            <v>ks</v>
          </cell>
          <cell r="D735" t="str">
            <v>R23-mřížky,stříšky a výfukové prvky</v>
          </cell>
          <cell r="E735">
            <v>2810</v>
          </cell>
        </row>
        <row r="736">
          <cell r="A736" t="str">
            <v>R132620</v>
          </cell>
          <cell r="B736" t="str">
            <v>DPP pr. 170 - Distance průchodu potrubí pr. 170</v>
          </cell>
          <cell r="C736" t="str">
            <v>ks</v>
          </cell>
          <cell r="D736" t="str">
            <v>R31-závěsný a těs. Mat.</v>
          </cell>
          <cell r="E736">
            <v>40</v>
          </cell>
        </row>
        <row r="737">
          <cell r="A737" t="str">
            <v>R311010</v>
          </cell>
          <cell r="B737" t="str">
            <v>lepící páska univerzální š. - 50mm       50m</v>
          </cell>
          <cell r="C737" t="str">
            <v>ks</v>
          </cell>
          <cell r="D737" t="str">
            <v>R31-závěsný a těs. Mat.</v>
          </cell>
          <cell r="E737">
            <v>120</v>
          </cell>
        </row>
        <row r="738">
          <cell r="A738" t="str">
            <v>R311030</v>
          </cell>
          <cell r="B738" t="str">
            <v>lepící páska AL š. - 50mm       50m</v>
          </cell>
          <cell r="C738" t="str">
            <v>ks</v>
          </cell>
          <cell r="D738" t="str">
            <v>R31-závěsný a těs. Mat.</v>
          </cell>
          <cell r="E738">
            <v>170</v>
          </cell>
        </row>
        <row r="739">
          <cell r="A739" t="str">
            <v>R312010</v>
          </cell>
          <cell r="B739" t="str">
            <v>Šroub TEX - QUADREX 3,9x9,5 mm (VH 3.9x95)</v>
          </cell>
          <cell r="C739" t="str">
            <v>ks</v>
          </cell>
          <cell r="D739" t="str">
            <v>R31-závěsný a těs. Mat.</v>
          </cell>
          <cell r="E739">
            <v>10</v>
          </cell>
        </row>
        <row r="740">
          <cell r="A740" t="str">
            <v>R313030</v>
          </cell>
          <cell r="B740" t="str">
            <v>Nylonová spona vázací 9/1020 mm na průměr do 290 mm</v>
          </cell>
          <cell r="C740" t="str">
            <v>ks</v>
          </cell>
          <cell r="D740" t="str">
            <v>R31-závěsný a těs. Mat.</v>
          </cell>
          <cell r="E740">
            <v>20</v>
          </cell>
        </row>
        <row r="741">
          <cell r="A741" t="str">
            <v>R314010</v>
          </cell>
          <cell r="B741" t="str">
            <v>Hmoždinka FISCHER GK č. 52389 (závěs na sádrok.)</v>
          </cell>
          <cell r="C741" t="str">
            <v>ks</v>
          </cell>
          <cell r="D741" t="str">
            <v>R31-závěsný a těs. Mat.</v>
          </cell>
          <cell r="E741">
            <v>20</v>
          </cell>
        </row>
        <row r="742">
          <cell r="A742" t="str">
            <v>R315010</v>
          </cell>
          <cell r="B742" t="str">
            <v xml:space="preserve">AL plech š. 20 mm - závěsný (a 1 bm) </v>
          </cell>
          <cell r="C742" t="str">
            <v>ks</v>
          </cell>
          <cell r="D742" t="str">
            <v>R31-závěsný a těs. Mat.</v>
          </cell>
          <cell r="E742">
            <v>10</v>
          </cell>
        </row>
        <row r="743">
          <cell r="A743" t="str">
            <v>R316001</v>
          </cell>
          <cell r="B743" t="str">
            <v>Plastový kruhový závěs pr. 100 – pro rozvody GP</v>
          </cell>
          <cell r="C743" t="str">
            <v>ks</v>
          </cell>
          <cell r="D743" t="str">
            <v>R31-závěsný a těs. Mat.</v>
          </cell>
          <cell r="E743">
            <v>40</v>
          </cell>
        </row>
        <row r="744">
          <cell r="A744" t="str">
            <v>R316016</v>
          </cell>
          <cell r="B744" t="str">
            <v>kruhový závěs Ø180mm</v>
          </cell>
          <cell r="C744" t="str">
            <v>ks</v>
          </cell>
          <cell r="D744" t="str">
            <v>R31-závěsný a těs. Mat.</v>
          </cell>
          <cell r="E744">
            <v>120</v>
          </cell>
        </row>
        <row r="745">
          <cell r="A745" t="str">
            <v>R316020</v>
          </cell>
          <cell r="B745" t="str">
            <v>kruhový závěs Ø224mm</v>
          </cell>
          <cell r="C745" t="str">
            <v>ks</v>
          </cell>
          <cell r="D745" t="str">
            <v>R31-závěsný a těs. Mat.</v>
          </cell>
          <cell r="E745">
            <v>140</v>
          </cell>
        </row>
        <row r="746">
          <cell r="A746" t="str">
            <v>R316025</v>
          </cell>
          <cell r="B746" t="str">
            <v>kruhový závěs Ø280mm</v>
          </cell>
          <cell r="C746" t="str">
            <v>ks</v>
          </cell>
          <cell r="D746" t="str">
            <v>R31-závěsný a těs. Mat.</v>
          </cell>
          <cell r="E746">
            <v>150</v>
          </cell>
        </row>
        <row r="747">
          <cell r="A747" t="str">
            <v>R317010</v>
          </cell>
          <cell r="B747" t="str">
            <v>DPR 40 - Příchytka plochého podstropního rozvodu 160x40</v>
          </cell>
          <cell r="C747" t="str">
            <v>ks</v>
          </cell>
          <cell r="D747" t="str">
            <v>R31-závěsný a těs. Mat.</v>
          </cell>
          <cell r="E747">
            <v>50</v>
          </cell>
        </row>
        <row r="748">
          <cell r="A748" t="str">
            <v>R317020</v>
          </cell>
          <cell r="B748" t="str">
            <v>DPR 50 - Příchytka plochého podstropního rozvodu 200x50</v>
          </cell>
          <cell r="C748" t="str">
            <v>ks</v>
          </cell>
          <cell r="D748" t="str">
            <v>R31-závěsný a těs. Mat.</v>
          </cell>
          <cell r="E748">
            <v>50</v>
          </cell>
        </row>
        <row r="749">
          <cell r="A749" t="str">
            <v>R330010</v>
          </cell>
          <cell r="B749" t="str">
            <v>Paleta "EURO" 80x120 (přeprava materiálu)</v>
          </cell>
          <cell r="C749" t="str">
            <v>ks</v>
          </cell>
          <cell r="D749" t="str">
            <v>R31-závěsný a těs. Mat.</v>
          </cell>
          <cell r="E749">
            <v>300</v>
          </cell>
        </row>
        <row r="750">
          <cell r="A750" t="str">
            <v>R336015</v>
          </cell>
          <cell r="B750" t="str">
            <v>Samolepicí izolace tl. 15 mm</v>
          </cell>
          <cell r="C750" t="str">
            <v>m2</v>
          </cell>
          <cell r="D750" t="str">
            <v>R335 -izolace</v>
          </cell>
          <cell r="E750">
            <v>290</v>
          </cell>
        </row>
        <row r="751">
          <cell r="A751" t="str">
            <v>R336030</v>
          </cell>
          <cell r="B751" t="str">
            <v>Isover rohož ML 3 tl. 30 mm s Al. folii</v>
          </cell>
          <cell r="C751" t="str">
            <v>m2</v>
          </cell>
          <cell r="D751" t="str">
            <v>R335 -izolace</v>
          </cell>
          <cell r="E751">
            <v>260</v>
          </cell>
        </row>
        <row r="752">
          <cell r="A752" t="str">
            <v>R336100</v>
          </cell>
          <cell r="B752" t="str">
            <v>Isover rohož LM 3 tl. 100 mm</v>
          </cell>
          <cell r="C752" t="str">
            <v>m2</v>
          </cell>
          <cell r="D752" t="str">
            <v>R335 -izolace</v>
          </cell>
          <cell r="E752">
            <v>470</v>
          </cell>
        </row>
        <row r="753">
          <cell r="A753" t="str">
            <v>A171360</v>
          </cell>
          <cell r="B753" t="str">
            <v>Směšovací sada se servopohonem pro DUPLEX Alfa 4V;DUPLEX Kappa 4V</v>
          </cell>
          <cell r="C753" t="str">
            <v>ks</v>
          </cell>
          <cell r="D753" t="str">
            <v>R400 - Tepelné čerpadlo</v>
          </cell>
          <cell r="E753">
            <v>19040</v>
          </cell>
        </row>
        <row r="754">
          <cell r="A754" t="str">
            <v>A171361</v>
          </cell>
          <cell r="B754" t="str">
            <v>Solární sada pro DUPLEX Alfa 4V;DUPLEX Kappa 4V</v>
          </cell>
          <cell r="C754" t="str">
            <v>ks</v>
          </cell>
          <cell r="D754" t="str">
            <v>R400 - Tepelné čerpadlo</v>
          </cell>
          <cell r="E754">
            <v>13840</v>
          </cell>
        </row>
        <row r="755">
          <cell r="A755" t="str">
            <v>A500310</v>
          </cell>
          <cell r="B755" t="str">
            <v>tepelné čerpadlo ATREA  TCA 3,1 (zem / voda)</v>
          </cell>
          <cell r="C755" t="str">
            <v>ks</v>
          </cell>
          <cell r="D755" t="str">
            <v>R400 - Tepelné čerpadlo</v>
          </cell>
          <cell r="E755">
            <v>100470</v>
          </cell>
        </row>
        <row r="756">
          <cell r="A756" t="str">
            <v>A501015</v>
          </cell>
          <cell r="B756" t="str">
            <v>Zemní kolektor k TCA 3,1 150 m PE</v>
          </cell>
          <cell r="C756" t="str">
            <v>ks</v>
          </cell>
          <cell r="D756" t="str">
            <v>R400 - Tepelné čerpadlo</v>
          </cell>
          <cell r="E756">
            <v>20280</v>
          </cell>
        </row>
        <row r="757">
          <cell r="A757" t="str">
            <v>A501100</v>
          </cell>
          <cell r="B757" t="str">
            <v>3-cestný přepínací ventil se servopohonem (pro chlazení TCA 3,1)</v>
          </cell>
          <cell r="C757" t="str">
            <v>ks</v>
          </cell>
          <cell r="D757" t="str">
            <v>R400 - Tepelné čerpadlo</v>
          </cell>
          <cell r="E757">
            <v>13580</v>
          </cell>
        </row>
        <row r="758">
          <cell r="A758" t="str">
            <v>A510060</v>
          </cell>
          <cell r="B758" t="str">
            <v>tepelné čerpadlo ATREA  TCV 6,3 SET (vzduch / voda - topení)</v>
          </cell>
          <cell r="C758" t="str">
            <v>ks</v>
          </cell>
          <cell r="D758" t="str">
            <v>R400 - Tepelné čerpadlo</v>
          </cell>
          <cell r="E758">
            <v>105500</v>
          </cell>
        </row>
        <row r="759">
          <cell r="A759" t="str">
            <v>A510061</v>
          </cell>
          <cell r="B759" t="str">
            <v>tepelné čerpadlo ATREA  TCV 6,3 EKO (vzduch / voda - topení)</v>
          </cell>
          <cell r="C759" t="str">
            <v>ks</v>
          </cell>
          <cell r="D759" t="str">
            <v>R400 - Tepelné čerpadlo</v>
          </cell>
          <cell r="E759">
            <v>90500</v>
          </cell>
        </row>
        <row r="760">
          <cell r="A760" t="str">
            <v>A510080</v>
          </cell>
          <cell r="B760" t="str">
            <v>tepelné čerpadlo ATREA  TCV 8 SET (vzduch / voda - topení)</v>
          </cell>
          <cell r="C760" t="str">
            <v>ks</v>
          </cell>
          <cell r="D760" t="str">
            <v>R400 - Tepelné čerpadlo</v>
          </cell>
          <cell r="E760">
            <v>116300</v>
          </cell>
        </row>
        <row r="761">
          <cell r="A761" t="str">
            <v>A510081</v>
          </cell>
          <cell r="B761" t="str">
            <v>tepelné čerpadlo ATREA  TCV 8 EKO (vzduch / voda - topení)</v>
          </cell>
          <cell r="C761" t="str">
            <v>ks</v>
          </cell>
          <cell r="D761" t="str">
            <v>R400 - Tepelné čerpadlo</v>
          </cell>
          <cell r="E761">
            <v>101300</v>
          </cell>
        </row>
        <row r="762">
          <cell r="A762" t="str">
            <v>A510100</v>
          </cell>
          <cell r="B762" t="str">
            <v>tepelné čerpadlo ATREA  TCV 10 SET (vzduch / voda - topení)</v>
          </cell>
          <cell r="C762" t="str">
            <v>ks</v>
          </cell>
          <cell r="D762" t="str">
            <v>R400 - Tepelné čerpadlo</v>
          </cell>
          <cell r="E762">
            <v>137500</v>
          </cell>
        </row>
        <row r="763">
          <cell r="A763" t="str">
            <v>A510101</v>
          </cell>
          <cell r="B763" t="str">
            <v>tepelné čerpadlo ATREA  TCV 10 EKO (vzduch / voda - topení)</v>
          </cell>
          <cell r="C763" t="str">
            <v>ks</v>
          </cell>
          <cell r="D763" t="str">
            <v>R400 - Tepelné čerpadlo</v>
          </cell>
          <cell r="E763">
            <v>122500</v>
          </cell>
        </row>
        <row r="764">
          <cell r="A764" t="str">
            <v>A510110</v>
          </cell>
          <cell r="B764" t="str">
            <v>tepelné čerpadlo ATREA  TCV 11,2 SET (vzduch / voda - topení) - 1f</v>
          </cell>
          <cell r="C764" t="str">
            <v>ks</v>
          </cell>
          <cell r="D764" t="str">
            <v>R400 - Tepelné čerpadlo</v>
          </cell>
          <cell r="E764">
            <v>155400</v>
          </cell>
        </row>
        <row r="765">
          <cell r="A765" t="str">
            <v>A510111</v>
          </cell>
          <cell r="B765" t="str">
            <v>tepelné čerpadlo ATREA  TCV 11,2 EKO (vzduch / voda - topení) - 1f</v>
          </cell>
          <cell r="C765" t="str">
            <v>ks</v>
          </cell>
          <cell r="D765" t="str">
            <v>R400 - Tepelné čerpadlo</v>
          </cell>
          <cell r="E765">
            <v>138400</v>
          </cell>
        </row>
        <row r="766">
          <cell r="A766" t="str">
            <v>A510112</v>
          </cell>
          <cell r="B766" t="str">
            <v>tepelné čerpadlo ATREA  TCV 11,2 SET (vzduch / voda - topení) - 3f</v>
          </cell>
          <cell r="C766" t="str">
            <v>ks</v>
          </cell>
          <cell r="D766" t="str">
            <v>R400 - Tepelné čerpadlo</v>
          </cell>
          <cell r="E766">
            <v>167200</v>
          </cell>
        </row>
        <row r="767">
          <cell r="A767" t="str">
            <v>A510113</v>
          </cell>
          <cell r="B767" t="str">
            <v>tepelné čerpadlo ATREA  TCV 11,2 EKO (vzduch / voda - topení) - 3f</v>
          </cell>
          <cell r="C767" t="str">
            <v>ks</v>
          </cell>
          <cell r="D767" t="str">
            <v>R400 - Tepelné čerpadlo</v>
          </cell>
          <cell r="E767">
            <v>150200</v>
          </cell>
        </row>
        <row r="768">
          <cell r="A768" t="str">
            <v>A510114</v>
          </cell>
          <cell r="B768" t="str">
            <v>tepelné čerpadlo ATREA  TCV 11,2 SET HP (vzduch / voda - topení) - 3f - vysokotepl.</v>
          </cell>
          <cell r="C768" t="str">
            <v>ks</v>
          </cell>
          <cell r="D768" t="str">
            <v>R400 - Tepelné čerpadlo</v>
          </cell>
          <cell r="E768">
            <v>187600</v>
          </cell>
        </row>
        <row r="769">
          <cell r="A769" t="str">
            <v>A510115</v>
          </cell>
          <cell r="B769" t="str">
            <v>tepelné čerpadlo ATREA  TCV 11,2 EKO HP (vzduch / voda - topení) - 3f - vysokotepl.</v>
          </cell>
          <cell r="C769" t="str">
            <v>ks</v>
          </cell>
          <cell r="D769" t="str">
            <v>R400 - Tepelné čerpadlo</v>
          </cell>
          <cell r="E769">
            <v>166700</v>
          </cell>
        </row>
        <row r="770">
          <cell r="A770" t="str">
            <v>A510140</v>
          </cell>
          <cell r="B770" t="str">
            <v>tepelné čerpadlo ATREA  TCV 14 SET (vzduch / voda - topení) - 1f</v>
          </cell>
          <cell r="C770" t="str">
            <v>ks</v>
          </cell>
          <cell r="D770" t="str">
            <v>R400 - Tepelné čerpadlo</v>
          </cell>
          <cell r="E770">
            <v>163000</v>
          </cell>
        </row>
        <row r="771">
          <cell r="A771" t="str">
            <v>A510141</v>
          </cell>
          <cell r="B771" t="str">
            <v>tepelné čerpadlo ATREA  TCV 14 EKO (vzduch / voda - topení) - 1f</v>
          </cell>
          <cell r="C771" t="str">
            <v>ks</v>
          </cell>
          <cell r="D771" t="str">
            <v>R400 - Tepelné čerpadlo</v>
          </cell>
          <cell r="E771">
            <v>141000</v>
          </cell>
        </row>
        <row r="772">
          <cell r="A772" t="str">
            <v>A510142</v>
          </cell>
          <cell r="B772" t="str">
            <v>tepelné čerpadlo ATREA  TCV 14 SET (vzduch / voda - topení) - 3f</v>
          </cell>
          <cell r="C772" t="str">
            <v>ks</v>
          </cell>
          <cell r="D772" t="str">
            <v>R400 - Tepelné čerpadlo</v>
          </cell>
          <cell r="E772">
            <v>174300</v>
          </cell>
        </row>
        <row r="773">
          <cell r="A773" t="str">
            <v>A510143</v>
          </cell>
          <cell r="B773" t="str">
            <v>tepelné čerpadlo ATREA  TCV 14 EKO (vzduch / voda - topení) - 3f</v>
          </cell>
          <cell r="C773" t="str">
            <v>ks</v>
          </cell>
          <cell r="D773" t="str">
            <v>R400 - Tepelné čerpadlo</v>
          </cell>
          <cell r="E773">
            <v>157300</v>
          </cell>
        </row>
        <row r="774">
          <cell r="A774" t="str">
            <v>A510144</v>
          </cell>
          <cell r="B774" t="str">
            <v>tepelné čerpadlo ATREA  TCV 14 SET HP (vzduch / voda - topení) - 3f - vysokotepl.</v>
          </cell>
          <cell r="C774" t="str">
            <v>ks</v>
          </cell>
          <cell r="D774" t="str">
            <v>R400 - Tepelné čerpadlo</v>
          </cell>
          <cell r="E774">
            <v>204800</v>
          </cell>
        </row>
        <row r="775">
          <cell r="A775" t="str">
            <v>A510145</v>
          </cell>
          <cell r="B775" t="str">
            <v>tepelné čerpadlo ATREA  TCV 14 EKO HP (vzduch / voda - topení) - 3f - vysokotepl.</v>
          </cell>
          <cell r="C775" t="str">
            <v>ks</v>
          </cell>
          <cell r="D775" t="str">
            <v>R400 - Tepelné čerpadlo</v>
          </cell>
          <cell r="E775">
            <v>185800</v>
          </cell>
        </row>
        <row r="776">
          <cell r="A776" t="str">
            <v>A510160</v>
          </cell>
          <cell r="B776" t="str">
            <v>tepelné čerpadlo ATREA  TCV 16 SET (vzduch / voda - topení) - 1f</v>
          </cell>
          <cell r="C776" t="str">
            <v>ks</v>
          </cell>
          <cell r="D776" t="str">
            <v>R400 - Tepelné čerpadlo</v>
          </cell>
          <cell r="E776">
            <v>179500</v>
          </cell>
        </row>
        <row r="777">
          <cell r="A777" t="str">
            <v>A510161</v>
          </cell>
          <cell r="B777" t="str">
            <v>tepelné čerpadlo ATREA  TCV 16 EKO (vzduch / voda - topení) - 1f</v>
          </cell>
          <cell r="C777" t="str">
            <v>ks</v>
          </cell>
          <cell r="D777" t="str">
            <v>R400 - Tepelné čerpadlo</v>
          </cell>
          <cell r="E777">
            <v>162500</v>
          </cell>
        </row>
        <row r="778">
          <cell r="A778" t="str">
            <v>A510162</v>
          </cell>
          <cell r="B778" t="str">
            <v>tepelné čerpadlo ATREA  TCV 16 SET (vzduch / voda - topení) - 3f</v>
          </cell>
          <cell r="C778" t="str">
            <v>ks</v>
          </cell>
          <cell r="D778" t="str">
            <v>R400 - Tepelné čerpadlo</v>
          </cell>
          <cell r="E778">
            <v>189000</v>
          </cell>
        </row>
        <row r="779">
          <cell r="A779" t="str">
            <v>A510163</v>
          </cell>
          <cell r="B779" t="str">
            <v>tepelné čerpadlo ATREA  TCV 16 EKO (vzduch / voda - topení) - 3f</v>
          </cell>
          <cell r="C779" t="str">
            <v>ks</v>
          </cell>
          <cell r="D779" t="str">
            <v>R400 - Tepelné čerpadlo</v>
          </cell>
          <cell r="E779">
            <v>172000</v>
          </cell>
        </row>
        <row r="780">
          <cell r="A780" t="str">
            <v>A510164</v>
          </cell>
          <cell r="B780" t="str">
            <v>tepelné čerpadlo ATREA  TCV 16 SET HP (vzduch / voda - topení) - 3f - vysokotepl.</v>
          </cell>
          <cell r="C780" t="str">
            <v>ks</v>
          </cell>
          <cell r="D780" t="str">
            <v>R400 - Tepelné čerpadlo</v>
          </cell>
          <cell r="E780">
            <v>222500</v>
          </cell>
        </row>
        <row r="781">
          <cell r="A781" t="str">
            <v>A510165</v>
          </cell>
          <cell r="B781" t="str">
            <v>tepelné čerpadlo ATREA  TCV 16 EKO HP (vzduch / voda - topení) - 3f - vysokotepl.</v>
          </cell>
          <cell r="C781" t="str">
            <v>ks</v>
          </cell>
          <cell r="D781" t="str">
            <v>R400 - Tepelné čerpadlo</v>
          </cell>
          <cell r="E781">
            <v>201500</v>
          </cell>
        </row>
        <row r="782">
          <cell r="A782" t="str">
            <v>A510481</v>
          </cell>
          <cell r="B782" t="str">
            <v>tepelné čerpadlo ATREA  TCV 4,8 T (vzduch / voda - topení)</v>
          </cell>
          <cell r="C782" t="str">
            <v>ks</v>
          </cell>
          <cell r="D782" t="str">
            <v>R400 - Tepelné čerpadlo</v>
          </cell>
          <cell r="E782">
            <v>102130</v>
          </cell>
        </row>
        <row r="783">
          <cell r="A783" t="str">
            <v>A510482</v>
          </cell>
          <cell r="B783" t="str">
            <v>tepelné čerpadlo ATREA TCV 4,8 T2 (vzduch / voda - topení, 2 výstupy topné vody)</v>
          </cell>
          <cell r="C783" t="str">
            <v>ks</v>
          </cell>
          <cell r="D783" t="str">
            <v>R400 - Tepelné čerpadlo</v>
          </cell>
          <cell r="E783">
            <v>107540</v>
          </cell>
        </row>
        <row r="784">
          <cell r="A784" t="str">
            <v>A510483</v>
          </cell>
          <cell r="B784" t="str">
            <v>tepelné čerpadlo ATREA TCV 4,8 TC (vzduch / voda, topení+chlazení)</v>
          </cell>
          <cell r="C784" t="str">
            <v>ks</v>
          </cell>
          <cell r="D784" t="str">
            <v>R400 - Tepelné čerpadlo</v>
          </cell>
          <cell r="E784">
            <v>123560</v>
          </cell>
        </row>
        <row r="785">
          <cell r="A785" t="str">
            <v>A510484</v>
          </cell>
          <cell r="B785" t="str">
            <v>tepelné čerpadlo ATREA TCV 4,8 TCI (vzduch / voda - topení+chlazení+top. sestavy)</v>
          </cell>
          <cell r="C785" t="str">
            <v>ks</v>
          </cell>
          <cell r="D785" t="str">
            <v>R400 - Tepelné čerpadlo</v>
          </cell>
          <cell r="E785">
            <v>169520</v>
          </cell>
        </row>
        <row r="786">
          <cell r="A786" t="str">
            <v>A510485</v>
          </cell>
          <cell r="B786" t="str">
            <v>Modifikace TCV EC</v>
          </cell>
          <cell r="C786" t="str">
            <v>ks</v>
          </cell>
          <cell r="D786" t="str">
            <v>R400 - Tepelné čerpadlo</v>
          </cell>
          <cell r="E786">
            <v>2810</v>
          </cell>
        </row>
        <row r="787">
          <cell r="A787" t="str">
            <v>A700102</v>
          </cell>
          <cell r="B787" t="str">
            <v>Cu izolovaná dvojtrubka 6/10mm - pro zapojení CHF jednotky DUPLEX RB4_EC</v>
          </cell>
          <cell r="C787" t="str">
            <v>m</v>
          </cell>
          <cell r="D787" t="str">
            <v>R400 - Tepelné čerpadlo</v>
          </cell>
          <cell r="E787">
            <v>310</v>
          </cell>
        </row>
        <row r="788">
          <cell r="A788" t="str">
            <v>R316101</v>
          </cell>
          <cell r="B788" t="str">
            <v>Nástěnný konzolový set pro venkovní kondenzační jednotky</v>
          </cell>
          <cell r="C788" t="str">
            <v>ks</v>
          </cell>
          <cell r="D788" t="str">
            <v>R400 - Tepelné čerpadlo</v>
          </cell>
          <cell r="E788">
            <v>2950</v>
          </cell>
        </row>
        <row r="789">
          <cell r="A789" t="str">
            <v>R316111</v>
          </cell>
          <cell r="B789" t="str">
            <v>podlahový konzolový set pro venkovní kondenzační jednotky</v>
          </cell>
          <cell r="C789" t="str">
            <v>ks</v>
          </cell>
          <cell r="D789" t="str">
            <v>R400 - Tepelné čerpadlo</v>
          </cell>
          <cell r="E789">
            <v>2590</v>
          </cell>
        </row>
        <row r="790">
          <cell r="A790" t="str">
            <v>R400010</v>
          </cell>
          <cell r="B790" t="str">
            <v>ATREA FG09 - venkovní konden. jednotka - pro zap. CHF jednotky RB4_EC</v>
          </cell>
          <cell r="C790" t="str">
            <v>ks</v>
          </cell>
          <cell r="D790" t="str">
            <v>R400 - Tepelné čerpadlo</v>
          </cell>
          <cell r="E790">
            <v>14500</v>
          </cell>
        </row>
        <row r="791">
          <cell r="A791" t="str">
            <v>R400015</v>
          </cell>
          <cell r="B791" t="str">
            <v>ATREA FG14 - venkovní konden. jednotka - pro zap. CHF jednotky RK4_EC; RA4_EC</v>
          </cell>
          <cell r="C791" t="str">
            <v>ks</v>
          </cell>
          <cell r="D791" t="str">
            <v>R400 - Tepelné čerpadlo</v>
          </cell>
          <cell r="E791">
            <v>18900</v>
          </cell>
        </row>
        <row r="792">
          <cell r="A792" t="str">
            <v>R400019</v>
          </cell>
          <cell r="B792" t="str">
            <v>ATREA FG18 - venkovní konden. jednotka - pro zap. CHF jednotky RK4_EC</v>
          </cell>
          <cell r="C792" t="str">
            <v>ks</v>
          </cell>
          <cell r="D792" t="str">
            <v>R400 - Tepelné čerpadlo</v>
          </cell>
          <cell r="E792">
            <v>30500</v>
          </cell>
        </row>
        <row r="793">
          <cell r="A793" t="str">
            <v>R400101</v>
          </cell>
          <cell r="B793" t="str">
            <v>Sada TV pro TCV EKO</v>
          </cell>
          <cell r="C793" t="str">
            <v>ks</v>
          </cell>
          <cell r="D793" t="str">
            <v>R400 - Tepelné čerpadlo</v>
          </cell>
          <cell r="E793">
            <v>15810</v>
          </cell>
        </row>
        <row r="794">
          <cell r="A794" t="str">
            <v>R700101</v>
          </cell>
          <cell r="B794" t="str">
            <v>Cu izolovaná dvojtrubka 6/12mm</v>
          </cell>
          <cell r="C794" t="str">
            <v>m</v>
          </cell>
          <cell r="D794" t="str">
            <v>R400 - Tepelné čerpadlo</v>
          </cell>
          <cell r="E794">
            <v>310</v>
          </cell>
        </row>
        <row r="795">
          <cell r="A795" t="str">
            <v>A600040L0</v>
          </cell>
          <cell r="B795" t="str">
            <v>IZT-U 400 levé provedení</v>
          </cell>
          <cell r="C795" t="str">
            <v>ks</v>
          </cell>
          <cell r="D795" t="str">
            <v>R6 -IZT</v>
          </cell>
          <cell r="E795">
            <v>20390</v>
          </cell>
        </row>
        <row r="796">
          <cell r="A796" t="str">
            <v>A600040P0</v>
          </cell>
          <cell r="B796" t="str">
            <v>IZT-U 400 pravé provedení</v>
          </cell>
          <cell r="C796" t="str">
            <v>ks</v>
          </cell>
          <cell r="D796" t="str">
            <v>R6 -IZT</v>
          </cell>
          <cell r="E796">
            <v>20390</v>
          </cell>
        </row>
        <row r="797">
          <cell r="A797" t="str">
            <v>A600041L0</v>
          </cell>
          <cell r="B797" t="str">
            <v>IZT-U-T 400 levé provedení</v>
          </cell>
          <cell r="C797" t="str">
            <v>ks</v>
          </cell>
          <cell r="D797" t="str">
            <v>R6 -IZT</v>
          </cell>
          <cell r="E797">
            <v>34320</v>
          </cell>
        </row>
        <row r="798">
          <cell r="A798" t="str">
            <v>A600041P0</v>
          </cell>
          <cell r="B798" t="str">
            <v>IZT-U-T 400 pravé provedení</v>
          </cell>
          <cell r="C798" t="str">
            <v>ks</v>
          </cell>
          <cell r="D798" t="str">
            <v>R6 -IZT</v>
          </cell>
          <cell r="E798">
            <v>34320</v>
          </cell>
        </row>
        <row r="799">
          <cell r="A799" t="str">
            <v>A600042L0</v>
          </cell>
          <cell r="B799" t="str">
            <v>IZT-U-TS 400 levé provedení</v>
          </cell>
          <cell r="C799" t="str">
            <v>ks</v>
          </cell>
          <cell r="D799" t="str">
            <v>R6 -IZT</v>
          </cell>
          <cell r="E799">
            <v>39000</v>
          </cell>
        </row>
        <row r="800">
          <cell r="A800" t="str">
            <v>A600042P0</v>
          </cell>
          <cell r="B800" t="str">
            <v>IZT-U-TS 400 pravé provedení</v>
          </cell>
          <cell r="C800" t="str">
            <v>ks</v>
          </cell>
          <cell r="D800" t="str">
            <v>R6 -IZT</v>
          </cell>
          <cell r="E800">
            <v>39000</v>
          </cell>
        </row>
        <row r="801">
          <cell r="A801" t="str">
            <v>A60004500</v>
          </cell>
          <cell r="B801" t="str">
            <v>Izolace pro IZT-U 400 - tl. 100mm</v>
          </cell>
          <cell r="C801" t="str">
            <v>ks</v>
          </cell>
          <cell r="D801" t="str">
            <v>R6 -IZT</v>
          </cell>
          <cell r="E801">
            <v>7700</v>
          </cell>
        </row>
        <row r="802">
          <cell r="A802" t="str">
            <v>A600050L0</v>
          </cell>
          <cell r="B802" t="str">
            <v>IZT-U 500 levé provedení</v>
          </cell>
          <cell r="C802" t="str">
            <v>ks</v>
          </cell>
          <cell r="D802" t="str">
            <v>R6 -IZT</v>
          </cell>
          <cell r="E802">
            <v>21480</v>
          </cell>
        </row>
        <row r="803">
          <cell r="A803" t="str">
            <v>A600050P0</v>
          </cell>
          <cell r="B803" t="str">
            <v>IZT-U 500 levé provedení</v>
          </cell>
          <cell r="C803" t="str">
            <v>ks</v>
          </cell>
          <cell r="D803" t="str">
            <v>R6 -IZT</v>
          </cell>
          <cell r="E803">
            <v>21480</v>
          </cell>
        </row>
        <row r="804">
          <cell r="A804" t="str">
            <v>A600051L0</v>
          </cell>
          <cell r="B804" t="str">
            <v>IZT-U-T 500 levé provedení</v>
          </cell>
          <cell r="C804" t="str">
            <v>ks</v>
          </cell>
          <cell r="D804" t="str">
            <v>R6 -IZT</v>
          </cell>
          <cell r="E804">
            <v>36300</v>
          </cell>
        </row>
        <row r="805">
          <cell r="A805" t="str">
            <v>A600051P0</v>
          </cell>
          <cell r="B805" t="str">
            <v>IZT-U-T 500 levé provedení</v>
          </cell>
          <cell r="C805" t="str">
            <v>ks</v>
          </cell>
          <cell r="D805" t="str">
            <v>R6 -IZT</v>
          </cell>
          <cell r="E805">
            <v>36300</v>
          </cell>
        </row>
        <row r="806">
          <cell r="A806" t="str">
            <v>A600052L0</v>
          </cell>
          <cell r="B806" t="str">
            <v>IZT-U-TS 500 levé provedení</v>
          </cell>
          <cell r="C806" t="str">
            <v>ks</v>
          </cell>
          <cell r="D806" t="str">
            <v>R6 -IZT</v>
          </cell>
          <cell r="E806">
            <v>41080</v>
          </cell>
        </row>
        <row r="807">
          <cell r="A807" t="str">
            <v>A600052P0</v>
          </cell>
          <cell r="B807" t="str">
            <v>IZT-U-TS 500 levé provedení</v>
          </cell>
          <cell r="C807" t="str">
            <v>ks</v>
          </cell>
          <cell r="D807" t="str">
            <v>R6 -IZT</v>
          </cell>
          <cell r="E807">
            <v>41080</v>
          </cell>
        </row>
        <row r="808">
          <cell r="A808" t="str">
            <v>A60005500</v>
          </cell>
          <cell r="B808" t="str">
            <v>Izolace pro IZT-U 500 - tl. 100mm</v>
          </cell>
          <cell r="C808" t="str">
            <v>ks</v>
          </cell>
          <cell r="D808" t="str">
            <v>R6 -IZT</v>
          </cell>
          <cell r="E808">
            <v>7860</v>
          </cell>
        </row>
        <row r="809">
          <cell r="A809" t="str">
            <v>A600100L0</v>
          </cell>
          <cell r="B809" t="str">
            <v>IZT-U 1000 levé provedení</v>
          </cell>
          <cell r="C809" t="str">
            <v>ks</v>
          </cell>
          <cell r="D809" t="str">
            <v>R6 -IZT</v>
          </cell>
          <cell r="E809">
            <v>25900</v>
          </cell>
        </row>
        <row r="810">
          <cell r="A810" t="str">
            <v>A600100P0</v>
          </cell>
          <cell r="B810" t="str">
            <v>IZT-U 1000 pravé provedení</v>
          </cell>
          <cell r="C810" t="str">
            <v>ks</v>
          </cell>
          <cell r="D810" t="str">
            <v>R6 -IZT</v>
          </cell>
          <cell r="E810">
            <v>25900</v>
          </cell>
        </row>
        <row r="811">
          <cell r="A811" t="str">
            <v>A600101L0</v>
          </cell>
          <cell r="B811" t="str">
            <v>IZT-U-T 1000 levé provedení</v>
          </cell>
          <cell r="C811" t="str">
            <v>ks</v>
          </cell>
          <cell r="D811" t="str">
            <v>R6 -IZT</v>
          </cell>
          <cell r="E811">
            <v>55230</v>
          </cell>
        </row>
        <row r="812">
          <cell r="A812" t="str">
            <v>A600101P0</v>
          </cell>
          <cell r="B812" t="str">
            <v>IZT-U-T 1000 pravé provedení</v>
          </cell>
          <cell r="C812" t="str">
            <v>ks</v>
          </cell>
          <cell r="D812" t="str">
            <v>R6 -IZT</v>
          </cell>
          <cell r="E812">
            <v>55230</v>
          </cell>
        </row>
        <row r="813">
          <cell r="A813" t="str">
            <v>A600102L0</v>
          </cell>
          <cell r="B813" t="str">
            <v>IZT-U-TS 1000 levé provedení</v>
          </cell>
          <cell r="C813" t="str">
            <v>ks</v>
          </cell>
          <cell r="D813" t="str">
            <v>R6 -IZT</v>
          </cell>
          <cell r="E813">
            <v>62610</v>
          </cell>
        </row>
        <row r="814">
          <cell r="A814" t="str">
            <v>A600102P0</v>
          </cell>
          <cell r="B814" t="str">
            <v>IZT-U-TS 1000 pravé provedení</v>
          </cell>
          <cell r="C814" t="str">
            <v>ks</v>
          </cell>
          <cell r="D814" t="str">
            <v>R6 -IZT</v>
          </cell>
          <cell r="E814">
            <v>62610</v>
          </cell>
        </row>
        <row r="815">
          <cell r="A815" t="str">
            <v>A60010500</v>
          </cell>
          <cell r="B815" t="str">
            <v>Izolace pro IZT-U 1000 - tl. 100mm</v>
          </cell>
          <cell r="C815" t="str">
            <v>ks</v>
          </cell>
          <cell r="D815" t="str">
            <v>R6 -IZT</v>
          </cell>
          <cell r="E815">
            <v>11240</v>
          </cell>
        </row>
        <row r="816">
          <cell r="A816" t="str">
            <v>A601030L0</v>
          </cell>
          <cell r="B816" t="str">
            <v xml:space="preserve">IZT-U 350 levé provedení </v>
          </cell>
          <cell r="C816" t="str">
            <v>ks</v>
          </cell>
          <cell r="D816" t="str">
            <v>R6 -IZT</v>
          </cell>
          <cell r="E816">
            <v>23300</v>
          </cell>
        </row>
        <row r="817">
          <cell r="A817" t="str">
            <v>A601030P0</v>
          </cell>
          <cell r="B817" t="str">
            <v xml:space="preserve">IZT-U 350 pravé provedení </v>
          </cell>
          <cell r="C817" t="str">
            <v>ks</v>
          </cell>
          <cell r="D817" t="str">
            <v>R6 -IZT</v>
          </cell>
          <cell r="E817">
            <v>23300</v>
          </cell>
        </row>
        <row r="818">
          <cell r="A818" t="str">
            <v>A601031L0</v>
          </cell>
          <cell r="B818" t="str">
            <v xml:space="preserve">IZT-U-T 350 levé provedení </v>
          </cell>
          <cell r="C818" t="str">
            <v>ks</v>
          </cell>
          <cell r="D818" t="str">
            <v>R6 -IZT</v>
          </cell>
          <cell r="E818">
            <v>41920</v>
          </cell>
        </row>
        <row r="819">
          <cell r="A819" t="str">
            <v>A601031P0</v>
          </cell>
          <cell r="B819" t="str">
            <v xml:space="preserve">IZT-U-T 350 pravé provedení </v>
          </cell>
          <cell r="C819" t="str">
            <v>ks</v>
          </cell>
          <cell r="D819" t="str">
            <v>R6 -IZT</v>
          </cell>
          <cell r="E819">
            <v>41920</v>
          </cell>
        </row>
        <row r="820">
          <cell r="A820" t="str">
            <v>A601032L0</v>
          </cell>
          <cell r="B820" t="str">
            <v xml:space="preserve">IZT-U-TS 350 levé provedení </v>
          </cell>
          <cell r="C820" t="str">
            <v>ks</v>
          </cell>
          <cell r="D820" t="str">
            <v>R6 -IZT</v>
          </cell>
          <cell r="E820">
            <v>46800</v>
          </cell>
        </row>
        <row r="821">
          <cell r="A821" t="str">
            <v>A601032P0</v>
          </cell>
          <cell r="B821" t="str">
            <v xml:space="preserve">IZT-U-TS 350 pravé provedení </v>
          </cell>
          <cell r="C821" t="str">
            <v>ks</v>
          </cell>
          <cell r="D821" t="str">
            <v>R6 -IZT</v>
          </cell>
          <cell r="E821">
            <v>46800</v>
          </cell>
        </row>
        <row r="822">
          <cell r="A822" t="str">
            <v>A601033L0</v>
          </cell>
          <cell r="B822" t="str">
            <v xml:space="preserve">IZT-U-TTS 350 levé provedení </v>
          </cell>
          <cell r="C822" t="str">
            <v>ks</v>
          </cell>
          <cell r="D822" t="str">
            <v>R6 -IZT</v>
          </cell>
          <cell r="E822">
            <v>52420</v>
          </cell>
        </row>
        <row r="823">
          <cell r="A823" t="str">
            <v>A601033P0</v>
          </cell>
          <cell r="B823" t="str">
            <v xml:space="preserve">IZT-U-TTS 350 pravé provedení </v>
          </cell>
          <cell r="C823" t="str">
            <v>ks</v>
          </cell>
          <cell r="D823" t="str">
            <v>R6 -IZT</v>
          </cell>
          <cell r="E823">
            <v>52420</v>
          </cell>
        </row>
        <row r="824">
          <cell r="A824" t="str">
            <v>A60103500</v>
          </cell>
          <cell r="B824" t="str">
            <v>Izolace pro IZT-U 350 - tl. 100mm</v>
          </cell>
          <cell r="C824" t="str">
            <v>ks</v>
          </cell>
          <cell r="D824" t="str">
            <v>R6 -IZT</v>
          </cell>
          <cell r="E824">
            <v>7960</v>
          </cell>
        </row>
        <row r="825">
          <cell r="A825" t="str">
            <v>A601060L0</v>
          </cell>
          <cell r="B825" t="str">
            <v>IZT-U 650 levé provedení</v>
          </cell>
          <cell r="C825" t="str">
            <v>ks</v>
          </cell>
          <cell r="D825" t="str">
            <v>R6 -IZT</v>
          </cell>
          <cell r="E825">
            <v>25480</v>
          </cell>
        </row>
        <row r="826">
          <cell r="A826" t="str">
            <v>A601060P0</v>
          </cell>
          <cell r="B826" t="str">
            <v>IZT-U 650 pravé provedení</v>
          </cell>
          <cell r="C826" t="str">
            <v>ks</v>
          </cell>
          <cell r="D826" t="str">
            <v>R6 -IZT</v>
          </cell>
          <cell r="E826">
            <v>25480</v>
          </cell>
        </row>
        <row r="827">
          <cell r="A827" t="str">
            <v>A601061L0</v>
          </cell>
          <cell r="B827" t="str">
            <v>IZT-U-T 650 levé provedení</v>
          </cell>
          <cell r="C827" t="str">
            <v>ks</v>
          </cell>
          <cell r="D827" t="str">
            <v>R6 -IZT</v>
          </cell>
          <cell r="E827">
            <v>48880</v>
          </cell>
        </row>
        <row r="828">
          <cell r="A828" t="str">
            <v>A601061P0</v>
          </cell>
          <cell r="B828" t="str">
            <v>IZT-U-T 650 pravé provedení</v>
          </cell>
          <cell r="C828" t="str">
            <v>ks</v>
          </cell>
          <cell r="D828" t="str">
            <v>R6 -IZT</v>
          </cell>
          <cell r="E828">
            <v>48880</v>
          </cell>
        </row>
        <row r="829">
          <cell r="A829" t="str">
            <v>A601062L0</v>
          </cell>
          <cell r="B829" t="str">
            <v>IZT-U-TS 650 levé provedení</v>
          </cell>
          <cell r="C829" t="str">
            <v>ks</v>
          </cell>
          <cell r="D829" t="str">
            <v>R6 -IZT</v>
          </cell>
          <cell r="E829">
            <v>57830</v>
          </cell>
        </row>
        <row r="830">
          <cell r="A830" t="str">
            <v>A601062P0</v>
          </cell>
          <cell r="B830" t="str">
            <v>IZT-U-TS 650 pravé provedení</v>
          </cell>
          <cell r="C830" t="str">
            <v>ks</v>
          </cell>
          <cell r="D830" t="str">
            <v>R6 -IZT</v>
          </cell>
          <cell r="E830">
            <v>57830</v>
          </cell>
        </row>
        <row r="831">
          <cell r="A831" t="str">
            <v>A601063L0</v>
          </cell>
          <cell r="B831" t="str">
            <v>IZT-U-TTS 650 levé provedení</v>
          </cell>
          <cell r="C831" t="str">
            <v>ks</v>
          </cell>
          <cell r="D831" t="str">
            <v>R6 -IZT</v>
          </cell>
          <cell r="E831">
            <v>66670</v>
          </cell>
        </row>
        <row r="832">
          <cell r="A832" t="str">
            <v>A601063P0</v>
          </cell>
          <cell r="B832" t="str">
            <v>IZT-U-TTS 650 pravé provedení</v>
          </cell>
          <cell r="C832" t="str">
            <v>ks</v>
          </cell>
          <cell r="D832" t="str">
            <v>R6 -IZT</v>
          </cell>
          <cell r="E832">
            <v>66670</v>
          </cell>
        </row>
        <row r="833">
          <cell r="A833" t="str">
            <v>A60106500</v>
          </cell>
          <cell r="B833" t="str">
            <v>Izolace pro IZT-U 650 - tl. 100mm</v>
          </cell>
          <cell r="C833" t="str">
            <v>ks</v>
          </cell>
          <cell r="D833" t="str">
            <v>R6 -IZT</v>
          </cell>
          <cell r="E833">
            <v>8640</v>
          </cell>
        </row>
        <row r="834">
          <cell r="A834" t="str">
            <v>A601090L0</v>
          </cell>
          <cell r="B834" t="str">
            <v>IZT-U 950 levé provedení</v>
          </cell>
          <cell r="C834" t="str">
            <v>ks</v>
          </cell>
          <cell r="D834" t="str">
            <v>R6 -IZT</v>
          </cell>
          <cell r="E834">
            <v>27250</v>
          </cell>
        </row>
        <row r="835">
          <cell r="A835" t="str">
            <v>A601090P0</v>
          </cell>
          <cell r="B835" t="str">
            <v>IZT-U 950 pravé provedení</v>
          </cell>
          <cell r="C835" t="str">
            <v>ks</v>
          </cell>
          <cell r="D835" t="str">
            <v>R6 -IZT</v>
          </cell>
          <cell r="E835">
            <v>27250</v>
          </cell>
        </row>
        <row r="836">
          <cell r="A836" t="str">
            <v>A601091L0</v>
          </cell>
          <cell r="B836" t="str">
            <v>IZT-U-T 950 levé provedení</v>
          </cell>
          <cell r="C836" t="str">
            <v>ks</v>
          </cell>
          <cell r="D836" t="str">
            <v>R6 -IZT</v>
          </cell>
          <cell r="E836">
            <v>53460</v>
          </cell>
        </row>
        <row r="837">
          <cell r="A837" t="str">
            <v>A601091P0</v>
          </cell>
          <cell r="B837" t="str">
            <v>IZT-U-T 950 pravé provedení</v>
          </cell>
          <cell r="C837" t="str">
            <v>ks</v>
          </cell>
          <cell r="D837" t="str">
            <v>R6 -IZT</v>
          </cell>
          <cell r="E837">
            <v>53460</v>
          </cell>
        </row>
        <row r="838">
          <cell r="A838" t="str">
            <v>A601092L0</v>
          </cell>
          <cell r="B838" t="str">
            <v>IZT-U-TS 950 levé provedení</v>
          </cell>
          <cell r="C838" t="str">
            <v>ks</v>
          </cell>
          <cell r="D838" t="str">
            <v>R6 -IZT</v>
          </cell>
          <cell r="E838">
            <v>62300</v>
          </cell>
        </row>
        <row r="839">
          <cell r="A839" t="str">
            <v>A601092P0</v>
          </cell>
          <cell r="B839" t="str">
            <v>IZT-U-TS 950 pravé provedení</v>
          </cell>
          <cell r="C839" t="str">
            <v>ks</v>
          </cell>
          <cell r="D839" t="str">
            <v>R6 -IZT</v>
          </cell>
          <cell r="E839">
            <v>62300</v>
          </cell>
        </row>
        <row r="840">
          <cell r="A840" t="str">
            <v>A601093L0</v>
          </cell>
          <cell r="B840" t="str">
            <v>IZT-U-TTS 950 levé provedení</v>
          </cell>
          <cell r="C840" t="str">
            <v>ks</v>
          </cell>
          <cell r="D840" t="str">
            <v>R6 -IZT</v>
          </cell>
          <cell r="E840">
            <v>71240</v>
          </cell>
        </row>
        <row r="841">
          <cell r="A841" t="str">
            <v>A601093P0</v>
          </cell>
          <cell r="B841" t="str">
            <v>IZT-U-TTS 950 pravé provedení</v>
          </cell>
          <cell r="C841" t="str">
            <v>ks</v>
          </cell>
          <cell r="D841" t="str">
            <v>R6 -IZT</v>
          </cell>
          <cell r="E841">
            <v>71240</v>
          </cell>
        </row>
        <row r="842">
          <cell r="A842" t="str">
            <v>A60109500</v>
          </cell>
          <cell r="B842" t="str">
            <v>Izolace pro IZT-U 950 - tl. 100mm</v>
          </cell>
          <cell r="C842" t="str">
            <v>ks</v>
          </cell>
          <cell r="D842" t="str">
            <v>R6 -IZT</v>
          </cell>
          <cell r="E842">
            <v>11240</v>
          </cell>
        </row>
        <row r="843">
          <cell r="A843" t="str">
            <v>A601140L0</v>
          </cell>
          <cell r="B843" t="str">
            <v>IZT-U 1450 levé provedení</v>
          </cell>
          <cell r="C843" t="str">
            <v>ks</v>
          </cell>
          <cell r="D843" t="str">
            <v>R6 -IZT</v>
          </cell>
          <cell r="E843">
            <v>31930</v>
          </cell>
        </row>
        <row r="844">
          <cell r="A844" t="str">
            <v>A601140P0</v>
          </cell>
          <cell r="B844" t="str">
            <v>IZT-U 1450 pravé provedení</v>
          </cell>
          <cell r="C844" t="str">
            <v>ks</v>
          </cell>
          <cell r="D844" t="str">
            <v>R6 -IZT</v>
          </cell>
          <cell r="E844">
            <v>31930</v>
          </cell>
        </row>
        <row r="845">
          <cell r="A845" t="str">
            <v>A601141L0</v>
          </cell>
          <cell r="B845" t="str">
            <v>IZT-U-T 1450 levé provedení</v>
          </cell>
          <cell r="C845" t="str">
            <v>ks</v>
          </cell>
          <cell r="D845" t="str">
            <v>R6 -IZT</v>
          </cell>
          <cell r="E845">
            <v>60530</v>
          </cell>
        </row>
        <row r="846">
          <cell r="A846" t="str">
            <v>A601141P0</v>
          </cell>
          <cell r="B846" t="str">
            <v>IZT-U-T 1450 pravé provedení</v>
          </cell>
          <cell r="C846" t="str">
            <v>ks</v>
          </cell>
          <cell r="D846" t="str">
            <v>R6 -IZT</v>
          </cell>
          <cell r="E846">
            <v>60530</v>
          </cell>
        </row>
        <row r="847">
          <cell r="A847" t="str">
            <v>A601142L0</v>
          </cell>
          <cell r="B847" t="str">
            <v>IZT-U-TS 1450 levé provedení</v>
          </cell>
          <cell r="C847" t="str">
            <v>ks</v>
          </cell>
          <cell r="D847" t="str">
            <v>R6 -IZT</v>
          </cell>
          <cell r="E847">
            <v>69890</v>
          </cell>
        </row>
        <row r="848">
          <cell r="A848" t="str">
            <v>A601142P0</v>
          </cell>
          <cell r="B848" t="str">
            <v>IZT-U-TS 1450 pravé provedení</v>
          </cell>
          <cell r="C848" t="str">
            <v>ks</v>
          </cell>
          <cell r="D848" t="str">
            <v>R6 -IZT</v>
          </cell>
          <cell r="E848">
            <v>69890</v>
          </cell>
        </row>
        <row r="849">
          <cell r="A849" t="str">
            <v>A601143L0</v>
          </cell>
          <cell r="B849" t="str">
            <v>IZT-U-TTS 1450 levé provedení</v>
          </cell>
          <cell r="C849" t="str">
            <v>ks</v>
          </cell>
          <cell r="D849" t="str">
            <v>R6 -IZT</v>
          </cell>
          <cell r="E849">
            <v>79250</v>
          </cell>
        </row>
        <row r="850">
          <cell r="A850" t="str">
            <v>A601143P0</v>
          </cell>
          <cell r="B850" t="str">
            <v>IZT-U-TTS 1450 pravé provedení</v>
          </cell>
          <cell r="C850" t="str">
            <v>ks</v>
          </cell>
          <cell r="D850" t="str">
            <v>R6 -IZT</v>
          </cell>
          <cell r="E850">
            <v>79250</v>
          </cell>
        </row>
        <row r="851">
          <cell r="A851" t="str">
            <v>A60114500</v>
          </cell>
          <cell r="B851" t="str">
            <v>Izolace pro IZT-U 1450 - tl. 100mm</v>
          </cell>
          <cell r="C851" t="str">
            <v>ks</v>
          </cell>
          <cell r="D851" t="str">
            <v>R6 -IZT</v>
          </cell>
          <cell r="E851">
            <v>13580</v>
          </cell>
        </row>
        <row r="852">
          <cell r="A852" t="str">
            <v>R600514</v>
          </cell>
          <cell r="B852" t="str">
            <v>Podstavec pro IZT-U 1000,1450</v>
          </cell>
          <cell r="C852" t="str">
            <v>ks</v>
          </cell>
          <cell r="D852" t="str">
            <v>R6 -IZT</v>
          </cell>
          <cell r="E852">
            <v>1560</v>
          </cell>
        </row>
        <row r="853">
          <cell r="A853" t="str">
            <v>R600530</v>
          </cell>
          <cell r="B853" t="str">
            <v>Podstavec pro IZT-U 350</v>
          </cell>
          <cell r="C853" t="str">
            <v>ks</v>
          </cell>
          <cell r="D853" t="str">
            <v>R6 -IZT</v>
          </cell>
          <cell r="E853">
            <v>1360</v>
          </cell>
        </row>
        <row r="854">
          <cell r="A854" t="str">
            <v>R600540</v>
          </cell>
          <cell r="B854" t="str">
            <v>Podstavec pro IZT-U 400</v>
          </cell>
          <cell r="C854" t="str">
            <v>ks</v>
          </cell>
          <cell r="D854" t="str">
            <v>R6 -IZT</v>
          </cell>
          <cell r="E854">
            <v>1360</v>
          </cell>
        </row>
        <row r="855">
          <cell r="A855" t="str">
            <v>R600560</v>
          </cell>
          <cell r="B855" t="str">
            <v>Podstavec pro IZT-U 500,650</v>
          </cell>
          <cell r="C855" t="str">
            <v>ks</v>
          </cell>
          <cell r="D855" t="str">
            <v>R6 -IZT</v>
          </cell>
          <cell r="E855">
            <v>1360</v>
          </cell>
        </row>
        <row r="856">
          <cell r="A856" t="str">
            <v>R600590</v>
          </cell>
          <cell r="B856" t="str">
            <v>Podstavec pro IZT-U 950</v>
          </cell>
          <cell r="C856" t="str">
            <v>ks</v>
          </cell>
          <cell r="D856" t="str">
            <v>R6 -IZT</v>
          </cell>
          <cell r="E856">
            <v>1360</v>
          </cell>
        </row>
        <row r="857">
          <cell r="A857" t="str">
            <v>R602020</v>
          </cell>
          <cell r="B857" t="str">
            <v>Relé pro HDO - nutná součást elktroakumul.systému</v>
          </cell>
          <cell r="C857" t="str">
            <v>ks</v>
          </cell>
          <cell r="D857" t="str">
            <v>R6 -IZT</v>
          </cell>
          <cell r="E857">
            <v>470</v>
          </cell>
        </row>
        <row r="858">
          <cell r="A858" t="str">
            <v>R602035</v>
          </cell>
          <cell r="B858" t="str">
            <v>Mechanický termostat k modulu UPS</v>
          </cell>
          <cell r="C858" t="str">
            <v>ks</v>
          </cell>
          <cell r="D858" t="str">
            <v>R6 -IZT</v>
          </cell>
          <cell r="E858">
            <v>470</v>
          </cell>
        </row>
        <row r="859">
          <cell r="A859" t="str">
            <v>R602103</v>
          </cell>
          <cell r="B859" t="str">
            <v>HJ 103-hlídač proudového maxima pro elektroakumulační systém</v>
          </cell>
          <cell r="C859" t="str">
            <v>ks</v>
          </cell>
          <cell r="D859" t="str">
            <v>R6 -IZT</v>
          </cell>
          <cell r="E859">
            <v>5100</v>
          </cell>
        </row>
        <row r="860">
          <cell r="A860" t="str">
            <v>R603118</v>
          </cell>
          <cell r="B860" t="str">
            <v>RG23 - pro IZT-U (pro kompletní digitální řízení)</v>
          </cell>
          <cell r="C860" t="str">
            <v>ks</v>
          </cell>
          <cell r="D860" t="str">
            <v>R6 -IZT</v>
          </cell>
          <cell r="E860">
            <v>22100</v>
          </cell>
        </row>
        <row r="861">
          <cell r="A861" t="str">
            <v>R603417</v>
          </cell>
          <cell r="B861" t="str">
            <v>RGS-3 - pro IZT-U (silová regulace pro řízení elektrospirál)</v>
          </cell>
          <cell r="C861" t="str">
            <v>ks</v>
          </cell>
          <cell r="D861" t="str">
            <v>R6 -IZT</v>
          </cell>
          <cell r="E861">
            <v>9160</v>
          </cell>
        </row>
        <row r="862">
          <cell r="A862" t="str">
            <v>R603133</v>
          </cell>
          <cell r="B862" t="str">
            <v>Čidlo teploty základní pro RG 23</v>
          </cell>
          <cell r="C862" t="str">
            <v>ks</v>
          </cell>
          <cell r="D862" t="str">
            <v>R6 -IZT</v>
          </cell>
          <cell r="E862">
            <v>660</v>
          </cell>
        </row>
        <row r="863">
          <cell r="A863" t="str">
            <v>R603134</v>
          </cell>
          <cell r="B863" t="str">
            <v>Čidlo teploty rozšířené pro RG 23</v>
          </cell>
          <cell r="C863" t="str">
            <v>ks</v>
          </cell>
          <cell r="D863" t="str">
            <v>R6 -IZT</v>
          </cell>
          <cell r="E863">
            <v>840</v>
          </cell>
        </row>
        <row r="864">
          <cell r="A864" t="str">
            <v>R700040</v>
          </cell>
          <cell r="B864" t="str">
            <v>Regulační termostatická jednotka ESBE - LTC 141, 55C</v>
          </cell>
          <cell r="C864" t="str">
            <v>kpl</v>
          </cell>
          <cell r="D864" t="str">
            <v>R7-topenářské příslušenství</v>
          </cell>
          <cell r="E864">
            <v>10980</v>
          </cell>
        </row>
        <row r="865">
          <cell r="A865" t="str">
            <v>R700065</v>
          </cell>
          <cell r="B865" t="str">
            <v xml:space="preserve">Propopojovací set DUPLEX R_4 x IZT-U </v>
          </cell>
          <cell r="C865" t="str">
            <v>kpl</v>
          </cell>
          <cell r="D865" t="str">
            <v>R7-topenářské příslušenství</v>
          </cell>
          <cell r="E865">
            <v>3540</v>
          </cell>
        </row>
        <row r="866">
          <cell r="A866" t="str">
            <v>R700083</v>
          </cell>
          <cell r="B866" t="str">
            <v>Třícestná směšovací sada , DN 20, kv4, 24V</v>
          </cell>
          <cell r="C866" t="str">
            <v>kpl</v>
          </cell>
          <cell r="D866" t="str">
            <v>R7-topenářské příslušenství</v>
          </cell>
          <cell r="E866">
            <v>3200</v>
          </cell>
        </row>
        <row r="867">
          <cell r="A867" t="str">
            <v>R700084</v>
          </cell>
          <cell r="B867" t="str">
            <v>Čtyřcestná směšovací sada, DN 20, kv4, 24V</v>
          </cell>
          <cell r="C867" t="str">
            <v>kpl</v>
          </cell>
          <cell r="D867" t="str">
            <v>R7-topenářské příslušenství</v>
          </cell>
          <cell r="E867">
            <v>3310</v>
          </cell>
        </row>
        <row r="868">
          <cell r="A868" t="str">
            <v>R700085</v>
          </cell>
          <cell r="B868" t="str">
            <v>Oběhové čerpadlo EC-20, 230V</v>
          </cell>
          <cell r="C868" t="str">
            <v>kpl</v>
          </cell>
          <cell r="D868" t="str">
            <v>R7-topenářské příslušenství</v>
          </cell>
          <cell r="E868">
            <v>3180</v>
          </cell>
        </row>
        <row r="869">
          <cell r="A869" t="str">
            <v>R700086</v>
          </cell>
          <cell r="B869" t="str">
            <v>Sada pro solankový výměník tepla</v>
          </cell>
          <cell r="C869" t="str">
            <v>kpl</v>
          </cell>
          <cell r="D869" t="str">
            <v>R7-topenářské příslušenství</v>
          </cell>
          <cell r="E869">
            <v>10430</v>
          </cell>
        </row>
        <row r="870">
          <cell r="A870" t="str">
            <v>R700089</v>
          </cell>
          <cell r="B870" t="str">
            <v>Sada TV ATREA</v>
          </cell>
          <cell r="C870" t="str">
            <v>kpl</v>
          </cell>
          <cell r="D870" t="str">
            <v>R7-topenářské příslušenství</v>
          </cell>
          <cell r="E870">
            <v>2110</v>
          </cell>
        </row>
        <row r="871">
          <cell r="A871" t="str">
            <v>R700090</v>
          </cell>
          <cell r="B871" t="str">
            <v>Sada škrtící 0-10V, 24V DC, DN 20</v>
          </cell>
          <cell r="C871" t="str">
            <v>kpl</v>
          </cell>
          <cell r="D871" t="str">
            <v>R7-topenářské příslušenství</v>
          </cell>
          <cell r="E871">
            <v>3330</v>
          </cell>
        </row>
        <row r="872">
          <cell r="A872" t="str">
            <v>R700094</v>
          </cell>
          <cell r="B872" t="str">
            <v>Elektrický přepínací ventil, 230V, DN 20</v>
          </cell>
          <cell r="C872" t="str">
            <v>ks</v>
          </cell>
          <cell r="D872" t="str">
            <v>R7-topenářské příslušenství</v>
          </cell>
          <cell r="E872">
            <v>2700</v>
          </cell>
        </row>
        <row r="873">
          <cell r="A873" t="str">
            <v>R700096</v>
          </cell>
          <cell r="B873" t="str">
            <v>Elektrický uzavírací ventil 24V DC, DN 20</v>
          </cell>
          <cell r="C873" t="str">
            <v>ks</v>
          </cell>
          <cell r="D873" t="str">
            <v>R7-topenářské příslušenství</v>
          </cell>
          <cell r="E873">
            <v>2670</v>
          </cell>
        </row>
        <row r="874">
          <cell r="A874" t="str">
            <v>R701050</v>
          </cell>
          <cell r="B874" t="str">
            <v>Expanzní nádoba 50 l , 6 bar</v>
          </cell>
          <cell r="C874" t="str">
            <v>ks</v>
          </cell>
          <cell r="D874" t="str">
            <v>R7-topenářské příslušenství</v>
          </cell>
          <cell r="E874">
            <v>1980</v>
          </cell>
        </row>
        <row r="875">
          <cell r="A875" t="str">
            <v>R701080</v>
          </cell>
          <cell r="B875" t="str">
            <v>Expanzní nádoba 80 l , 6 bar</v>
          </cell>
          <cell r="C875" t="str">
            <v>ks</v>
          </cell>
          <cell r="D875" t="str">
            <v>R7-topenářské příslušenství</v>
          </cell>
          <cell r="E875">
            <v>2760</v>
          </cell>
        </row>
        <row r="876">
          <cell r="A876" t="str">
            <v>R701140</v>
          </cell>
          <cell r="B876" t="str">
            <v>Expanzní nádoba 140 l , 6 bar</v>
          </cell>
          <cell r="C876" t="str">
            <v>ks</v>
          </cell>
          <cell r="D876" t="str">
            <v>R7-topenářské příslušenství</v>
          </cell>
          <cell r="E876">
            <v>5880</v>
          </cell>
        </row>
        <row r="877">
          <cell r="A877" t="str">
            <v>R217112</v>
          </cell>
          <cell r="B877" t="str">
            <v>ATREA-125-1000-ST, kruhový tlumič hluku neomyvatelný</v>
          </cell>
          <cell r="C877" t="str">
            <v>ks</v>
          </cell>
          <cell r="D877" t="str">
            <v xml:space="preserve">R21-tlumiče hluku </v>
          </cell>
          <cell r="E877">
            <v>1540</v>
          </cell>
        </row>
        <row r="878">
          <cell r="A878" t="str">
            <v>R217116</v>
          </cell>
          <cell r="B878" t="str">
            <v>ATREA-160-1000-ST, kruhový tlumič hluku neomyvatelný</v>
          </cell>
          <cell r="C878" t="str">
            <v>ks</v>
          </cell>
          <cell r="D878" t="str">
            <v xml:space="preserve">R21-tlumiče hluku </v>
          </cell>
          <cell r="E878">
            <v>1760</v>
          </cell>
        </row>
        <row r="879">
          <cell r="A879" t="str">
            <v>R217120</v>
          </cell>
          <cell r="B879" t="str">
            <v>ATREA-200-1000-ST, kruhový tlumič hluku neomyvatelný</v>
          </cell>
          <cell r="C879" t="str">
            <v>ks</v>
          </cell>
          <cell r="D879" t="str">
            <v xml:space="preserve">R21-tlumiče hluku </v>
          </cell>
          <cell r="E879">
            <v>2010</v>
          </cell>
        </row>
        <row r="880">
          <cell r="A880" t="str">
            <v>R217125</v>
          </cell>
          <cell r="B880" t="str">
            <v>ATREA-250-1000-ST, kruhový tlumič hluku neomyvatelný</v>
          </cell>
          <cell r="C880" t="str">
            <v>ks</v>
          </cell>
          <cell r="D880" t="str">
            <v xml:space="preserve">R21-tlumiče hluku </v>
          </cell>
          <cell r="E880">
            <v>2330</v>
          </cell>
        </row>
        <row r="881">
          <cell r="A881" t="str">
            <v>R217131</v>
          </cell>
          <cell r="B881" t="str">
            <v>ATREA-315-1000-ST, kruhový tlumič hluku neomyvatelný</v>
          </cell>
          <cell r="C881" t="str">
            <v>ks</v>
          </cell>
          <cell r="D881" t="str">
            <v xml:space="preserve">R21-tlumiče hluku </v>
          </cell>
          <cell r="E881">
            <v>2760</v>
          </cell>
        </row>
        <row r="882">
          <cell r="A882" t="str">
            <v>R217612</v>
          </cell>
          <cell r="B882" t="str">
            <v>ATREA-125-600-ST, kruhový tlumič hluku neomyvatelný</v>
          </cell>
          <cell r="C882" t="str">
            <v>ks</v>
          </cell>
          <cell r="D882" t="str">
            <v xml:space="preserve">R21-tlumiče hluku </v>
          </cell>
          <cell r="E882">
            <v>1240</v>
          </cell>
        </row>
        <row r="883">
          <cell r="A883" t="str">
            <v>R217616</v>
          </cell>
          <cell r="B883" t="str">
            <v>ATREA-160-600-ST, kruhový tlumič hluku neomyvatelný</v>
          </cell>
          <cell r="C883" t="str">
            <v>ks</v>
          </cell>
          <cell r="D883" t="str">
            <v xml:space="preserve">R21-tlumiče hluku </v>
          </cell>
          <cell r="E883">
            <v>1420</v>
          </cell>
        </row>
        <row r="884">
          <cell r="A884" t="str">
            <v>R217620</v>
          </cell>
          <cell r="B884" t="str">
            <v>ATREA-200-600-ST, kruhový tlumič hluku neomyvatelný</v>
          </cell>
          <cell r="C884" t="str">
            <v>ks</v>
          </cell>
          <cell r="D884" t="str">
            <v xml:space="preserve">R21-tlumiče hluku </v>
          </cell>
          <cell r="E884">
            <v>1610</v>
          </cell>
        </row>
        <row r="885">
          <cell r="A885" t="str">
            <v>R217625</v>
          </cell>
          <cell r="B885" t="str">
            <v>ATREA-250-600-ST, kruhový tlumič hluku neomyvatelný</v>
          </cell>
          <cell r="C885" t="str">
            <v>ks</v>
          </cell>
          <cell r="D885" t="str">
            <v xml:space="preserve">R21-tlumiče hluku </v>
          </cell>
          <cell r="E885">
            <v>1800</v>
          </cell>
        </row>
        <row r="886">
          <cell r="A886" t="str">
            <v>R217631</v>
          </cell>
          <cell r="B886" t="str">
            <v>ATREA-315-600-ST, kruhový tlumič hluku neomyvatelný</v>
          </cell>
          <cell r="C886" t="str">
            <v>ks</v>
          </cell>
          <cell r="D886" t="str">
            <v xml:space="preserve">R21-tlumiče hluku </v>
          </cell>
          <cell r="E886">
            <v>2100</v>
          </cell>
        </row>
        <row r="887">
          <cell r="A887" t="str">
            <v>R219112</v>
          </cell>
          <cell r="B887" t="str">
            <v>ATREA-125-1000-H, kruhový tlumič hluku omyvatelný</v>
          </cell>
          <cell r="C887" t="str">
            <v>ks</v>
          </cell>
          <cell r="D887" t="str">
            <v xml:space="preserve">R21-tlumiče hluku </v>
          </cell>
          <cell r="E887">
            <v>1670</v>
          </cell>
        </row>
        <row r="888">
          <cell r="A888" t="str">
            <v>R219116</v>
          </cell>
          <cell r="B888" t="str">
            <v>ATREA-160-1000-H, kruhový tlumič hluku omyvatelný</v>
          </cell>
          <cell r="C888" t="str">
            <v>ks</v>
          </cell>
          <cell r="D888" t="str">
            <v xml:space="preserve">R21-tlumiče hluku </v>
          </cell>
          <cell r="E888">
            <v>1930</v>
          </cell>
        </row>
        <row r="889">
          <cell r="A889" t="str">
            <v>R219120</v>
          </cell>
          <cell r="B889" t="str">
            <v>ATREA-200-1000-H, kruhový tlumič hluku omyvatelný</v>
          </cell>
          <cell r="C889" t="str">
            <v>ks</v>
          </cell>
          <cell r="D889" t="str">
            <v xml:space="preserve">R21-tlumiče hluku </v>
          </cell>
          <cell r="E889">
            <v>2230</v>
          </cell>
        </row>
        <row r="890">
          <cell r="A890" t="str">
            <v>R219126</v>
          </cell>
          <cell r="B890" t="str">
            <v>ATREA-250-1000-H, kruhový tlumič hluku omyvatelný</v>
          </cell>
          <cell r="C890" t="str">
            <v>ks</v>
          </cell>
          <cell r="D890" t="str">
            <v xml:space="preserve">R21-tlumiče hluku </v>
          </cell>
          <cell r="E890">
            <v>2620</v>
          </cell>
        </row>
        <row r="891">
          <cell r="A891" t="str">
            <v>R219131</v>
          </cell>
          <cell r="B891" t="str">
            <v>ATREA-315-1000-H, kruhový tlumič hluku omyvatelný</v>
          </cell>
          <cell r="C891" t="str">
            <v>ks</v>
          </cell>
          <cell r="D891" t="str">
            <v xml:space="preserve">R21-tlumiče hluku </v>
          </cell>
          <cell r="E891">
            <v>3110</v>
          </cell>
        </row>
        <row r="892">
          <cell r="A892" t="str">
            <v>R219612</v>
          </cell>
          <cell r="B892" t="str">
            <v>ATREA-125-600-H, kruhový tlumič hluku omyvatelný</v>
          </cell>
          <cell r="C892" t="str">
            <v>ks</v>
          </cell>
          <cell r="D892" t="str">
            <v xml:space="preserve">R21-tlumiče hluku </v>
          </cell>
          <cell r="E892">
            <v>1340</v>
          </cell>
        </row>
        <row r="893">
          <cell r="A893" t="str">
            <v>R219616</v>
          </cell>
          <cell r="B893" t="str">
            <v>ATREA-160-600-H, kruhový tlumič hluku omyvatelný</v>
          </cell>
          <cell r="C893" t="str">
            <v>ks</v>
          </cell>
          <cell r="D893" t="str">
            <v xml:space="preserve">R21-tlumiče hluku </v>
          </cell>
          <cell r="E893">
            <v>1520</v>
          </cell>
        </row>
        <row r="894">
          <cell r="A894" t="str">
            <v>R219620</v>
          </cell>
          <cell r="B894" t="str">
            <v>ATREA-200-600-H, kruhový tlumič hluku omyvatelný</v>
          </cell>
          <cell r="C894" t="str">
            <v>ks</v>
          </cell>
          <cell r="D894" t="str">
            <v xml:space="preserve">R21-tlumiče hluku </v>
          </cell>
          <cell r="E894">
            <v>1740</v>
          </cell>
        </row>
        <row r="895">
          <cell r="A895" t="str">
            <v>R219625</v>
          </cell>
          <cell r="B895" t="str">
            <v>ATREA-250-600-H, kruhový tlumič hluku omyvatelný</v>
          </cell>
          <cell r="C895" t="str">
            <v>ks</v>
          </cell>
          <cell r="D895" t="str">
            <v xml:space="preserve">R21-tlumiče hluku </v>
          </cell>
          <cell r="E895">
            <v>1980</v>
          </cell>
        </row>
        <row r="896">
          <cell r="A896" t="str">
            <v>R219631</v>
          </cell>
          <cell r="B896" t="str">
            <v>ATREA-315-600-H, kruhový tlumič hluku omyvatelný</v>
          </cell>
          <cell r="C896" t="str">
            <v>ks</v>
          </cell>
          <cell r="D896" t="str">
            <v xml:space="preserve">R21-tlumiče hluku </v>
          </cell>
          <cell r="E896">
            <v>2300</v>
          </cell>
        </row>
        <row r="897">
          <cell r="A897" t="str">
            <v>R340100</v>
          </cell>
          <cell r="B897" t="str">
            <v>Protěsný límec 100</v>
          </cell>
          <cell r="C897" t="str">
            <v>ks</v>
          </cell>
          <cell r="D897" t="str">
            <v>R31-závěsný a těs. Mat.</v>
          </cell>
          <cell r="E897">
            <v>210</v>
          </cell>
        </row>
        <row r="898">
          <cell r="A898" t="str">
            <v>R340125</v>
          </cell>
          <cell r="B898" t="str">
            <v>Protěsný límec 125</v>
          </cell>
          <cell r="C898" t="str">
            <v>ks</v>
          </cell>
          <cell r="D898" t="str">
            <v>R31-závěsný a těs. Mat.</v>
          </cell>
          <cell r="E898">
            <v>230</v>
          </cell>
        </row>
        <row r="899">
          <cell r="A899" t="str">
            <v>R340160</v>
          </cell>
          <cell r="B899" t="str">
            <v>Protěsný límec 160</v>
          </cell>
          <cell r="C899" t="str">
            <v>ks</v>
          </cell>
          <cell r="D899" t="str">
            <v>R31-závěsný a těs. Mat.</v>
          </cell>
          <cell r="E899">
            <v>240</v>
          </cell>
        </row>
        <row r="900">
          <cell r="A900" t="str">
            <v>R340200</v>
          </cell>
          <cell r="B900" t="str">
            <v>Protěsný límec 200</v>
          </cell>
          <cell r="C900" t="str">
            <v>ks</v>
          </cell>
          <cell r="D900" t="str">
            <v>R31-závěsný a těs. Mat.</v>
          </cell>
          <cell r="E900">
            <v>280</v>
          </cell>
        </row>
        <row r="901">
          <cell r="A901" t="str">
            <v>R340250</v>
          </cell>
          <cell r="B901" t="str">
            <v>Protěsný límec 250</v>
          </cell>
          <cell r="C901" t="str">
            <v>ks</v>
          </cell>
          <cell r="D901" t="str">
            <v>R31-závěsný a těs. Mat.</v>
          </cell>
          <cell r="E901">
            <v>290</v>
          </cell>
        </row>
        <row r="902">
          <cell r="A902" t="str">
            <v>R150090</v>
          </cell>
          <cell r="B902" t="str">
            <v>Filtrační komora stropní FKS _2x100</v>
          </cell>
          <cell r="C902" t="str">
            <v>ks</v>
          </cell>
          <cell r="D902" t="str">
            <v>R15 -filtrační boxy</v>
          </cell>
          <cell r="E902">
            <v>4060</v>
          </cell>
        </row>
        <row r="903">
          <cell r="A903" t="str">
            <v>R150125</v>
          </cell>
          <cell r="B903" t="str">
            <v>Filtrační komora stropní FKS _125</v>
          </cell>
          <cell r="C903" t="str">
            <v>ks</v>
          </cell>
          <cell r="D903" t="str">
            <v>R15 -filtrační boxy</v>
          </cell>
          <cell r="E903">
            <v>4060</v>
          </cell>
        </row>
        <row r="904">
          <cell r="A904" t="str">
            <v>R150160</v>
          </cell>
          <cell r="B904" t="str">
            <v>Filtrační komora stropní FKS _160</v>
          </cell>
          <cell r="C904" t="str">
            <v>ks</v>
          </cell>
          <cell r="D904" t="str">
            <v>R15 -filtrační boxy</v>
          </cell>
          <cell r="E904">
            <v>4270</v>
          </cell>
        </row>
        <row r="905">
          <cell r="A905" t="str">
            <v>R316003</v>
          </cell>
          <cell r="B905" t="str">
            <v>Drzak na GP_jednoduchy</v>
          </cell>
          <cell r="C905" t="str">
            <v>ks</v>
          </cell>
          <cell r="D905" t="str">
            <v>R31-závěsný a těs. Mat.</v>
          </cell>
          <cell r="E905">
            <v>40</v>
          </cell>
        </row>
        <row r="906">
          <cell r="A906" t="str">
            <v>R316002</v>
          </cell>
          <cell r="B906" t="str">
            <v>Drzak na GP_dvojity</v>
          </cell>
          <cell r="C906" t="str">
            <v>ks</v>
          </cell>
          <cell r="D906" t="str">
            <v>R31-závěsný a těs. Mat.</v>
          </cell>
          <cell r="E906">
            <v>60</v>
          </cell>
        </row>
        <row r="907">
          <cell r="A907" t="str">
            <v>R800000</v>
          </cell>
          <cell r="B907" t="str">
            <v>Nástavec odtoku kondenzátu NOK-P 100</v>
          </cell>
          <cell r="C907" t="str">
            <v>ks</v>
          </cell>
          <cell r="D907" t="str">
            <v>R8-odvod kondenzátu</v>
          </cell>
          <cell r="E907">
            <v>840</v>
          </cell>
        </row>
        <row r="908">
          <cell r="A908">
            <v>800001</v>
          </cell>
          <cell r="B908" t="str">
            <v>Nástavec odtoku kondenzátu NOK-P 125</v>
          </cell>
          <cell r="C908" t="str">
            <v>ks</v>
          </cell>
          <cell r="D908" t="str">
            <v>R8-odvod kondenzátu</v>
          </cell>
          <cell r="E908">
            <v>1040</v>
          </cell>
        </row>
        <row r="909">
          <cell r="A909" t="str">
            <v>R800002</v>
          </cell>
          <cell r="B909" t="str">
            <v>Nástavec odtoku kondenzátu NOK-P 160</v>
          </cell>
          <cell r="C909" t="str">
            <v>ks</v>
          </cell>
          <cell r="D909" t="str">
            <v>R8-odvod kondenzátu</v>
          </cell>
          <cell r="E909">
            <v>1560</v>
          </cell>
        </row>
        <row r="910">
          <cell r="A910" t="str">
            <v>R163507</v>
          </cell>
          <cell r="B910" t="str">
            <v>Montážní rámeček dýzy DARS 100</v>
          </cell>
          <cell r="C910" t="str">
            <v>ks</v>
          </cell>
          <cell r="D910" t="str">
            <v>R1-Tvarovky ATREA</v>
          </cell>
          <cell r="E910">
            <v>90</v>
          </cell>
        </row>
        <row r="911">
          <cell r="A911" t="str">
            <v>A700003</v>
          </cell>
          <cell r="B911" t="str">
            <v>ATREA VAV-K 2x 125.D.CF-L</v>
          </cell>
          <cell r="C911" t="str">
            <v>ks</v>
          </cell>
          <cell r="D911" t="str">
            <v>A700-bytové větrání</v>
          </cell>
          <cell r="E911">
            <v>21950</v>
          </cell>
        </row>
        <row r="912">
          <cell r="A912" t="str">
            <v>A700004</v>
          </cell>
          <cell r="B912" t="str">
            <v>ATREA VAV-K 2x 125.D.CF-P</v>
          </cell>
          <cell r="C912" t="str">
            <v>ks</v>
          </cell>
          <cell r="D912" t="str">
            <v>A700-bytové větrání</v>
          </cell>
          <cell r="E912">
            <v>21950</v>
          </cell>
        </row>
        <row r="913">
          <cell r="A913" t="str">
            <v>A700007</v>
          </cell>
          <cell r="B913" t="str">
            <v>ATREA VAV-K 2x 160.D.CF-L</v>
          </cell>
          <cell r="C913" t="str">
            <v>ks</v>
          </cell>
          <cell r="D913" t="str">
            <v>A700-bytové větrání</v>
          </cell>
          <cell r="E913">
            <v>22000</v>
          </cell>
        </row>
        <row r="914">
          <cell r="A914" t="str">
            <v>A700008</v>
          </cell>
          <cell r="B914" t="str">
            <v>ATREA VAV-K 2x 160.D.CF-P</v>
          </cell>
          <cell r="C914" t="str">
            <v>ks</v>
          </cell>
          <cell r="D914" t="str">
            <v>A700-bytové větrání</v>
          </cell>
          <cell r="E914">
            <v>22000</v>
          </cell>
        </row>
        <row r="915">
          <cell r="A915" t="str">
            <v>A700009</v>
          </cell>
          <cell r="B915" t="str">
            <v>ATREA VAV-K 2x 200.D.CF-L</v>
          </cell>
          <cell r="C915" t="str">
            <v>ks</v>
          </cell>
          <cell r="D915" t="str">
            <v>A700-bytové větrání</v>
          </cell>
          <cell r="E915">
            <v>22050</v>
          </cell>
        </row>
        <row r="916">
          <cell r="A916" t="str">
            <v>A700010</v>
          </cell>
          <cell r="B916" t="str">
            <v>ATREA VAV-K 2x 200.D.CF-P</v>
          </cell>
          <cell r="C916" t="str">
            <v>ks</v>
          </cell>
          <cell r="D916" t="str">
            <v>A700-bytové větrání</v>
          </cell>
          <cell r="E916">
            <v>22050</v>
          </cell>
        </row>
        <row r="917">
          <cell r="A917" t="str">
            <v>A700011</v>
          </cell>
          <cell r="B917" t="str">
            <v>ATREA VAV-K 2x 250.D.CF-L</v>
          </cell>
          <cell r="C917" t="str">
            <v>ks</v>
          </cell>
          <cell r="D917" t="str">
            <v>A700-bytové větrání</v>
          </cell>
          <cell r="E917">
            <v>22050</v>
          </cell>
        </row>
        <row r="918">
          <cell r="A918" t="str">
            <v>A700012</v>
          </cell>
          <cell r="B918" t="str">
            <v>ATREA VAV-K 2x 250.D.CF-P</v>
          </cell>
          <cell r="C918" t="str">
            <v>ks</v>
          </cell>
          <cell r="D918" t="str">
            <v>A700-bytové větrání</v>
          </cell>
          <cell r="E918">
            <v>22050</v>
          </cell>
        </row>
        <row r="919">
          <cell r="A919" t="str">
            <v>A700013</v>
          </cell>
          <cell r="B919" t="str">
            <v>ATREA VAV-K 2x 315.D.CF-L</v>
          </cell>
          <cell r="C919" t="str">
            <v>ks</v>
          </cell>
          <cell r="D919" t="str">
            <v>A700-bytové větrání</v>
          </cell>
          <cell r="E919">
            <v>22150</v>
          </cell>
        </row>
        <row r="920">
          <cell r="A920" t="str">
            <v>A700014</v>
          </cell>
          <cell r="B920" t="str">
            <v>ATREA VAV-K 2x 315.D.CF-P</v>
          </cell>
          <cell r="C920" t="str">
            <v>ks</v>
          </cell>
          <cell r="D920" t="str">
            <v>A700-bytové větrání</v>
          </cell>
          <cell r="E920">
            <v>22150</v>
          </cell>
        </row>
        <row r="921">
          <cell r="A921" t="str">
            <v>A700505</v>
          </cell>
          <cell r="B921" t="str">
            <v>ATREA VAV-D 2x 125.D.CF-L</v>
          </cell>
          <cell r="C921" t="str">
            <v>ks</v>
          </cell>
          <cell r="D921" t="str">
            <v>A700-bytové větrání</v>
          </cell>
          <cell r="E921">
            <v>21950</v>
          </cell>
        </row>
        <row r="922">
          <cell r="A922" t="str">
            <v>A700507</v>
          </cell>
          <cell r="B922" t="str">
            <v>ATREA VAV-D 2x 125.D.CF-P</v>
          </cell>
          <cell r="C922" t="str">
            <v>ks</v>
          </cell>
          <cell r="D922" t="str">
            <v>A700-bytové větrání</v>
          </cell>
          <cell r="E922">
            <v>21950</v>
          </cell>
        </row>
        <row r="923">
          <cell r="A923" t="str">
            <v>A700513</v>
          </cell>
          <cell r="B923" t="str">
            <v>ATREA VAV-D 2x 160.D.CF-L</v>
          </cell>
          <cell r="C923" t="str">
            <v>ks</v>
          </cell>
          <cell r="D923" t="str">
            <v>A700-bytové větrání</v>
          </cell>
          <cell r="E923">
            <v>22000</v>
          </cell>
        </row>
        <row r="924">
          <cell r="A924" t="str">
            <v>A700515</v>
          </cell>
          <cell r="B924" t="str">
            <v>ATREA VAV-D 2x 160.D.CF-P</v>
          </cell>
          <cell r="C924" t="str">
            <v>ks</v>
          </cell>
          <cell r="D924" t="str">
            <v>A700-bytové větrání</v>
          </cell>
          <cell r="E924">
            <v>22000</v>
          </cell>
        </row>
        <row r="925">
          <cell r="A925" t="str">
            <v>A700517</v>
          </cell>
          <cell r="B925" t="str">
            <v>ATREA VAV-D 2x 200.D.CF-L</v>
          </cell>
          <cell r="C925" t="str">
            <v>ks</v>
          </cell>
          <cell r="D925" t="str">
            <v>A700-bytové větrání</v>
          </cell>
          <cell r="E925">
            <v>22000</v>
          </cell>
        </row>
        <row r="926">
          <cell r="A926" t="str">
            <v>A700519</v>
          </cell>
          <cell r="B926" t="str">
            <v>ATREA VAV-D 2x 200.D.CF-P</v>
          </cell>
          <cell r="C926" t="str">
            <v>ks</v>
          </cell>
          <cell r="D926" t="str">
            <v>A700-bytové větrání</v>
          </cell>
          <cell r="E926">
            <v>22000</v>
          </cell>
        </row>
        <row r="927">
          <cell r="A927" t="str">
            <v>A700521</v>
          </cell>
          <cell r="B927" t="str">
            <v>ATREA VAV-D 2x 250.D.CF-L</v>
          </cell>
          <cell r="C927" t="str">
            <v>ks</v>
          </cell>
          <cell r="D927" t="str">
            <v>A700-bytové větrání</v>
          </cell>
          <cell r="E927">
            <v>22000</v>
          </cell>
        </row>
        <row r="928">
          <cell r="A928" t="str">
            <v>A700523</v>
          </cell>
          <cell r="B928" t="str">
            <v>ATREA VAV-D 2x 250.D.CF-P</v>
          </cell>
          <cell r="C928" t="str">
            <v>ks</v>
          </cell>
          <cell r="D928" t="str">
            <v>A700-bytové větrání</v>
          </cell>
          <cell r="E928">
            <v>22000</v>
          </cell>
        </row>
        <row r="929">
          <cell r="A929" t="str">
            <v>A700525</v>
          </cell>
          <cell r="B929" t="str">
            <v>ATREA VAV-D 2x 315.D.CF-L</v>
          </cell>
          <cell r="C929" t="str">
            <v>ks</v>
          </cell>
          <cell r="D929" t="str">
            <v>A700-bytové větrání</v>
          </cell>
          <cell r="E929">
            <v>22150</v>
          </cell>
        </row>
        <row r="930">
          <cell r="A930" t="str">
            <v>A700527</v>
          </cell>
          <cell r="B930" t="str">
            <v>ATREA VAV-D 2x 315.D.CF-P</v>
          </cell>
          <cell r="C930" t="str">
            <v>ks</v>
          </cell>
          <cell r="D930" t="str">
            <v>A700-bytové větrání</v>
          </cell>
          <cell r="E930">
            <v>22150</v>
          </cell>
        </row>
        <row r="931">
          <cell r="A931" t="str">
            <v>A700901</v>
          </cell>
          <cell r="B931" t="str">
            <v>ATREA MI RB751U - router VAV systému větrání vč. naprogramování a nastavení</v>
          </cell>
          <cell r="C931" t="str">
            <v>ks</v>
          </cell>
          <cell r="D931" t="str">
            <v>A700-bytové větrání</v>
          </cell>
          <cell r="E931">
            <v>2470</v>
          </cell>
        </row>
        <row r="932">
          <cell r="A932" t="str">
            <v>A700905</v>
          </cell>
          <cell r="B932" t="str">
            <v xml:space="preserve">ATREA 8-PORTŮ D-Link DES-108/E - switch VAV systému ATREA </v>
          </cell>
          <cell r="C932" t="str">
            <v>ks</v>
          </cell>
          <cell r="D932" t="str">
            <v>A700-bytové větrání</v>
          </cell>
          <cell r="E932">
            <v>780</v>
          </cell>
        </row>
        <row r="933">
          <cell r="A933" t="str">
            <v>A700906</v>
          </cell>
          <cell r="B933" t="str">
            <v xml:space="preserve">ATREA 24-PORTŮ TP-Link TL-SF1024D - switch VAV systému ATREA </v>
          </cell>
          <cell r="C933" t="str">
            <v>ks</v>
          </cell>
          <cell r="D933" t="str">
            <v>A700-bytové větrání</v>
          </cell>
          <cell r="E933">
            <v>1250</v>
          </cell>
        </row>
        <row r="934">
          <cell r="A934" t="str">
            <v>A160530</v>
          </cell>
          <cell r="B934" t="str">
            <v>SB5 - sada silenblok (4ks)</v>
          </cell>
          <cell r="C934" t="str">
            <v>ks</v>
          </cell>
          <cell r="D934" t="str">
            <v>R31-závěsný a těs. Mat.</v>
          </cell>
          <cell r="E934">
            <v>110</v>
          </cell>
        </row>
        <row r="935">
          <cell r="A935" t="str">
            <v>A161900</v>
          </cell>
          <cell r="B935" t="str">
            <v>DUPLEX 250 EASY (ČR,SR)</v>
          </cell>
          <cell r="C935" t="str">
            <v>ks</v>
          </cell>
          <cell r="D935" t="str">
            <v>A160-duplex větrací</v>
          </cell>
          <cell r="E935">
            <v>27900</v>
          </cell>
        </row>
        <row r="936">
          <cell r="A936" t="str">
            <v>A161901</v>
          </cell>
          <cell r="B936" t="str">
            <v>DUPLEX 300 EASY (ČR,SR)</v>
          </cell>
          <cell r="C936" t="str">
            <v>ks</v>
          </cell>
          <cell r="D936" t="str">
            <v>A160-duplex větrací</v>
          </cell>
          <cell r="E936">
            <v>29900</v>
          </cell>
        </row>
        <row r="937">
          <cell r="A937" t="str">
            <v>A161200</v>
          </cell>
          <cell r="B937" t="str">
            <v>EPO-PTC 160/0,4</v>
          </cell>
          <cell r="C937" t="str">
            <v>ks</v>
          </cell>
          <cell r="D937" t="str">
            <v>A160-duplex větrací</v>
          </cell>
          <cell r="E937">
            <v>4100</v>
          </cell>
        </row>
        <row r="938">
          <cell r="A938" t="str">
            <v>A161201</v>
          </cell>
          <cell r="B938" t="str">
            <v>EPO-PTC 160/0,7</v>
          </cell>
          <cell r="C938" t="str">
            <v>ks</v>
          </cell>
          <cell r="D938" t="str">
            <v>A160-duplex větrací</v>
          </cell>
          <cell r="E938">
            <v>4800</v>
          </cell>
        </row>
        <row r="939">
          <cell r="A939" t="str">
            <v>A161202</v>
          </cell>
          <cell r="B939" t="str">
            <v>EPO-PTC 160/1,7</v>
          </cell>
          <cell r="C939" t="str">
            <v>ks</v>
          </cell>
          <cell r="D939" t="str">
            <v>A160-duplex větrací</v>
          </cell>
          <cell r="E939">
            <v>6200</v>
          </cell>
        </row>
        <row r="940">
          <cell r="A940" t="str">
            <v>A161110</v>
          </cell>
          <cell r="B940" t="str">
            <v>CPA-WH (náhradní kryt, barva bílá)</v>
          </cell>
          <cell r="C940" t="str">
            <v>ks</v>
          </cell>
          <cell r="D940" t="str">
            <v>A142-čidla,termostaty a ovladače</v>
          </cell>
          <cell r="E940">
            <v>250</v>
          </cell>
        </row>
        <row r="941">
          <cell r="A941" t="str">
            <v>A161111</v>
          </cell>
          <cell r="B941" t="str">
            <v>CPA-GR (náhradní kryt, barva šedá)</v>
          </cell>
          <cell r="C941" t="str">
            <v>ks</v>
          </cell>
          <cell r="D941" t="str">
            <v>A142-čidla,termostaty a ovladače</v>
          </cell>
          <cell r="E941">
            <v>250</v>
          </cell>
        </row>
        <row r="942">
          <cell r="A942" t="str">
            <v>A161112</v>
          </cell>
          <cell r="B942" t="str">
            <v>CPA-BL (náhradní kryt, barva modrá)</v>
          </cell>
          <cell r="C942" t="str">
            <v>ks</v>
          </cell>
          <cell r="D942" t="str">
            <v>A142-čidla,termostaty a ovladače</v>
          </cell>
          <cell r="E942">
            <v>250</v>
          </cell>
        </row>
        <row r="943">
          <cell r="A943" t="str">
            <v>A161113</v>
          </cell>
          <cell r="B943" t="str">
            <v>CPA-DB (náhradní kryt, barva tmavě modrá)</v>
          </cell>
          <cell r="C943" t="str">
            <v>ks</v>
          </cell>
          <cell r="D943" t="str">
            <v>A142-čidla,termostaty a ovladače</v>
          </cell>
          <cell r="E943">
            <v>250</v>
          </cell>
        </row>
        <row r="944">
          <cell r="A944" t="str">
            <v>A161114</v>
          </cell>
          <cell r="B944" t="str">
            <v>CPA-BR (náhradní kryt, barva hnědá)</v>
          </cell>
          <cell r="C944" t="str">
            <v>ks</v>
          </cell>
          <cell r="D944" t="str">
            <v>A142-čidla,termostaty a ovladače</v>
          </cell>
          <cell r="E944">
            <v>250</v>
          </cell>
        </row>
        <row r="945">
          <cell r="A945">
            <v>0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</row>
        <row r="946">
          <cell r="A946" t="str">
            <v>A161120</v>
          </cell>
          <cell r="B946" t="str">
            <v>FT G4 (250) - 10 ks</v>
          </cell>
          <cell r="C946" t="str">
            <v>bal</v>
          </cell>
          <cell r="D946" t="str">
            <v>A170-filtry</v>
          </cell>
          <cell r="E946">
            <v>260</v>
          </cell>
        </row>
        <row r="947">
          <cell r="A947" t="str">
            <v>A161121</v>
          </cell>
          <cell r="B947" t="str">
            <v>FT G4 (300, 400) - 10 ks</v>
          </cell>
          <cell r="C947" t="str">
            <v>bal</v>
          </cell>
          <cell r="D947" t="str">
            <v>A170-filtry</v>
          </cell>
          <cell r="E947">
            <v>300</v>
          </cell>
        </row>
        <row r="948">
          <cell r="A948" t="str">
            <v>A161122</v>
          </cell>
          <cell r="B948" t="str">
            <v>FT F7 (250) - 10 ks</v>
          </cell>
          <cell r="C948" t="str">
            <v>bal</v>
          </cell>
          <cell r="D948" t="str">
            <v>A170-filtry</v>
          </cell>
          <cell r="E948">
            <v>290</v>
          </cell>
        </row>
        <row r="949">
          <cell r="A949" t="str">
            <v>A161123</v>
          </cell>
          <cell r="B949" t="str">
            <v>FT F7 (300, 400) - 10 ks</v>
          </cell>
          <cell r="C949" t="str">
            <v>bal</v>
          </cell>
          <cell r="D949" t="str">
            <v>A170-filtry</v>
          </cell>
          <cell r="E949">
            <v>340</v>
          </cell>
        </row>
        <row r="950">
          <cell r="A950" t="str">
            <v>A161116</v>
          </cell>
          <cell r="B950" t="str">
            <v>Kryt SK/250</v>
          </cell>
          <cell r="C950" t="str">
            <v>ks</v>
          </cell>
          <cell r="D950" t="str">
            <v>A160-duplex větrací</v>
          </cell>
          <cell r="E950">
            <v>2350</v>
          </cell>
        </row>
        <row r="951">
          <cell r="A951" t="str">
            <v>A161117</v>
          </cell>
          <cell r="B951" t="str">
            <v>Kryt SK/300,400</v>
          </cell>
          <cell r="C951" t="str">
            <v>ks</v>
          </cell>
          <cell r="D951" t="str">
            <v>A160-duplex větrací</v>
          </cell>
          <cell r="E951">
            <v>2550</v>
          </cell>
        </row>
        <row r="952">
          <cell r="A952" t="str">
            <v>R131021</v>
          </cell>
          <cell r="B952" t="str">
            <v>KSC ø100/255x105 - Krabice koncová stropní čelní</v>
          </cell>
          <cell r="C952" t="str">
            <v>ks</v>
          </cell>
          <cell r="D952" t="str">
            <v>R1-Tvarovky ATREA</v>
          </cell>
          <cell r="E952">
            <v>560</v>
          </cell>
        </row>
        <row r="953">
          <cell r="A953" t="str">
            <v>R160211</v>
          </cell>
          <cell r="B953" t="str">
            <v>PMK 4"-10" 250x97 cín- Podlahová mřížka kovová</v>
          </cell>
          <cell r="C953" t="str">
            <v>ks</v>
          </cell>
          <cell r="D953" t="str">
            <v>R23-mřížky,stříšky a výfukové prvky</v>
          </cell>
          <cell r="E953">
            <v>780</v>
          </cell>
        </row>
        <row r="954">
          <cell r="A954" t="str">
            <v>R218163</v>
          </cell>
          <cell r="B954" t="str">
            <v>Trouba DN 160 - 1 řada děr (13) - nerez</v>
          </cell>
          <cell r="C954" t="str">
            <v>m</v>
          </cell>
          <cell r="D954" t="str">
            <v>R22-Kruhové tvarovky - nerez</v>
          </cell>
          <cell r="E954">
            <v>1880</v>
          </cell>
        </row>
        <row r="955">
          <cell r="A955" t="str">
            <v>R218203</v>
          </cell>
          <cell r="B955" t="str">
            <v>Trouba DN 200 - 1 řada děr (13) - nerez</v>
          </cell>
          <cell r="C955" t="str">
            <v>m</v>
          </cell>
          <cell r="D955" t="str">
            <v>R22-Kruhové tvarovky - nerez</v>
          </cell>
          <cell r="E955">
            <v>1930</v>
          </cell>
        </row>
        <row r="956">
          <cell r="A956" t="str">
            <v>R218253</v>
          </cell>
          <cell r="B956" t="str">
            <v>Trouba DN 250 - 1 řada děr (13) - nerez</v>
          </cell>
          <cell r="C956" t="str">
            <v>m</v>
          </cell>
          <cell r="D956" t="str">
            <v>R22-Kruhové tvarovky - nerez</v>
          </cell>
          <cell r="E956">
            <v>1980</v>
          </cell>
        </row>
        <row r="957">
          <cell r="A957" t="str">
            <v>R213022</v>
          </cell>
          <cell r="B957" t="str">
            <v>ohebné hadice Mastersan SA10-EPS Ø 102</v>
          </cell>
          <cell r="C957" t="str">
            <v>m</v>
          </cell>
          <cell r="D957" t="str">
            <v>R211-potrubí SONO,ALU,Thermo,Trouby</v>
          </cell>
          <cell r="E957">
            <v>290</v>
          </cell>
        </row>
        <row r="958">
          <cell r="A958" t="str">
            <v>R213023</v>
          </cell>
          <cell r="B958" t="str">
            <v>ohebné hadice Mastersan SA10-EPS Ø 127</v>
          </cell>
          <cell r="C958" t="str">
            <v>m</v>
          </cell>
          <cell r="D958" t="str">
            <v>R211-potrubí SONO,ALU,Thermo,Trouby</v>
          </cell>
          <cell r="E958">
            <v>300</v>
          </cell>
        </row>
        <row r="959">
          <cell r="A959" t="str">
            <v>R213025</v>
          </cell>
          <cell r="B959" t="str">
            <v>ohebné hadice Mastersan SA10-EPS Ø 160</v>
          </cell>
          <cell r="C959" t="str">
            <v>m</v>
          </cell>
          <cell r="D959" t="str">
            <v>R211-potrubí SONO,ALU,Thermo,Trouby</v>
          </cell>
          <cell r="E959">
            <v>350</v>
          </cell>
        </row>
        <row r="960">
          <cell r="A960" t="str">
            <v>R213027</v>
          </cell>
          <cell r="B960" t="str">
            <v>ohebné hadice Mastersan SA10-EPS Ø 203</v>
          </cell>
          <cell r="C960" t="str">
            <v>m</v>
          </cell>
          <cell r="D960" t="str">
            <v>R211-potrubí SONO,ALU,Thermo,Trouby</v>
          </cell>
          <cell r="E960">
            <v>430</v>
          </cell>
        </row>
        <row r="961">
          <cell r="A961" t="str">
            <v>R213029</v>
          </cell>
          <cell r="B961" t="str">
            <v>ohebné hadice Mastersan SA10-EPS Ø 254</v>
          </cell>
          <cell r="C961" t="str">
            <v>m</v>
          </cell>
          <cell r="D961" t="str">
            <v>R211-potrubí SONO,ALU,Thermo,Trouby</v>
          </cell>
          <cell r="E961">
            <v>540</v>
          </cell>
        </row>
        <row r="962">
          <cell r="A962" t="str">
            <v>R214022</v>
          </cell>
          <cell r="B962" t="str">
            <v>ohebné hadice Mastersan SA10-THERM Ø 102</v>
          </cell>
          <cell r="C962" t="str">
            <v>m</v>
          </cell>
          <cell r="D962" t="str">
            <v>R211-potrubí SONO,ALU,Thermo,Trouby</v>
          </cell>
          <cell r="E962">
            <v>190</v>
          </cell>
        </row>
        <row r="963">
          <cell r="A963" t="str">
            <v>R214023</v>
          </cell>
          <cell r="B963" t="str">
            <v>ohebné hadice Mastersan SA10-THERM Ø 127</v>
          </cell>
          <cell r="C963" t="str">
            <v>m</v>
          </cell>
          <cell r="D963" t="str">
            <v>R211-potrubí SONO,ALU,Thermo,Trouby</v>
          </cell>
          <cell r="E963">
            <v>210</v>
          </cell>
        </row>
        <row r="964">
          <cell r="A964" t="str">
            <v>R214025</v>
          </cell>
          <cell r="B964" t="str">
            <v>ohebné hadice Mastersan SA10-THERM Ø 160</v>
          </cell>
          <cell r="C964" t="str">
            <v>m</v>
          </cell>
          <cell r="D964" t="str">
            <v>R211-potrubí SONO,ALU,Thermo,Trouby</v>
          </cell>
          <cell r="E964">
            <v>250</v>
          </cell>
        </row>
        <row r="965">
          <cell r="A965" t="str">
            <v>R214027</v>
          </cell>
          <cell r="B965" t="str">
            <v>ohebné hadice Mastersan SA10-THERM Ø 203</v>
          </cell>
          <cell r="C965" t="str">
            <v>m</v>
          </cell>
          <cell r="D965" t="str">
            <v>R211-potrubí SONO,ALU,Thermo,Trouby</v>
          </cell>
          <cell r="E965">
            <v>300</v>
          </cell>
        </row>
        <row r="966">
          <cell r="A966" t="str">
            <v>R214029</v>
          </cell>
          <cell r="B966" t="str">
            <v>ohebné hadice Mastersan SA10-THERM Ø 254</v>
          </cell>
          <cell r="C966" t="str">
            <v>m</v>
          </cell>
          <cell r="D966" t="str">
            <v>R211-potrubí SONO,ALU,Thermo,Trouby</v>
          </cell>
          <cell r="E966">
            <v>400</v>
          </cell>
        </row>
        <row r="967">
          <cell r="A967" t="str">
            <v>R214052</v>
          </cell>
          <cell r="B967" t="str">
            <v>ohebné hadice Mastersan SA10-THERM50 Ø 102 (tl. iz. 50mm)</v>
          </cell>
          <cell r="C967" t="str">
            <v>m</v>
          </cell>
          <cell r="D967" t="str">
            <v>R211-potrubí SONO,ALU,Thermo,Trouby</v>
          </cell>
          <cell r="E967">
            <v>330</v>
          </cell>
        </row>
        <row r="968">
          <cell r="A968" t="str">
            <v>R214054</v>
          </cell>
          <cell r="B968" t="str">
            <v>ohebné hadice Mastersan SA10-THERM50 Ø 127 (tl. iz. 50mm)</v>
          </cell>
          <cell r="C968" t="str">
            <v>m</v>
          </cell>
          <cell r="D968" t="str">
            <v>R211-potrubí SONO,ALU,Thermo,Trouby</v>
          </cell>
          <cell r="E968">
            <v>390</v>
          </cell>
        </row>
        <row r="969">
          <cell r="A969" t="str">
            <v>R214056</v>
          </cell>
          <cell r="B969" t="str">
            <v>ohebné hadice Mastersan SA10-THERM50 Ø 160 (tl. iz. 50mm)</v>
          </cell>
          <cell r="C969" t="str">
            <v>m</v>
          </cell>
          <cell r="D969" t="str">
            <v>R211-potrubí SONO,ALU,Thermo,Trouby</v>
          </cell>
          <cell r="E969">
            <v>450</v>
          </cell>
        </row>
        <row r="970">
          <cell r="A970" t="str">
            <v>R214058</v>
          </cell>
          <cell r="B970" t="str">
            <v>ohebné hadice Mastersan SA10-THERM50 Ø 203 (tl. iz. 50mm)</v>
          </cell>
          <cell r="C970" t="str">
            <v>m</v>
          </cell>
          <cell r="D970" t="str">
            <v>R211-potrubí SONO,ALU,Thermo,Trouby</v>
          </cell>
          <cell r="E970">
            <v>500</v>
          </cell>
        </row>
        <row r="971">
          <cell r="A971" t="str">
            <v>R214060</v>
          </cell>
          <cell r="B971" t="str">
            <v>ohebné hadice Mastersan SA10-THERM50 Ø 254 (tl. iz. 50mm)</v>
          </cell>
          <cell r="C971" t="str">
            <v>m</v>
          </cell>
          <cell r="D971" t="str">
            <v>R211-potrubí SONO,ALU,Thermo,Trouby</v>
          </cell>
          <cell r="E971">
            <v>610</v>
          </cell>
        </row>
        <row r="972">
          <cell r="A972" t="str">
            <v>R216050</v>
          </cell>
          <cell r="B972" t="str">
            <v>hadice s tep. izolací Thermopipe Ø102 (tl. iz. 50mm)</v>
          </cell>
          <cell r="C972" t="str">
            <v>m</v>
          </cell>
          <cell r="D972" t="str">
            <v>R211-potrubí SONO,ALU,Thermo,Trouby</v>
          </cell>
          <cell r="E972">
            <v>270</v>
          </cell>
        </row>
        <row r="973">
          <cell r="A973" t="str">
            <v>R216056</v>
          </cell>
          <cell r="B973" t="str">
            <v>hadice s tep. izolací Thermopipe Ø203 (tl. iz. 50mm)</v>
          </cell>
          <cell r="C973" t="str">
            <v>m</v>
          </cell>
          <cell r="D973" t="str">
            <v>R211-potrubí SONO,ALU,Thermo,Trouby</v>
          </cell>
          <cell r="E973">
            <v>390</v>
          </cell>
        </row>
        <row r="974">
          <cell r="A974" t="str">
            <v>R216058</v>
          </cell>
          <cell r="B974" t="str">
            <v>hadice s tep. izolací Thermopipe Ø254 (tl. iz. 50mm)</v>
          </cell>
          <cell r="C974" t="str">
            <v>m</v>
          </cell>
          <cell r="D974" t="str">
            <v>R211-potrubí SONO,ALU,Thermo,Trouby</v>
          </cell>
          <cell r="E974">
            <v>470</v>
          </cell>
        </row>
        <row r="975">
          <cell r="A975" t="str">
            <v>R603135</v>
          </cell>
          <cell r="B975" t="str">
            <v>Čidlo solárního okruhu pro RG 23</v>
          </cell>
          <cell r="C975" t="str">
            <v>ks</v>
          </cell>
          <cell r="D975" t="str">
            <v>R6 -IZT</v>
          </cell>
          <cell r="E975">
            <v>1380</v>
          </cell>
        </row>
        <row r="976">
          <cell r="A976" t="str">
            <v>R603136</v>
          </cell>
          <cell r="B976" t="str">
            <v>Čidlo venkovní teploty pro RG 23</v>
          </cell>
          <cell r="C976" t="str">
            <v>ks</v>
          </cell>
          <cell r="D976" t="str">
            <v>R6 -IZT</v>
          </cell>
          <cell r="E976">
            <v>1040</v>
          </cell>
        </row>
        <row r="977">
          <cell r="A977" t="str">
            <v>R603137</v>
          </cell>
          <cell r="B977" t="str">
            <v>Filtr pro čidla teploty k RG 23</v>
          </cell>
          <cell r="C977" t="str">
            <v>ks</v>
          </cell>
          <cell r="D977" t="str">
            <v>R6 -IZT</v>
          </cell>
          <cell r="E977">
            <v>365</v>
          </cell>
        </row>
        <row r="978">
          <cell r="A978" t="str">
            <v>A142332</v>
          </cell>
          <cell r="B978" t="str">
            <v>ADS RH D - čidlo relativní vlhkosti, kanálové</v>
          </cell>
          <cell r="C978" t="str">
            <v>ks</v>
          </cell>
          <cell r="D978" t="str">
            <v>A142-čidla,termostaty a ovladače</v>
          </cell>
          <cell r="E978">
            <v>4100</v>
          </cell>
        </row>
        <row r="979">
          <cell r="A979" t="str">
            <v>A170930</v>
          </cell>
          <cell r="B979" t="str">
            <v>FTU RB3 - cirkulační</v>
          </cell>
          <cell r="C979" t="str">
            <v>bal</v>
          </cell>
          <cell r="D979" t="str">
            <v>A170-filtry</v>
          </cell>
          <cell r="E979">
            <v>370</v>
          </cell>
        </row>
        <row r="980">
          <cell r="A980" t="str">
            <v>R336016</v>
          </cell>
          <cell r="B980" t="str">
            <v>Čistící sada pro podlahové kanály 200x50</v>
          </cell>
          <cell r="C980" t="str">
            <v>kpl</v>
          </cell>
          <cell r="D980" t="str">
            <v>R1-Rozvod 200x50</v>
          </cell>
          <cell r="E980">
            <v>1850</v>
          </cell>
        </row>
        <row r="981">
          <cell r="A981" t="str">
            <v>R336017</v>
          </cell>
          <cell r="B981" t="str">
            <v>Čistící sada pro podlahové kanály 160x40</v>
          </cell>
          <cell r="C981" t="str">
            <v>kpl</v>
          </cell>
          <cell r="D981" t="str">
            <v>R1-Rozvod 160x40</v>
          </cell>
          <cell r="E981">
            <v>1800</v>
          </cell>
        </row>
        <row r="982">
          <cell r="A982" t="str">
            <v>A160510</v>
          </cell>
          <cell r="B982" t="str">
            <v>DUPLEX 170 EC5.RD5</v>
          </cell>
          <cell r="C982" t="str">
            <v>ks</v>
          </cell>
          <cell r="D982" t="str">
            <v>A160-duplex větrací</v>
          </cell>
          <cell r="E982">
            <v>41800</v>
          </cell>
        </row>
        <row r="983">
          <cell r="A983" t="str">
            <v>A160511</v>
          </cell>
          <cell r="B983" t="str">
            <v>DUPLEX 370 EC5.RD5</v>
          </cell>
          <cell r="C983" t="str">
            <v>ks</v>
          </cell>
          <cell r="D983" t="str">
            <v>A160-duplex větrací</v>
          </cell>
          <cell r="E983">
            <v>44700</v>
          </cell>
        </row>
        <row r="984">
          <cell r="A984" t="str">
            <v>A160512</v>
          </cell>
          <cell r="B984" t="str">
            <v>DUPLEX 570 EC5.RD5</v>
          </cell>
          <cell r="C984" t="str">
            <v>ks</v>
          </cell>
          <cell r="D984" t="str">
            <v>A160-duplex větrací</v>
          </cell>
          <cell r="E984">
            <v>52800</v>
          </cell>
        </row>
        <row r="985">
          <cell r="A985" t="str">
            <v>A160520</v>
          </cell>
          <cell r="B985" t="str">
            <v>DUPLEX 170 EC5.RD5.CF</v>
          </cell>
          <cell r="C985" t="str">
            <v>ks</v>
          </cell>
          <cell r="D985" t="str">
            <v>A160-duplex větrací</v>
          </cell>
          <cell r="E985">
            <v>46500</v>
          </cell>
        </row>
        <row r="986">
          <cell r="A986" t="str">
            <v>A160521</v>
          </cell>
          <cell r="B986" t="str">
            <v>DUPLEX 370 EC5.RD5.CF</v>
          </cell>
          <cell r="C986" t="str">
            <v>ks</v>
          </cell>
          <cell r="D986" t="str">
            <v>A160-duplex větrací</v>
          </cell>
          <cell r="E986">
            <v>49400</v>
          </cell>
        </row>
        <row r="987">
          <cell r="A987" t="str">
            <v>A160522</v>
          </cell>
          <cell r="B987" t="str">
            <v>DUPLEX 570 EC5.RD5.CF</v>
          </cell>
          <cell r="C987" t="str">
            <v>ks</v>
          </cell>
          <cell r="D987" t="str">
            <v>A160-duplex větrací</v>
          </cell>
          <cell r="E987">
            <v>57500</v>
          </cell>
        </row>
        <row r="988">
          <cell r="A988" t="str">
            <v>A160513</v>
          </cell>
          <cell r="B988" t="str">
            <v>DUPLEX 280 ECV5.RD5</v>
          </cell>
          <cell r="C988" t="str">
            <v>ks</v>
          </cell>
          <cell r="D988" t="str">
            <v>A160-duplex větrací</v>
          </cell>
          <cell r="E988">
            <v>41800</v>
          </cell>
        </row>
        <row r="989">
          <cell r="A989" t="str">
            <v>A160514</v>
          </cell>
          <cell r="B989" t="str">
            <v>DUPLEX 380 ECV5.RD5</v>
          </cell>
          <cell r="C989" t="str">
            <v>ks</v>
          </cell>
          <cell r="D989" t="str">
            <v>A160-duplex větrací</v>
          </cell>
          <cell r="E989">
            <v>44700</v>
          </cell>
        </row>
        <row r="990">
          <cell r="A990" t="str">
            <v>A160515</v>
          </cell>
          <cell r="B990" t="str">
            <v>DUPLEX 580 ECV5.RD5</v>
          </cell>
          <cell r="C990" t="str">
            <v>ks</v>
          </cell>
          <cell r="D990" t="str">
            <v>A160-duplex větrací</v>
          </cell>
          <cell r="E990">
            <v>52800</v>
          </cell>
        </row>
        <row r="991">
          <cell r="A991" t="str">
            <v>A160523</v>
          </cell>
          <cell r="B991" t="str">
            <v>DUPLEX 280 ECV5.RD5.CF</v>
          </cell>
          <cell r="C991" t="str">
            <v>ks</v>
          </cell>
          <cell r="D991" t="str">
            <v>A160-duplex větrací</v>
          </cell>
          <cell r="E991">
            <v>46500</v>
          </cell>
        </row>
        <row r="992">
          <cell r="A992" t="str">
            <v>A160524</v>
          </cell>
          <cell r="B992" t="str">
            <v>DUPLEX 380 ECV5.RD5.CF</v>
          </cell>
          <cell r="C992" t="str">
            <v>ks</v>
          </cell>
          <cell r="D992" t="str">
            <v>A160-duplex větrací</v>
          </cell>
          <cell r="E992">
            <v>49400</v>
          </cell>
        </row>
        <row r="993">
          <cell r="A993" t="str">
            <v>A160525</v>
          </cell>
          <cell r="B993" t="str">
            <v>DUPLEX 580 ECV5.RD5.CF</v>
          </cell>
          <cell r="C993" t="str">
            <v>ks</v>
          </cell>
          <cell r="D993" t="str">
            <v>A160-duplex větrací</v>
          </cell>
          <cell r="E993">
            <v>57500</v>
          </cell>
        </row>
        <row r="994">
          <cell r="A994" t="str">
            <v>A170130</v>
          </cell>
          <cell r="B994" t="str">
            <v>Regulátor CP Touch -bílý (nástěnný)</v>
          </cell>
          <cell r="C994" t="str">
            <v>ks</v>
          </cell>
          <cell r="D994" t="str">
            <v>A142-čidla,termostaty a ovladače</v>
          </cell>
          <cell r="E994">
            <v>6500</v>
          </cell>
        </row>
        <row r="995">
          <cell r="A995" t="str">
            <v>A170131</v>
          </cell>
          <cell r="B995" t="str">
            <v>Regulátor CP Touch -slonová kost (nástěnný)</v>
          </cell>
          <cell r="C995" t="str">
            <v>ks</v>
          </cell>
          <cell r="D995" t="str">
            <v>A142-čidla,termostaty a ovladače</v>
          </cell>
          <cell r="E995">
            <v>6500</v>
          </cell>
        </row>
        <row r="996">
          <cell r="A996" t="str">
            <v>A170132</v>
          </cell>
          <cell r="B996" t="str">
            <v>Regulátor CP Touch -šedý (nástěnný)</v>
          </cell>
          <cell r="C996" t="str">
            <v>ks</v>
          </cell>
          <cell r="D996" t="str">
            <v>A142-čidla,termostaty a ovladače</v>
          </cell>
          <cell r="E996">
            <v>6900</v>
          </cell>
        </row>
        <row r="997">
          <cell r="A997" t="str">
            <v>A170133</v>
          </cell>
          <cell r="B997" t="str">
            <v>Regulátor CP Touch -antracit (nástěnný)</v>
          </cell>
          <cell r="C997" t="str">
            <v>ks</v>
          </cell>
          <cell r="D997" t="str">
            <v>A142-čidla,termostaty a ovladače</v>
          </cell>
          <cell r="E997">
            <v>6900</v>
          </cell>
        </row>
        <row r="998">
          <cell r="A998" t="str">
            <v>A170140</v>
          </cell>
          <cell r="B998" t="str">
            <v>Regulátor CP 10 RT (barva bílá)</v>
          </cell>
          <cell r="C998" t="str">
            <v>ks</v>
          </cell>
          <cell r="D998" t="str">
            <v>A142-čidla,termostaty a ovladače</v>
          </cell>
          <cell r="E998">
            <v>2600</v>
          </cell>
        </row>
        <row r="999">
          <cell r="A999" t="str">
            <v>A170141</v>
          </cell>
          <cell r="B999" t="str">
            <v>Regulátor CP 10 RT 40 (barva slonová kost)</v>
          </cell>
          <cell r="C999" t="str">
            <v>ks</v>
          </cell>
          <cell r="D999" t="str">
            <v>A142-čidla,termostaty a ovladače</v>
          </cell>
          <cell r="E999">
            <v>2600</v>
          </cell>
        </row>
        <row r="1000">
          <cell r="A1000" t="str">
            <v>A170258</v>
          </cell>
          <cell r="B1000" t="str">
            <v>ADS 100 ABB (barva bílá)</v>
          </cell>
          <cell r="C1000" t="str">
            <v>ks</v>
          </cell>
          <cell r="D1000" t="str">
            <v>A142-čidla,termostaty a ovladače</v>
          </cell>
          <cell r="E1000">
            <v>860</v>
          </cell>
        </row>
        <row r="1001">
          <cell r="A1001" t="str">
            <v>A170285</v>
          </cell>
          <cell r="B1001" t="str">
            <v>RD4-IO -rozšiřujícíc modul regualce RD5</v>
          </cell>
          <cell r="C1001" t="str">
            <v>ks</v>
          </cell>
          <cell r="D1001" t="str">
            <v>A160-duplex větrací</v>
          </cell>
          <cell r="E1001">
            <v>2550</v>
          </cell>
        </row>
        <row r="1002">
          <cell r="A1002" t="str">
            <v>A170288</v>
          </cell>
          <cell r="B1002" t="str">
            <v>RD-BACnet/KNX - převodní z protokolu ModBUS</v>
          </cell>
          <cell r="C1002" t="str">
            <v>ks</v>
          </cell>
          <cell r="D1002" t="str">
            <v>A142-čidla,termostaty a ovladače</v>
          </cell>
          <cell r="E1002">
            <v>14800</v>
          </cell>
        </row>
        <row r="1003">
          <cell r="A1003" t="str">
            <v>A160550</v>
          </cell>
          <cell r="B1003" t="str">
            <v>EDO5 - 0,25 - RD5 dohřívač (pro EC5 170)</v>
          </cell>
          <cell r="C1003" t="str">
            <v>ks</v>
          </cell>
          <cell r="D1003" t="str">
            <v>A160-duplex větrací</v>
          </cell>
          <cell r="E1003">
            <v>3300</v>
          </cell>
        </row>
        <row r="1004">
          <cell r="A1004" t="str">
            <v>A160551</v>
          </cell>
          <cell r="B1004" t="str">
            <v>EDO5 - 0,50 - RD5 dohřívač (pro EC5 370; EC5 570)</v>
          </cell>
          <cell r="C1004" t="str">
            <v>ks</v>
          </cell>
          <cell r="D1004" t="str">
            <v>A160-duplex větrací</v>
          </cell>
          <cell r="E1004">
            <v>4200</v>
          </cell>
        </row>
        <row r="1005">
          <cell r="A1005" t="str">
            <v>A160555</v>
          </cell>
          <cell r="B1005" t="str">
            <v>EDO5.V - 0,25 - RD5 dohřívač (pro ECV5 280)</v>
          </cell>
          <cell r="C1005" t="str">
            <v>ks</v>
          </cell>
          <cell r="D1005" t="str">
            <v>A160-duplex větrací</v>
          </cell>
          <cell r="E1005">
            <v>3300</v>
          </cell>
        </row>
        <row r="1006">
          <cell r="A1006" t="str">
            <v>A160556</v>
          </cell>
          <cell r="B1006" t="str">
            <v>EDO5.V - 0,50 - RD5 dohřívač (pro ECV5 380; ECV5 580)</v>
          </cell>
          <cell r="C1006" t="str">
            <v>ks</v>
          </cell>
          <cell r="D1006" t="str">
            <v>A160-duplex větrací</v>
          </cell>
          <cell r="E1006">
            <v>4200</v>
          </cell>
        </row>
        <row r="1007">
          <cell r="A1007" t="str">
            <v>A160552</v>
          </cell>
          <cell r="B1007" t="str">
            <v>EDO5 - 0,65 - RD5 předehřívač  (pro EC5 170)</v>
          </cell>
          <cell r="C1007" t="str">
            <v>ks</v>
          </cell>
          <cell r="D1007" t="str">
            <v>A160-duplex větrací</v>
          </cell>
          <cell r="E1007">
            <v>4000</v>
          </cell>
        </row>
        <row r="1008">
          <cell r="A1008" t="str">
            <v>A160553</v>
          </cell>
          <cell r="B1008" t="str">
            <v>EDO5 - 0,99 - RD5 předehřívač  (pro EC5 370)</v>
          </cell>
          <cell r="C1008" t="str">
            <v>ks</v>
          </cell>
          <cell r="D1008" t="str">
            <v>A160-duplex větrací</v>
          </cell>
          <cell r="E1008">
            <v>4900</v>
          </cell>
        </row>
        <row r="1009">
          <cell r="A1009" t="str">
            <v>A160554</v>
          </cell>
          <cell r="B1009" t="str">
            <v>EDO5 - 1,30 - RD5 předehřívač  (pro EC5 570)</v>
          </cell>
          <cell r="C1009" t="str">
            <v>ks</v>
          </cell>
          <cell r="D1009" t="str">
            <v>A160-duplex větrací</v>
          </cell>
          <cell r="E1009">
            <v>5700</v>
          </cell>
        </row>
        <row r="1010">
          <cell r="A1010" t="str">
            <v>A160557</v>
          </cell>
          <cell r="B1010" t="str">
            <v>EDO5.V - 0,65 - RD5 předehřívač  (pro ECV5 280)</v>
          </cell>
          <cell r="C1010" t="str">
            <v>ks</v>
          </cell>
          <cell r="D1010" t="str">
            <v>A160-duplex větrací</v>
          </cell>
          <cell r="E1010">
            <v>4000</v>
          </cell>
        </row>
        <row r="1011">
          <cell r="A1011" t="str">
            <v>A160558</v>
          </cell>
          <cell r="B1011" t="str">
            <v>EDO5.V - 0,99 - RD5 předehřívač  (pro ECV5 380)</v>
          </cell>
          <cell r="C1011" t="str">
            <v>ks</v>
          </cell>
          <cell r="D1011" t="str">
            <v>A160-duplex větrací</v>
          </cell>
          <cell r="E1011">
            <v>4900</v>
          </cell>
        </row>
        <row r="1012">
          <cell r="A1012" t="str">
            <v>A160559</v>
          </cell>
          <cell r="B1012" t="str">
            <v>EDO5.V - 1,30 - RD5 předehřívač (pro ECV5 580)</v>
          </cell>
          <cell r="C1012" t="str">
            <v>ks</v>
          </cell>
          <cell r="D1012" t="str">
            <v>A160-duplex větrací</v>
          </cell>
          <cell r="E1012">
            <v>5700</v>
          </cell>
        </row>
        <row r="1013">
          <cell r="A1013" t="str">
            <v>A160500</v>
          </cell>
          <cell r="B1013" t="str">
            <v>DUPLEX 170 EC5.CP</v>
          </cell>
          <cell r="C1013" t="str">
            <v>ks</v>
          </cell>
          <cell r="D1013" t="str">
            <v>A160-duplex větrací</v>
          </cell>
          <cell r="E1013">
            <v>33900</v>
          </cell>
        </row>
        <row r="1014">
          <cell r="A1014" t="str">
            <v>A160501</v>
          </cell>
          <cell r="B1014" t="str">
            <v>DUPLEX 370 EC5.CP</v>
          </cell>
          <cell r="C1014" t="str">
            <v>ks</v>
          </cell>
          <cell r="D1014" t="str">
            <v>A160-duplex větrací</v>
          </cell>
          <cell r="E1014">
            <v>36800</v>
          </cell>
        </row>
        <row r="1015">
          <cell r="A1015" t="str">
            <v>A160502</v>
          </cell>
          <cell r="B1015" t="str">
            <v>DUPLEX 570 EC5.CP</v>
          </cell>
          <cell r="C1015" t="str">
            <v>ks</v>
          </cell>
          <cell r="D1015" t="str">
            <v>A160-duplex větrací</v>
          </cell>
          <cell r="E1015">
            <v>44900</v>
          </cell>
        </row>
        <row r="1016">
          <cell r="A1016" t="str">
            <v>A160503</v>
          </cell>
          <cell r="B1016" t="str">
            <v>DUPLEX 280 ECV5.CP</v>
          </cell>
          <cell r="C1016" t="str">
            <v>ks</v>
          </cell>
          <cell r="D1016" t="str">
            <v>A160-duplex větrací</v>
          </cell>
          <cell r="E1016">
            <v>33900</v>
          </cell>
        </row>
        <row r="1017">
          <cell r="A1017" t="str">
            <v>A160504</v>
          </cell>
          <cell r="B1017" t="str">
            <v>DUPLEX 380  ECV5.CP</v>
          </cell>
          <cell r="C1017" t="str">
            <v>ks</v>
          </cell>
          <cell r="D1017" t="str">
            <v>A160-duplex větrací</v>
          </cell>
          <cell r="E1017">
            <v>36800</v>
          </cell>
        </row>
        <row r="1018">
          <cell r="A1018" t="str">
            <v>A160505</v>
          </cell>
          <cell r="B1018" t="str">
            <v>DUPLEX 580  ECV5.CP</v>
          </cell>
          <cell r="C1018" t="str">
            <v>ks</v>
          </cell>
          <cell r="D1018" t="str">
            <v>A160-duplex větrací</v>
          </cell>
          <cell r="E1018">
            <v>44900</v>
          </cell>
        </row>
        <row r="1019">
          <cell r="A1019" t="str">
            <v>A144100</v>
          </cell>
          <cell r="B1019" t="str">
            <v>Dotykový ovladač CPA -slonová kost</v>
          </cell>
          <cell r="C1019" t="str">
            <v>ks</v>
          </cell>
          <cell r="D1019" t="str">
            <v>A142-čidla,termostaty a ovladače</v>
          </cell>
          <cell r="E1019">
            <v>4500</v>
          </cell>
        </row>
        <row r="1020">
          <cell r="A1020" t="str">
            <v>A144110</v>
          </cell>
          <cell r="B1020" t="str">
            <v>Mechanický ovladač CPB -bílý</v>
          </cell>
          <cell r="C1020" t="str">
            <v>ks</v>
          </cell>
          <cell r="D1020" t="str">
            <v>A142-čidla,termostaty a ovladače</v>
          </cell>
          <cell r="E1020">
            <v>2400</v>
          </cell>
        </row>
        <row r="1021">
          <cell r="A1021" t="str">
            <v>A160560</v>
          </cell>
          <cell r="B1021" t="str">
            <v>EDO5 - 0,25 - CP dohřívač (pro EC5 170)</v>
          </cell>
          <cell r="C1021" t="str">
            <v>ks</v>
          </cell>
          <cell r="D1021" t="str">
            <v>A160-duplex větrací</v>
          </cell>
          <cell r="E1021">
            <v>4400</v>
          </cell>
        </row>
        <row r="1022">
          <cell r="A1022" t="str">
            <v>A160561</v>
          </cell>
          <cell r="B1022" t="str">
            <v>EDO5 - 0,50 - CP dohřívač (pro EC5 370; EC5 570)</v>
          </cell>
          <cell r="C1022" t="str">
            <v>ks</v>
          </cell>
          <cell r="D1022" t="str">
            <v>A160-duplex větrací</v>
          </cell>
          <cell r="E1022">
            <v>5300</v>
          </cell>
        </row>
        <row r="1023">
          <cell r="A1023" t="str">
            <v>A160565</v>
          </cell>
          <cell r="B1023" t="str">
            <v>EDO5.V - 0,25 - CP dohřívač (pro ECV5 280)</v>
          </cell>
          <cell r="C1023" t="str">
            <v>ks</v>
          </cell>
          <cell r="D1023" t="str">
            <v>A160-duplex větrací</v>
          </cell>
          <cell r="E1023">
            <v>4400</v>
          </cell>
        </row>
        <row r="1024">
          <cell r="A1024" t="str">
            <v>A160566</v>
          </cell>
          <cell r="B1024" t="str">
            <v>EDO5.V - 0,50 - CP  dohřívač (pro ECV5 380; ECV5 580)</v>
          </cell>
          <cell r="C1024" t="str">
            <v>ks</v>
          </cell>
          <cell r="D1024" t="str">
            <v>A160-duplex větrací</v>
          </cell>
          <cell r="E1024">
            <v>5300</v>
          </cell>
        </row>
        <row r="1025">
          <cell r="A1025" t="str">
            <v>A160562</v>
          </cell>
          <cell r="B1025" t="str">
            <v>EDO5 - 0,65 - CP předehřívač (pro EC5 170)</v>
          </cell>
          <cell r="C1025" t="str">
            <v>ks</v>
          </cell>
          <cell r="D1025" t="str">
            <v>A160-duplex větrací</v>
          </cell>
          <cell r="E1025">
            <v>5100</v>
          </cell>
        </row>
        <row r="1026">
          <cell r="A1026" t="str">
            <v>A160563</v>
          </cell>
          <cell r="B1026" t="str">
            <v>EDO5 - 0,99 - CP  předehřívač (pro EC5 370)</v>
          </cell>
          <cell r="C1026" t="str">
            <v>ks</v>
          </cell>
          <cell r="D1026" t="str">
            <v>A160-duplex větrací</v>
          </cell>
          <cell r="E1026">
            <v>6000</v>
          </cell>
        </row>
        <row r="1027">
          <cell r="A1027" t="str">
            <v>A160564</v>
          </cell>
          <cell r="B1027" t="str">
            <v>EDO5 - 1,30 - CP  předehřívač (pro EC5 570)</v>
          </cell>
          <cell r="C1027" t="str">
            <v>ks</v>
          </cell>
          <cell r="D1027" t="str">
            <v>A160-duplex větrací</v>
          </cell>
          <cell r="E1027">
            <v>6800</v>
          </cell>
        </row>
        <row r="1028">
          <cell r="A1028" t="str">
            <v>A160567</v>
          </cell>
          <cell r="B1028" t="str">
            <v>EDO5.V - 0,65 - CP  předehřívač (pro ECV5 280)</v>
          </cell>
          <cell r="C1028" t="str">
            <v>ks</v>
          </cell>
          <cell r="D1028" t="str">
            <v>A160-duplex větrací</v>
          </cell>
          <cell r="E1028">
            <v>5100</v>
          </cell>
        </row>
        <row r="1029">
          <cell r="A1029" t="str">
            <v>A160568</v>
          </cell>
          <cell r="B1029" t="str">
            <v>EDO5.V - 0,99 - CP předehřívač (pro ECV5 380)</v>
          </cell>
          <cell r="C1029" t="str">
            <v>ks</v>
          </cell>
          <cell r="D1029" t="str">
            <v>A160-duplex větrací</v>
          </cell>
          <cell r="E1029">
            <v>6000</v>
          </cell>
        </row>
        <row r="1030">
          <cell r="A1030" t="str">
            <v>A160569</v>
          </cell>
          <cell r="B1030" t="str">
            <v>EDO5.V - 1,30 - CP předehřívač (pro ECV5 580)</v>
          </cell>
          <cell r="C1030" t="str">
            <v>ks</v>
          </cell>
          <cell r="D1030" t="str">
            <v>A160-duplex větrací</v>
          </cell>
          <cell r="E1030">
            <v>6800</v>
          </cell>
        </row>
        <row r="1031">
          <cell r="A1031" t="str">
            <v>A160965</v>
          </cell>
          <cell r="B1031" t="str">
            <v>FK 170 EC5 - G4</v>
          </cell>
          <cell r="C1031" t="str">
            <v>ks</v>
          </cell>
          <cell r="D1031" t="str">
            <v>A170-filtry</v>
          </cell>
          <cell r="E1031">
            <v>240</v>
          </cell>
        </row>
        <row r="1032">
          <cell r="A1032" t="str">
            <v>A160966</v>
          </cell>
          <cell r="B1032" t="str">
            <v>FK 370 EC5 - G4</v>
          </cell>
          <cell r="C1032" t="str">
            <v>ks</v>
          </cell>
          <cell r="D1032" t="str">
            <v>A170-filtry</v>
          </cell>
          <cell r="E1032">
            <v>250</v>
          </cell>
        </row>
        <row r="1033">
          <cell r="A1033" t="str">
            <v>A160967</v>
          </cell>
          <cell r="B1033" t="str">
            <v>FK 570 EC5 - G4</v>
          </cell>
          <cell r="C1033" t="str">
            <v>ks</v>
          </cell>
          <cell r="D1033" t="str">
            <v>A170-filtry</v>
          </cell>
          <cell r="E1033">
            <v>260</v>
          </cell>
        </row>
        <row r="1034">
          <cell r="A1034" t="str">
            <v>A160971</v>
          </cell>
          <cell r="B1034" t="str">
            <v>FK 280, 380 ECV5 - G4</v>
          </cell>
          <cell r="C1034" t="str">
            <v>ks</v>
          </cell>
          <cell r="D1034" t="str">
            <v>A170-filtry</v>
          </cell>
          <cell r="E1034">
            <v>230</v>
          </cell>
        </row>
        <row r="1035">
          <cell r="A1035" t="str">
            <v>A160972</v>
          </cell>
          <cell r="B1035" t="str">
            <v>FK 580 ECV5 - G4</v>
          </cell>
          <cell r="C1035" t="str">
            <v>ks</v>
          </cell>
          <cell r="D1035" t="str">
            <v>A170-filtry</v>
          </cell>
          <cell r="E1035">
            <v>240</v>
          </cell>
        </row>
        <row r="1036">
          <cell r="A1036" t="str">
            <v>A160968</v>
          </cell>
          <cell r="B1036" t="str">
            <v>FK 170 EC5 - F7</v>
          </cell>
          <cell r="C1036" t="str">
            <v>ks</v>
          </cell>
          <cell r="D1036" t="str">
            <v>A170-filtry</v>
          </cell>
          <cell r="E1036">
            <v>250</v>
          </cell>
        </row>
        <row r="1037">
          <cell r="A1037" t="str">
            <v>A160969</v>
          </cell>
          <cell r="B1037" t="str">
            <v>FK 370 EC5 - F7</v>
          </cell>
          <cell r="C1037" t="str">
            <v>ks</v>
          </cell>
          <cell r="D1037" t="str">
            <v>A170-filtry</v>
          </cell>
          <cell r="E1037">
            <v>290</v>
          </cell>
        </row>
        <row r="1038">
          <cell r="A1038" t="str">
            <v>A160970</v>
          </cell>
          <cell r="B1038" t="str">
            <v>FK 570 EC5 - F7</v>
          </cell>
          <cell r="C1038" t="str">
            <v>ks</v>
          </cell>
          <cell r="D1038" t="str">
            <v>A170-filtry</v>
          </cell>
          <cell r="E1038">
            <v>300</v>
          </cell>
        </row>
        <row r="1039">
          <cell r="A1039" t="str">
            <v>A160973</v>
          </cell>
          <cell r="B1039" t="str">
            <v>FK 280, 380 ECV5 - F7</v>
          </cell>
          <cell r="C1039" t="str">
            <v>ks</v>
          </cell>
          <cell r="D1039" t="str">
            <v>A170-filtry</v>
          </cell>
          <cell r="E1039">
            <v>240</v>
          </cell>
        </row>
        <row r="1040">
          <cell r="A1040" t="str">
            <v>A160974</v>
          </cell>
          <cell r="B1040" t="str">
            <v>FK 580 ECV5 - F7</v>
          </cell>
          <cell r="C1040" t="str">
            <v>ks</v>
          </cell>
          <cell r="D1040" t="str">
            <v>A170-filtry</v>
          </cell>
          <cell r="E1040">
            <v>280</v>
          </cell>
        </row>
        <row r="1041">
          <cell r="A1041" t="str">
            <v>A160975</v>
          </cell>
          <cell r="B1041" t="str">
            <v>FT 170 EC5 - G4</v>
          </cell>
          <cell r="C1041" t="str">
            <v>bal</v>
          </cell>
          <cell r="D1041" t="str">
            <v>A170-filtry</v>
          </cell>
          <cell r="E1041">
            <v>130</v>
          </cell>
        </row>
        <row r="1042">
          <cell r="A1042" t="str">
            <v>A160976</v>
          </cell>
          <cell r="B1042" t="str">
            <v>FT 370 EC5 - G4</v>
          </cell>
          <cell r="C1042" t="str">
            <v>bal</v>
          </cell>
          <cell r="D1042" t="str">
            <v>A170-filtry</v>
          </cell>
          <cell r="E1042">
            <v>190</v>
          </cell>
        </row>
        <row r="1043">
          <cell r="A1043" t="str">
            <v>A160977</v>
          </cell>
          <cell r="B1043" t="str">
            <v>FT 570 EC5 - G4</v>
          </cell>
          <cell r="C1043" t="str">
            <v>bal</v>
          </cell>
          <cell r="D1043" t="str">
            <v>A170-filtry</v>
          </cell>
          <cell r="E1043">
            <v>210</v>
          </cell>
        </row>
        <row r="1044">
          <cell r="A1044" t="str">
            <v>A160981</v>
          </cell>
          <cell r="B1044" t="str">
            <v>FT 280, 380 ECV5 - G4</v>
          </cell>
          <cell r="C1044" t="str">
            <v>bal</v>
          </cell>
          <cell r="D1044" t="str">
            <v>A170-filtry</v>
          </cell>
          <cell r="E1044">
            <v>120</v>
          </cell>
        </row>
        <row r="1045">
          <cell r="A1045" t="str">
            <v>A160982</v>
          </cell>
          <cell r="B1045" t="str">
            <v>FT 580 ECV5 - G4</v>
          </cell>
          <cell r="C1045" t="str">
            <v>bal</v>
          </cell>
          <cell r="D1045" t="str">
            <v>A170-filtry</v>
          </cell>
          <cell r="E1045">
            <v>150</v>
          </cell>
        </row>
        <row r="1046">
          <cell r="A1046" t="str">
            <v>A160978</v>
          </cell>
          <cell r="B1046" t="str">
            <v>FT170 EC5 - F7</v>
          </cell>
          <cell r="C1046" t="str">
            <v>bal</v>
          </cell>
          <cell r="D1046" t="str">
            <v>A170-filtry</v>
          </cell>
          <cell r="E1046">
            <v>200</v>
          </cell>
        </row>
        <row r="1047">
          <cell r="A1047" t="str">
            <v>A160979</v>
          </cell>
          <cell r="B1047" t="str">
            <v>FT 370 EC5 - F7</v>
          </cell>
          <cell r="C1047" t="str">
            <v>bal</v>
          </cell>
          <cell r="D1047" t="str">
            <v>A170-filtry</v>
          </cell>
          <cell r="E1047">
            <v>320</v>
          </cell>
        </row>
        <row r="1048">
          <cell r="A1048" t="str">
            <v>A160980</v>
          </cell>
          <cell r="B1048" t="str">
            <v>FT 570 EC5 - F7</v>
          </cell>
          <cell r="C1048" t="str">
            <v>bal</v>
          </cell>
          <cell r="D1048" t="str">
            <v>A170-filtry</v>
          </cell>
          <cell r="E1048">
            <v>340</v>
          </cell>
        </row>
        <row r="1049">
          <cell r="A1049" t="str">
            <v>A160983</v>
          </cell>
          <cell r="B1049" t="str">
            <v>FT 280, 380 ECV5 - F7</v>
          </cell>
          <cell r="C1049" t="str">
            <v>bal</v>
          </cell>
          <cell r="D1049" t="str">
            <v>A170-filtry</v>
          </cell>
          <cell r="E1049">
            <v>180</v>
          </cell>
        </row>
        <row r="1050">
          <cell r="A1050" t="str">
            <v>A160984</v>
          </cell>
          <cell r="B1050" t="str">
            <v>FT 580 ECV5 - F7</v>
          </cell>
          <cell r="C1050" t="str">
            <v>bal</v>
          </cell>
          <cell r="D1050" t="str">
            <v>A170-filtry</v>
          </cell>
          <cell r="E1050">
            <v>230</v>
          </cell>
        </row>
        <row r="1051">
          <cell r="A1051">
            <v>0</v>
          </cell>
          <cell r="B1051">
            <v>0</v>
          </cell>
          <cell r="C1051">
            <v>0</v>
          </cell>
          <cell r="D1051">
            <v>0</v>
          </cell>
          <cell r="E1051">
            <v>0</v>
          </cell>
        </row>
        <row r="1052">
          <cell r="A1052">
            <v>0</v>
          </cell>
          <cell r="B1052">
            <v>0</v>
          </cell>
          <cell r="C1052">
            <v>0</v>
          </cell>
          <cell r="D1052">
            <v>0</v>
          </cell>
          <cell r="E1052">
            <v>0</v>
          </cell>
        </row>
        <row r="1053">
          <cell r="A1053" t="str">
            <v>KLO-2x90/125-OC</v>
          </cell>
          <cell r="B1053" t="str">
            <v>KLO-2x90/125-OC Stropní/stěnový box průchozí pro talířový ventil DN 125 (mat-plasty.cz)</v>
          </cell>
          <cell r="C1053" t="str">
            <v>ks</v>
          </cell>
          <cell r="D1053">
            <v>0</v>
          </cell>
          <cell r="E1053">
            <v>0</v>
          </cell>
        </row>
        <row r="1054">
          <cell r="A1054" t="str">
            <v>KLOZ-1x90/125-OC</v>
          </cell>
          <cell r="B1054" t="str">
            <v>KLOZ-1x90/125-OC Stropní/stěnový box průchozí pro talířový ventil DN 125 (mat-plasty.cz)</v>
          </cell>
          <cell r="C1054" t="str">
            <v>ks</v>
          </cell>
          <cell r="D1054">
            <v>0</v>
          </cell>
          <cell r="E1054">
            <v>0</v>
          </cell>
        </row>
        <row r="1055">
          <cell r="A1055" t="str">
            <v>KLO-3x90/P-125-OC</v>
          </cell>
          <cell r="B1055" t="str">
            <v>KLO-3x90/P-125-OC Stropní/stěnový box průchozí pro talířový ventil DN 125 (mat-plasty.cz)</v>
          </cell>
          <cell r="C1055" t="str">
            <v>ks</v>
          </cell>
          <cell r="D1055">
            <v>0</v>
          </cell>
          <cell r="E1055">
            <v>0</v>
          </cell>
        </row>
        <row r="1056">
          <cell r="A1056" t="str">
            <v>PVM-E90 125</v>
          </cell>
          <cell r="B1056" t="str">
            <v>PVM-E90 125  požární ventil odtahový/přívodní (Mandík)</v>
          </cell>
          <cell r="C1056" t="str">
            <v>ks</v>
          </cell>
          <cell r="D1056">
            <v>0</v>
          </cell>
          <cell r="E1056">
            <v>0</v>
          </cell>
        </row>
        <row r="1057">
          <cell r="A1057" t="str">
            <v>PVM-E90 100</v>
          </cell>
          <cell r="B1057" t="str">
            <v>PVM-E90 100  požární ventil odtahový/přívodní (Mandík)</v>
          </cell>
          <cell r="C1057" t="str">
            <v>ks</v>
          </cell>
          <cell r="D1057">
            <v>0</v>
          </cell>
          <cell r="E1057">
            <v>0</v>
          </cell>
        </row>
        <row r="1058">
          <cell r="A1058" t="str">
            <v>VKS 125</v>
          </cell>
          <cell r="B1058" t="str">
            <v>Výfukový kus VKS 125 (Elektrodesign ventilátory)</v>
          </cell>
          <cell r="C1058" t="str">
            <v>ks</v>
          </cell>
          <cell r="D1058" t="str">
            <v>Elektrodesign</v>
          </cell>
          <cell r="E1058">
            <v>320</v>
          </cell>
        </row>
        <row r="1059">
          <cell r="A1059" t="str">
            <v>TD 350/125 SILENT T</v>
          </cell>
          <cell r="B1059" t="str">
            <v>TD 350/125 SILENT T IP 44 ultra tichý ventilátor s doběhem (Elektrodesign ventilátory)</v>
          </cell>
          <cell r="C1059" t="str">
            <v>ks</v>
          </cell>
          <cell r="D1059" t="str">
            <v>Elektrodesign</v>
          </cell>
          <cell r="E1059">
            <v>5938</v>
          </cell>
        </row>
        <row r="1060">
          <cell r="A1060">
            <v>0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</row>
        <row r="1061">
          <cell r="A1061">
            <v>0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</row>
        <row r="1062">
          <cell r="A1062">
            <v>0</v>
          </cell>
          <cell r="B1062">
            <v>0</v>
          </cell>
          <cell r="C1062">
            <v>0</v>
          </cell>
          <cell r="D1062">
            <v>0</v>
          </cell>
          <cell r="E1062">
            <v>0</v>
          </cell>
        </row>
        <row r="1063">
          <cell r="A1063">
            <v>0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</row>
        <row r="1064">
          <cell r="A1064">
            <v>0</v>
          </cell>
          <cell r="B1064">
            <v>0</v>
          </cell>
          <cell r="C1064">
            <v>0</v>
          </cell>
          <cell r="D1064">
            <v>0</v>
          </cell>
          <cell r="E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  <cell r="D1066">
            <v>0</v>
          </cell>
          <cell r="E1066">
            <v>0</v>
          </cell>
        </row>
        <row r="1067">
          <cell r="A1067">
            <v>0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</row>
        <row r="1068">
          <cell r="A1068">
            <v>0</v>
          </cell>
          <cell r="B1068">
            <v>0</v>
          </cell>
          <cell r="C1068">
            <v>0</v>
          </cell>
          <cell r="D1068">
            <v>0</v>
          </cell>
          <cell r="E1068">
            <v>0</v>
          </cell>
        </row>
        <row r="1069">
          <cell r="A1069">
            <v>0</v>
          </cell>
          <cell r="B1069">
            <v>0</v>
          </cell>
          <cell r="C1069">
            <v>0</v>
          </cell>
          <cell r="D1069">
            <v>0</v>
          </cell>
          <cell r="E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  <cell r="D1070">
            <v>0</v>
          </cell>
          <cell r="E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</row>
        <row r="1073">
          <cell r="A1073">
            <v>0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</row>
        <row r="1074">
          <cell r="A1074">
            <v>0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</row>
        <row r="1075">
          <cell r="A1075">
            <v>0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</row>
        <row r="1076">
          <cell r="A1076">
            <v>0</v>
          </cell>
          <cell r="B1076">
            <v>0</v>
          </cell>
          <cell r="C1076">
            <v>0</v>
          </cell>
          <cell r="D1076">
            <v>0</v>
          </cell>
          <cell r="E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  <cell r="D1078">
            <v>0</v>
          </cell>
          <cell r="E1078">
            <v>0</v>
          </cell>
        </row>
        <row r="1079">
          <cell r="A1079">
            <v>0</v>
          </cell>
          <cell r="B1079">
            <v>0</v>
          </cell>
          <cell r="C1079">
            <v>0</v>
          </cell>
          <cell r="D1079">
            <v>0</v>
          </cell>
          <cell r="E1079">
            <v>0</v>
          </cell>
        </row>
        <row r="1080">
          <cell r="A1080">
            <v>0</v>
          </cell>
          <cell r="B1080">
            <v>0</v>
          </cell>
          <cell r="C1080">
            <v>0</v>
          </cell>
          <cell r="D1080">
            <v>0</v>
          </cell>
          <cell r="E1080">
            <v>0</v>
          </cell>
        </row>
        <row r="1081">
          <cell r="A1081">
            <v>0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</row>
        <row r="1082">
          <cell r="A1082">
            <v>0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</row>
        <row r="1083">
          <cell r="A1083">
            <v>0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</row>
        <row r="1084">
          <cell r="A1084">
            <v>0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</row>
        <row r="1085">
          <cell r="A1085">
            <v>0</v>
          </cell>
          <cell r="B1085">
            <v>0</v>
          </cell>
          <cell r="C1085">
            <v>0</v>
          </cell>
          <cell r="D1085">
            <v>0</v>
          </cell>
          <cell r="E1085">
            <v>0</v>
          </cell>
        </row>
        <row r="1086">
          <cell r="A1086">
            <v>0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</row>
        <row r="1087">
          <cell r="A1087">
            <v>0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</row>
        <row r="1088">
          <cell r="A1088">
            <v>0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</row>
        <row r="1089">
          <cell r="A1089">
            <v>0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</row>
        <row r="1090">
          <cell r="A1090">
            <v>0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</row>
        <row r="1091">
          <cell r="A1091">
            <v>0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</row>
        <row r="1092">
          <cell r="A1092">
            <v>0</v>
          </cell>
          <cell r="B1092">
            <v>0</v>
          </cell>
          <cell r="C1092">
            <v>0</v>
          </cell>
          <cell r="D1092">
            <v>0</v>
          </cell>
          <cell r="E1092">
            <v>0</v>
          </cell>
        </row>
        <row r="1093">
          <cell r="A1093">
            <v>0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</row>
        <row r="1094">
          <cell r="A1094">
            <v>0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</row>
        <row r="1095">
          <cell r="A1095">
            <v>0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</row>
        <row r="1096">
          <cell r="A1096">
            <v>0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</row>
        <row r="1097">
          <cell r="A1097">
            <v>0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</row>
        <row r="1098">
          <cell r="A1098">
            <v>0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</row>
        <row r="1099">
          <cell r="A1099">
            <v>0</v>
          </cell>
          <cell r="B1099">
            <v>0</v>
          </cell>
          <cell r="C1099">
            <v>0</v>
          </cell>
          <cell r="D1099">
            <v>0</v>
          </cell>
          <cell r="E1099">
            <v>0</v>
          </cell>
        </row>
        <row r="1100">
          <cell r="A1100">
            <v>0</v>
          </cell>
          <cell r="B1100">
            <v>0</v>
          </cell>
          <cell r="C1100">
            <v>0</v>
          </cell>
          <cell r="D1100">
            <v>0</v>
          </cell>
          <cell r="E1100">
            <v>0</v>
          </cell>
        </row>
        <row r="1101">
          <cell r="A1101">
            <v>0</v>
          </cell>
          <cell r="B1101">
            <v>0</v>
          </cell>
          <cell r="C1101">
            <v>0</v>
          </cell>
          <cell r="D1101">
            <v>0</v>
          </cell>
          <cell r="E1101">
            <v>0</v>
          </cell>
        </row>
        <row r="1102">
          <cell r="A1102">
            <v>0</v>
          </cell>
          <cell r="B1102">
            <v>0</v>
          </cell>
          <cell r="C1102">
            <v>0</v>
          </cell>
          <cell r="D1102">
            <v>0</v>
          </cell>
          <cell r="E1102">
            <v>0</v>
          </cell>
        </row>
        <row r="1103">
          <cell r="A1103">
            <v>0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</row>
        <row r="1104">
          <cell r="A1104">
            <v>0</v>
          </cell>
          <cell r="B1104">
            <v>0</v>
          </cell>
          <cell r="C1104">
            <v>0</v>
          </cell>
          <cell r="D1104">
            <v>0</v>
          </cell>
          <cell r="E1104">
            <v>0</v>
          </cell>
        </row>
        <row r="1105">
          <cell r="A1105">
            <v>0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</row>
        <row r="1106">
          <cell r="A1106">
            <v>0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</row>
        <row r="1107">
          <cell r="A1107">
            <v>0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</row>
        <row r="1108">
          <cell r="A1108">
            <v>0</v>
          </cell>
          <cell r="B1108">
            <v>0</v>
          </cell>
          <cell r="C1108">
            <v>0</v>
          </cell>
          <cell r="D1108">
            <v>0</v>
          </cell>
          <cell r="E1108">
            <v>0</v>
          </cell>
        </row>
        <row r="1109">
          <cell r="A1109">
            <v>0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</row>
        <row r="1110">
          <cell r="A1110">
            <v>0</v>
          </cell>
          <cell r="B1110">
            <v>0</v>
          </cell>
          <cell r="C1110">
            <v>0</v>
          </cell>
          <cell r="D1110">
            <v>0</v>
          </cell>
          <cell r="E1110">
            <v>0</v>
          </cell>
        </row>
        <row r="1111">
          <cell r="A1111">
            <v>0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</row>
        <row r="1112">
          <cell r="A1112">
            <v>0</v>
          </cell>
          <cell r="B1112">
            <v>0</v>
          </cell>
          <cell r="C1112">
            <v>0</v>
          </cell>
          <cell r="D1112">
            <v>0</v>
          </cell>
          <cell r="E1112">
            <v>0</v>
          </cell>
        </row>
        <row r="1113">
          <cell r="A1113">
            <v>0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</row>
        <row r="1114">
          <cell r="A1114">
            <v>0</v>
          </cell>
          <cell r="B1114">
            <v>0</v>
          </cell>
          <cell r="C1114">
            <v>0</v>
          </cell>
          <cell r="D1114">
            <v>0</v>
          </cell>
          <cell r="E1114">
            <v>0</v>
          </cell>
        </row>
        <row r="1115">
          <cell r="A1115">
            <v>0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</row>
        <row r="1116">
          <cell r="A1116">
            <v>0</v>
          </cell>
          <cell r="B1116">
            <v>0</v>
          </cell>
          <cell r="C1116">
            <v>0</v>
          </cell>
          <cell r="D1116">
            <v>0</v>
          </cell>
          <cell r="E1116">
            <v>0</v>
          </cell>
        </row>
        <row r="1117">
          <cell r="A1117">
            <v>0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</row>
        <row r="1118">
          <cell r="A1118">
            <v>0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>
            <v>0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</row>
        <row r="1120">
          <cell r="A1120">
            <v>0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</row>
        <row r="1121">
          <cell r="A1121">
            <v>0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</row>
        <row r="1122">
          <cell r="A1122">
            <v>0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</row>
        <row r="1123">
          <cell r="A1123">
            <v>0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</row>
        <row r="1124">
          <cell r="A1124">
            <v>0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</row>
        <row r="1125">
          <cell r="A1125">
            <v>0</v>
          </cell>
          <cell r="B1125">
            <v>0</v>
          </cell>
          <cell r="C1125">
            <v>0</v>
          </cell>
          <cell r="D1125">
            <v>0</v>
          </cell>
          <cell r="E1125">
            <v>0</v>
          </cell>
        </row>
        <row r="1126">
          <cell r="A1126">
            <v>0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W28" sqref="W28"/>
    </sheetView>
  </sheetViews>
  <sheetFormatPr defaultRowHeight="13.2"/>
  <sheetData>
    <row r="1" spans="1:7">
      <c r="A1" s="36" t="s">
        <v>32</v>
      </c>
    </row>
    <row r="2" spans="1:7" ht="57.75" customHeight="1">
      <c r="A2" s="348" t="s">
        <v>33</v>
      </c>
      <c r="B2" s="348"/>
      <c r="C2" s="348"/>
      <c r="D2" s="348"/>
      <c r="E2" s="348"/>
      <c r="F2" s="348"/>
      <c r="G2" s="34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88"/>
  <sheetViews>
    <sheetView showGridLines="0" tabSelected="1" topLeftCell="B1" zoomScaleSheetLayoutView="75" workbookViewId="0">
      <selection activeCell="H79" sqref="H79"/>
    </sheetView>
  </sheetViews>
  <sheetFormatPr defaultColWidth="9" defaultRowHeight="13.2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  <col min="52" max="52" width="94" customWidth="1"/>
  </cols>
  <sheetData>
    <row r="1" spans="1:15" ht="33.75" customHeight="1">
      <c r="A1" s="72" t="s">
        <v>31</v>
      </c>
      <c r="B1" s="349" t="s">
        <v>36</v>
      </c>
      <c r="C1" s="350"/>
      <c r="D1" s="350"/>
      <c r="E1" s="350"/>
      <c r="F1" s="350"/>
      <c r="G1" s="350"/>
      <c r="H1" s="350"/>
      <c r="I1" s="350"/>
      <c r="J1" s="351"/>
    </row>
    <row r="2" spans="1:15" ht="23.25" customHeight="1">
      <c r="A2" s="3"/>
      <c r="B2" s="79" t="s">
        <v>34</v>
      </c>
      <c r="C2" s="80"/>
      <c r="D2" s="370" t="s">
        <v>40</v>
      </c>
      <c r="E2" s="371"/>
      <c r="F2" s="371"/>
      <c r="G2" s="371"/>
      <c r="H2" s="371"/>
      <c r="I2" s="371"/>
      <c r="J2" s="372"/>
      <c r="O2" s="2"/>
    </row>
    <row r="3" spans="1:15" ht="23.25" customHeight="1">
      <c r="A3" s="3"/>
      <c r="B3" s="81" t="s">
        <v>39</v>
      </c>
      <c r="C3" s="82"/>
      <c r="D3" s="367" t="s">
        <v>37</v>
      </c>
      <c r="E3" s="368"/>
      <c r="F3" s="368"/>
      <c r="G3" s="368"/>
      <c r="H3" s="368"/>
      <c r="I3" s="368"/>
      <c r="J3" s="369"/>
    </row>
    <row r="4" spans="1:15">
      <c r="A4" s="3"/>
      <c r="B4" s="83" t="s">
        <v>38</v>
      </c>
      <c r="C4" s="84"/>
      <c r="D4" s="85"/>
      <c r="E4" s="85"/>
      <c r="F4" s="86"/>
      <c r="G4" s="87"/>
      <c r="H4" s="86"/>
      <c r="I4" s="87"/>
      <c r="J4" s="88"/>
    </row>
    <row r="5" spans="1:15" ht="24" customHeight="1">
      <c r="A5" s="3"/>
      <c r="B5" s="46" t="s">
        <v>19</v>
      </c>
      <c r="C5" s="4"/>
      <c r="D5" s="89" t="s">
        <v>41</v>
      </c>
      <c r="E5" s="25"/>
      <c r="F5" s="25"/>
      <c r="G5" s="25"/>
      <c r="H5" s="27" t="s">
        <v>28</v>
      </c>
      <c r="I5" s="89" t="s">
        <v>45</v>
      </c>
      <c r="J5" s="10"/>
    </row>
    <row r="6" spans="1:15" ht="15.75" customHeight="1">
      <c r="A6" s="3"/>
      <c r="B6" s="40"/>
      <c r="C6" s="25"/>
      <c r="D6" s="89" t="s">
        <v>42</v>
      </c>
      <c r="E6" s="25"/>
      <c r="F6" s="25"/>
      <c r="G6" s="25"/>
      <c r="H6" s="27" t="s">
        <v>29</v>
      </c>
      <c r="I6" s="89" t="s">
        <v>46</v>
      </c>
      <c r="J6" s="10"/>
    </row>
    <row r="7" spans="1:15" ht="15.75" customHeight="1">
      <c r="A7" s="3"/>
      <c r="B7" s="41"/>
      <c r="C7" s="90" t="s">
        <v>44</v>
      </c>
      <c r="D7" s="78" t="s">
        <v>43</v>
      </c>
      <c r="E7" s="33"/>
      <c r="F7" s="33"/>
      <c r="G7" s="33"/>
      <c r="H7" s="35"/>
      <c r="I7" s="33"/>
      <c r="J7" s="50"/>
    </row>
    <row r="8" spans="1:15">
      <c r="A8" s="3"/>
      <c r="B8" s="46" t="s">
        <v>17</v>
      </c>
      <c r="C8" s="4"/>
      <c r="D8" s="34" t="s">
        <v>47</v>
      </c>
      <c r="E8" s="4"/>
      <c r="F8" s="4"/>
      <c r="G8" s="44"/>
      <c r="H8" s="27" t="s">
        <v>28</v>
      </c>
      <c r="I8" s="32" t="s">
        <v>51</v>
      </c>
      <c r="J8" s="10"/>
    </row>
    <row r="9" spans="1:15">
      <c r="A9" s="3"/>
      <c r="B9" s="3"/>
      <c r="C9" s="4"/>
      <c r="D9" s="34" t="s">
        <v>48</v>
      </c>
      <c r="E9" s="4"/>
      <c r="F9" s="4"/>
      <c r="G9" s="44"/>
      <c r="H9" s="27" t="s">
        <v>29</v>
      </c>
      <c r="I9" s="32" t="s">
        <v>52</v>
      </c>
      <c r="J9" s="10"/>
    </row>
    <row r="10" spans="1:15">
      <c r="A10" s="3"/>
      <c r="B10" s="51"/>
      <c r="C10" s="26" t="s">
        <v>50</v>
      </c>
      <c r="D10" s="45" t="s">
        <v>49</v>
      </c>
      <c r="E10" s="54"/>
      <c r="F10" s="54"/>
      <c r="G10" s="52"/>
      <c r="H10" s="52"/>
      <c r="I10" s="53"/>
      <c r="J10" s="50"/>
    </row>
    <row r="11" spans="1:15" ht="24" customHeight="1">
      <c r="A11" s="3"/>
      <c r="B11" s="46" t="s">
        <v>16</v>
      </c>
      <c r="C11" s="4"/>
      <c r="D11" s="374"/>
      <c r="E11" s="374"/>
      <c r="F11" s="374"/>
      <c r="G11" s="374"/>
      <c r="H11" s="27" t="s">
        <v>28</v>
      </c>
      <c r="I11" s="92"/>
      <c r="J11" s="10"/>
    </row>
    <row r="12" spans="1:15" ht="15.75" customHeight="1">
      <c r="A12" s="3"/>
      <c r="B12" s="40"/>
      <c r="C12" s="25"/>
      <c r="D12" s="365"/>
      <c r="E12" s="365"/>
      <c r="F12" s="365"/>
      <c r="G12" s="365"/>
      <c r="H12" s="27" t="s">
        <v>29</v>
      </c>
      <c r="I12" s="92"/>
      <c r="J12" s="10"/>
    </row>
    <row r="13" spans="1:15" ht="15.75" customHeight="1">
      <c r="A13" s="3"/>
      <c r="B13" s="41"/>
      <c r="C13" s="91"/>
      <c r="D13" s="366"/>
      <c r="E13" s="366"/>
      <c r="F13" s="366"/>
      <c r="G13" s="366"/>
      <c r="H13" s="28"/>
      <c r="I13" s="33"/>
      <c r="J13" s="50"/>
    </row>
    <row r="14" spans="1:15">
      <c r="A14" s="3"/>
      <c r="B14" s="65" t="s">
        <v>18</v>
      </c>
      <c r="C14" s="66"/>
      <c r="D14" s="67"/>
      <c r="E14" s="68"/>
      <c r="F14" s="68"/>
      <c r="G14" s="68"/>
      <c r="H14" s="69"/>
      <c r="I14" s="68"/>
      <c r="J14" s="70"/>
    </row>
    <row r="15" spans="1:15" ht="32.25" customHeight="1">
      <c r="A15" s="3"/>
      <c r="B15" s="51" t="s">
        <v>26</v>
      </c>
      <c r="C15" s="71"/>
      <c r="D15" s="52"/>
      <c r="E15" s="373"/>
      <c r="F15" s="373"/>
      <c r="G15" s="362"/>
      <c r="H15" s="362"/>
      <c r="I15" s="362" t="s">
        <v>25</v>
      </c>
      <c r="J15" s="363"/>
    </row>
    <row r="16" spans="1:15" ht="23.25" customHeight="1">
      <c r="A16" s="120" t="s">
        <v>20</v>
      </c>
      <c r="B16" s="121" t="s">
        <v>20</v>
      </c>
      <c r="C16" s="57"/>
      <c r="D16" s="58"/>
      <c r="E16" s="358"/>
      <c r="F16" s="364"/>
      <c r="G16" s="358"/>
      <c r="H16" s="364"/>
      <c r="I16" s="358">
        <f>SUMIF(F44:F84,A16,I44:I84)+SUMIF(F44:F84,"PSU",I44:I84)</f>
        <v>0</v>
      </c>
      <c r="J16" s="359"/>
    </row>
    <row r="17" spans="1:10" ht="23.25" customHeight="1">
      <c r="A17" s="120" t="s">
        <v>21</v>
      </c>
      <c r="B17" s="121" t="s">
        <v>21</v>
      </c>
      <c r="C17" s="57"/>
      <c r="D17" s="58"/>
      <c r="E17" s="358"/>
      <c r="F17" s="364"/>
      <c r="G17" s="358"/>
      <c r="H17" s="364"/>
      <c r="I17" s="358">
        <f>SUMIF(F44:F84,A17,I44:I84)</f>
        <v>0</v>
      </c>
      <c r="J17" s="359"/>
    </row>
    <row r="18" spans="1:10" ht="23.25" customHeight="1">
      <c r="A18" s="120" t="s">
        <v>22</v>
      </c>
      <c r="B18" s="121" t="s">
        <v>22</v>
      </c>
      <c r="C18" s="57"/>
      <c r="D18" s="58"/>
      <c r="E18" s="358"/>
      <c r="F18" s="364"/>
      <c r="G18" s="358"/>
      <c r="H18" s="364"/>
      <c r="I18" s="358">
        <f>SUMIF(F44:F84,A18,I44:I84)</f>
        <v>0</v>
      </c>
      <c r="J18" s="359"/>
    </row>
    <row r="19" spans="1:10" ht="23.25" customHeight="1">
      <c r="A19" s="120" t="s">
        <v>134</v>
      </c>
      <c r="B19" s="121" t="s">
        <v>23</v>
      </c>
      <c r="C19" s="57"/>
      <c r="D19" s="58"/>
      <c r="E19" s="358"/>
      <c r="F19" s="364"/>
      <c r="G19" s="358"/>
      <c r="H19" s="364"/>
      <c r="I19" s="358">
        <f>SUMIF(F44:F84,A19,I44:I84)</f>
        <v>0</v>
      </c>
      <c r="J19" s="359"/>
    </row>
    <row r="20" spans="1:10" ht="23.25" customHeight="1">
      <c r="A20" s="120" t="s">
        <v>135</v>
      </c>
      <c r="B20" s="121" t="s">
        <v>24</v>
      </c>
      <c r="C20" s="57"/>
      <c r="D20" s="58"/>
      <c r="E20" s="358"/>
      <c r="F20" s="364"/>
      <c r="G20" s="358"/>
      <c r="H20" s="364"/>
      <c r="I20" s="358">
        <f>SUMIF(F44:F84,A20,I44:I84)</f>
        <v>0</v>
      </c>
      <c r="J20" s="359"/>
    </row>
    <row r="21" spans="1:10" ht="23.25" customHeight="1">
      <c r="A21" s="3"/>
      <c r="B21" s="73" t="s">
        <v>25</v>
      </c>
      <c r="C21" s="74"/>
      <c r="D21" s="75"/>
      <c r="E21" s="360"/>
      <c r="F21" s="361"/>
      <c r="G21" s="360"/>
      <c r="H21" s="361"/>
      <c r="I21" s="360">
        <f>SUM(I16:J20)</f>
        <v>0</v>
      </c>
      <c r="J21" s="386"/>
    </row>
    <row r="22" spans="1:10" ht="33" customHeight="1">
      <c r="A22" s="3"/>
      <c r="B22" s="64" t="s">
        <v>27</v>
      </c>
      <c r="C22" s="57"/>
      <c r="D22" s="58"/>
      <c r="E22" s="63"/>
      <c r="F22" s="60"/>
      <c r="G22" s="49"/>
      <c r="H22" s="49"/>
      <c r="I22" s="49"/>
      <c r="J22" s="61"/>
    </row>
    <row r="23" spans="1:10" ht="23.25" customHeight="1">
      <c r="A23" s="3"/>
      <c r="B23" s="56" t="s">
        <v>11</v>
      </c>
      <c r="C23" s="57"/>
      <c r="D23" s="58"/>
      <c r="E23" s="59">
        <v>15</v>
      </c>
      <c r="F23" s="60" t="s">
        <v>0</v>
      </c>
      <c r="G23" s="356">
        <v>0</v>
      </c>
      <c r="H23" s="357"/>
      <c r="I23" s="357"/>
      <c r="J23" s="61" t="str">
        <f t="shared" ref="J23:J27" si="0">Mena</f>
        <v>CZK</v>
      </c>
    </row>
    <row r="24" spans="1:10" ht="23.25" customHeight="1">
      <c r="A24" s="3"/>
      <c r="B24" s="56" t="s">
        <v>12</v>
      </c>
      <c r="C24" s="57"/>
      <c r="D24" s="58"/>
      <c r="E24" s="59">
        <f>SazbaDPH1</f>
        <v>15</v>
      </c>
      <c r="F24" s="60" t="s">
        <v>0</v>
      </c>
      <c r="G24" s="384">
        <f>ZakladDPHSni*SazbaDPH1/100</f>
        <v>0</v>
      </c>
      <c r="H24" s="385"/>
      <c r="I24" s="385"/>
      <c r="J24" s="61" t="str">
        <f t="shared" si="0"/>
        <v>CZK</v>
      </c>
    </row>
    <row r="25" spans="1:10" ht="23.25" customHeight="1">
      <c r="A25" s="3"/>
      <c r="B25" s="56" t="s">
        <v>13</v>
      </c>
      <c r="C25" s="57"/>
      <c r="D25" s="58"/>
      <c r="E25" s="59">
        <v>21</v>
      </c>
      <c r="F25" s="60" t="s">
        <v>0</v>
      </c>
      <c r="G25" s="356">
        <f>I21</f>
        <v>0</v>
      </c>
      <c r="H25" s="357"/>
      <c r="I25" s="357"/>
      <c r="J25" s="61" t="str">
        <f t="shared" si="0"/>
        <v>CZK</v>
      </c>
    </row>
    <row r="26" spans="1:10" ht="23.25" customHeight="1">
      <c r="A26" s="3"/>
      <c r="B26" s="48" t="s">
        <v>14</v>
      </c>
      <c r="C26" s="21"/>
      <c r="D26" s="17"/>
      <c r="E26" s="42">
        <f>SazbaDPH2</f>
        <v>21</v>
      </c>
      <c r="F26" s="43" t="s">
        <v>0</v>
      </c>
      <c r="G26" s="352">
        <f>ZakladDPHZakl*SazbaDPH2/100</f>
        <v>0</v>
      </c>
      <c r="H26" s="353"/>
      <c r="I26" s="353"/>
      <c r="J26" s="55" t="str">
        <f t="shared" si="0"/>
        <v>CZK</v>
      </c>
    </row>
    <row r="27" spans="1:10" ht="23.25" customHeight="1" thickBot="1">
      <c r="A27" s="3"/>
      <c r="B27" s="47" t="s">
        <v>4</v>
      </c>
      <c r="C27" s="19"/>
      <c r="D27" s="22"/>
      <c r="E27" s="19"/>
      <c r="F27" s="20"/>
      <c r="G27" s="354">
        <f>0</f>
        <v>0</v>
      </c>
      <c r="H27" s="354"/>
      <c r="I27" s="354"/>
      <c r="J27" s="62" t="str">
        <f t="shared" si="0"/>
        <v>CZK</v>
      </c>
    </row>
    <row r="28" spans="1:10" ht="27.75" customHeight="1" thickBot="1">
      <c r="A28" s="3"/>
      <c r="B28" s="95" t="s">
        <v>30</v>
      </c>
      <c r="C28" s="96"/>
      <c r="D28" s="96"/>
      <c r="E28" s="96"/>
      <c r="F28" s="96"/>
      <c r="G28" s="355">
        <f>ZakladDPHSni+DPHSni+ZakladDPHZakl+DPHZakl+Zaokrouhleni</f>
        <v>0</v>
      </c>
      <c r="H28" s="355"/>
      <c r="I28" s="355"/>
      <c r="J28" s="97" t="s">
        <v>53</v>
      </c>
    </row>
    <row r="29" spans="1:10" ht="12.75" customHeight="1">
      <c r="A29" s="3"/>
      <c r="B29" s="3"/>
      <c r="C29" s="4"/>
      <c r="D29" s="4"/>
      <c r="E29" s="4"/>
      <c r="F29" s="4"/>
      <c r="G29" s="44"/>
      <c r="H29" s="4"/>
      <c r="I29" s="44"/>
      <c r="J29" s="11"/>
    </row>
    <row r="30" spans="1:10" ht="30" customHeight="1">
      <c r="A30" s="3"/>
      <c r="B30" s="3"/>
      <c r="C30" s="4"/>
      <c r="D30" s="4"/>
      <c r="E30" s="4"/>
      <c r="F30" s="4"/>
      <c r="G30" s="44"/>
      <c r="H30" s="4"/>
      <c r="I30" s="44"/>
      <c r="J30" s="11"/>
    </row>
    <row r="31" spans="1:10" ht="18.75" customHeight="1">
      <c r="A31" s="3"/>
      <c r="B31" s="23"/>
      <c r="C31" s="18" t="s">
        <v>10</v>
      </c>
      <c r="D31" s="38"/>
      <c r="E31" s="38"/>
      <c r="F31" s="18" t="s">
        <v>9</v>
      </c>
      <c r="G31" s="38"/>
      <c r="H31" s="39">
        <f ca="1">TODAY()</f>
        <v>44244</v>
      </c>
      <c r="I31" s="38"/>
      <c r="J31" s="11"/>
    </row>
    <row r="32" spans="1:10" ht="47.25" customHeight="1">
      <c r="A32" s="3"/>
      <c r="B32" s="3"/>
      <c r="C32" s="4"/>
      <c r="D32" s="4"/>
      <c r="E32" s="4"/>
      <c r="F32" s="4"/>
      <c r="G32" s="44"/>
      <c r="H32" s="4"/>
      <c r="I32" s="44"/>
      <c r="J32" s="11"/>
    </row>
    <row r="33" spans="1:52" s="36" customFormat="1" ht="18.75" customHeight="1">
      <c r="A33" s="29"/>
      <c r="B33" s="29"/>
      <c r="C33" s="30"/>
      <c r="D33" s="24"/>
      <c r="E33" s="24"/>
      <c r="F33" s="30"/>
      <c r="G33" s="31"/>
      <c r="H33" s="24"/>
      <c r="I33" s="31"/>
      <c r="J33" s="37"/>
    </row>
    <row r="34" spans="1:52" ht="12.75" customHeight="1">
      <c r="A34" s="3"/>
      <c r="B34" s="3"/>
      <c r="C34" s="4"/>
      <c r="D34" s="383" t="s">
        <v>2</v>
      </c>
      <c r="E34" s="383"/>
      <c r="F34" s="4"/>
      <c r="G34" s="44"/>
      <c r="H34" s="12" t="s">
        <v>3</v>
      </c>
      <c r="I34" s="44"/>
      <c r="J34" s="11"/>
    </row>
    <row r="35" spans="1:52" ht="13.8" thickBot="1">
      <c r="A35" s="13"/>
      <c r="B35" s="13"/>
      <c r="C35" s="14"/>
      <c r="D35" s="14"/>
      <c r="E35" s="14"/>
      <c r="F35" s="14"/>
      <c r="G35" s="15"/>
      <c r="H35" s="14"/>
      <c r="I35" s="15"/>
      <c r="J35" s="16"/>
    </row>
    <row r="38" spans="1:52">
      <c r="B38" s="378"/>
      <c r="C38" s="378"/>
      <c r="D38" s="378"/>
      <c r="E38" s="378"/>
      <c r="F38" s="378"/>
      <c r="G38" s="378"/>
      <c r="H38" s="378"/>
      <c r="I38" s="378"/>
      <c r="J38" s="378"/>
      <c r="AZ38" s="98">
        <f>B38</f>
        <v>0</v>
      </c>
    </row>
    <row r="41" spans="1:52" ht="15.6">
      <c r="B41" s="99" t="s">
        <v>54</v>
      </c>
    </row>
    <row r="43" spans="1:52" ht="25.5" customHeight="1">
      <c r="A43" s="100"/>
      <c r="B43" s="104" t="s">
        <v>15</v>
      </c>
      <c r="C43" s="104" t="s">
        <v>5</v>
      </c>
      <c r="D43" s="105"/>
      <c r="E43" s="105"/>
      <c r="F43" s="108" t="s">
        <v>55</v>
      </c>
      <c r="G43" s="108"/>
      <c r="H43" s="108"/>
      <c r="I43" s="379" t="s">
        <v>25</v>
      </c>
      <c r="J43" s="379"/>
    </row>
    <row r="44" spans="1:52" ht="25.5" customHeight="1">
      <c r="A44" s="101"/>
      <c r="B44" s="109" t="s">
        <v>56</v>
      </c>
      <c r="C44" s="381" t="s">
        <v>57</v>
      </c>
      <c r="D44" s="382"/>
      <c r="E44" s="382"/>
      <c r="F44" s="111" t="s">
        <v>20</v>
      </c>
      <c r="G44" s="112"/>
      <c r="H44" s="112"/>
      <c r="I44" s="380">
        <f>'Rozpočet Pol'!G6</f>
        <v>0</v>
      </c>
      <c r="J44" s="380"/>
    </row>
    <row r="45" spans="1:52" ht="25.5" customHeight="1">
      <c r="A45" s="101"/>
      <c r="B45" s="103" t="s">
        <v>58</v>
      </c>
      <c r="C45" s="376" t="s">
        <v>59</v>
      </c>
      <c r="D45" s="377"/>
      <c r="E45" s="377"/>
      <c r="F45" s="113" t="s">
        <v>20</v>
      </c>
      <c r="G45" s="114"/>
      <c r="H45" s="114"/>
      <c r="I45" s="375">
        <f>'Rozpočet Pol'!G38</f>
        <v>0</v>
      </c>
      <c r="J45" s="375"/>
    </row>
    <row r="46" spans="1:52" ht="25.5" customHeight="1">
      <c r="A46" s="101"/>
      <c r="B46" s="103" t="s">
        <v>60</v>
      </c>
      <c r="C46" s="376" t="s">
        <v>61</v>
      </c>
      <c r="D46" s="377"/>
      <c r="E46" s="377"/>
      <c r="F46" s="113" t="s">
        <v>20</v>
      </c>
      <c r="G46" s="114"/>
      <c r="H46" s="114"/>
      <c r="I46" s="375">
        <f>'Rozpočet Pol'!G81</f>
        <v>0</v>
      </c>
      <c r="J46" s="375"/>
    </row>
    <row r="47" spans="1:52" ht="25.5" customHeight="1">
      <c r="A47" s="101"/>
      <c r="B47" s="103" t="s">
        <v>62</v>
      </c>
      <c r="C47" s="376" t="s">
        <v>63</v>
      </c>
      <c r="D47" s="377"/>
      <c r="E47" s="377"/>
      <c r="F47" s="113" t="s">
        <v>20</v>
      </c>
      <c r="G47" s="114"/>
      <c r="H47" s="114"/>
      <c r="I47" s="375">
        <f>'Rozpočet Pol'!G192</f>
        <v>0</v>
      </c>
      <c r="J47" s="375"/>
    </row>
    <row r="48" spans="1:52" ht="25.5" customHeight="1">
      <c r="A48" s="101"/>
      <c r="B48" s="103" t="s">
        <v>64</v>
      </c>
      <c r="C48" s="376" t="s">
        <v>65</v>
      </c>
      <c r="D48" s="377"/>
      <c r="E48" s="377"/>
      <c r="F48" s="113" t="s">
        <v>20</v>
      </c>
      <c r="G48" s="114"/>
      <c r="H48" s="114"/>
      <c r="I48" s="375">
        <f>'Rozpočet Pol'!G269</f>
        <v>0</v>
      </c>
      <c r="J48" s="375"/>
    </row>
    <row r="49" spans="1:10" ht="25.5" customHeight="1">
      <c r="A49" s="101"/>
      <c r="B49" s="103" t="s">
        <v>66</v>
      </c>
      <c r="C49" s="376" t="s">
        <v>67</v>
      </c>
      <c r="D49" s="377"/>
      <c r="E49" s="377"/>
      <c r="F49" s="113" t="s">
        <v>20</v>
      </c>
      <c r="G49" s="114"/>
      <c r="H49" s="114"/>
      <c r="I49" s="375">
        <f>'Rozpočet Pol'!G276</f>
        <v>0</v>
      </c>
      <c r="J49" s="375"/>
    </row>
    <row r="50" spans="1:10" ht="25.5" customHeight="1">
      <c r="A50" s="101"/>
      <c r="B50" s="103" t="s">
        <v>68</v>
      </c>
      <c r="C50" s="376" t="s">
        <v>69</v>
      </c>
      <c r="D50" s="377"/>
      <c r="E50" s="377"/>
      <c r="F50" s="113" t="s">
        <v>20</v>
      </c>
      <c r="G50" s="114"/>
      <c r="H50" s="114"/>
      <c r="I50" s="375">
        <f>'Rozpočet Pol'!G319</f>
        <v>0</v>
      </c>
      <c r="J50" s="375"/>
    </row>
    <row r="51" spans="1:10" ht="25.5" customHeight="1">
      <c r="A51" s="101"/>
      <c r="B51" s="103" t="s">
        <v>70</v>
      </c>
      <c r="C51" s="376" t="s">
        <v>71</v>
      </c>
      <c r="D51" s="377"/>
      <c r="E51" s="377"/>
      <c r="F51" s="113" t="s">
        <v>20</v>
      </c>
      <c r="G51" s="114"/>
      <c r="H51" s="114"/>
      <c r="I51" s="375">
        <f>'Rozpočet Pol'!G391</f>
        <v>0</v>
      </c>
      <c r="J51" s="375"/>
    </row>
    <row r="52" spans="1:10" ht="25.5" customHeight="1">
      <c r="A52" s="101"/>
      <c r="B52" s="103" t="s">
        <v>72</v>
      </c>
      <c r="C52" s="376" t="s">
        <v>73</v>
      </c>
      <c r="D52" s="377"/>
      <c r="E52" s="377"/>
      <c r="F52" s="113" t="s">
        <v>20</v>
      </c>
      <c r="G52" s="114"/>
      <c r="H52" s="114"/>
      <c r="I52" s="375">
        <f>'Rozpočet Pol'!G400</f>
        <v>0</v>
      </c>
      <c r="J52" s="375"/>
    </row>
    <row r="53" spans="1:10" ht="25.5" customHeight="1">
      <c r="A53" s="101"/>
      <c r="B53" s="103" t="s">
        <v>74</v>
      </c>
      <c r="C53" s="376" t="s">
        <v>75</v>
      </c>
      <c r="D53" s="377"/>
      <c r="E53" s="377"/>
      <c r="F53" s="113" t="s">
        <v>20</v>
      </c>
      <c r="G53" s="114"/>
      <c r="H53" s="114"/>
      <c r="I53" s="375">
        <f>'Rozpočet Pol'!G420</f>
        <v>0</v>
      </c>
      <c r="J53" s="375"/>
    </row>
    <row r="54" spans="1:10" ht="25.5" customHeight="1">
      <c r="A54" s="101"/>
      <c r="B54" s="103" t="s">
        <v>76</v>
      </c>
      <c r="C54" s="376" t="s">
        <v>77</v>
      </c>
      <c r="D54" s="377"/>
      <c r="E54" s="377"/>
      <c r="F54" s="113" t="s">
        <v>20</v>
      </c>
      <c r="G54" s="114"/>
      <c r="H54" s="114"/>
      <c r="I54" s="375">
        <f>'Rozpočet Pol'!G423</f>
        <v>0</v>
      </c>
      <c r="J54" s="375"/>
    </row>
    <row r="55" spans="1:10" ht="25.5" customHeight="1">
      <c r="A55" s="101"/>
      <c r="B55" s="103" t="s">
        <v>78</v>
      </c>
      <c r="C55" s="376" t="s">
        <v>79</v>
      </c>
      <c r="D55" s="377"/>
      <c r="E55" s="377"/>
      <c r="F55" s="113" t="s">
        <v>20</v>
      </c>
      <c r="G55" s="114"/>
      <c r="H55" s="114"/>
      <c r="I55" s="375">
        <f>'Rozpočet Pol'!G429</f>
        <v>0</v>
      </c>
      <c r="J55" s="375"/>
    </row>
    <row r="56" spans="1:10" ht="25.5" customHeight="1">
      <c r="A56" s="101"/>
      <c r="B56" s="103" t="s">
        <v>80</v>
      </c>
      <c r="C56" s="376" t="s">
        <v>81</v>
      </c>
      <c r="D56" s="377"/>
      <c r="E56" s="377"/>
      <c r="F56" s="113" t="s">
        <v>20</v>
      </c>
      <c r="G56" s="114"/>
      <c r="H56" s="114"/>
      <c r="I56" s="375">
        <f>'Rozpočet Pol'!G445</f>
        <v>0</v>
      </c>
      <c r="J56" s="375"/>
    </row>
    <row r="57" spans="1:10" ht="25.5" customHeight="1">
      <c r="A57" s="101"/>
      <c r="B57" s="103" t="s">
        <v>82</v>
      </c>
      <c r="C57" s="376" t="s">
        <v>83</v>
      </c>
      <c r="D57" s="377"/>
      <c r="E57" s="377"/>
      <c r="F57" s="113" t="s">
        <v>20</v>
      </c>
      <c r="G57" s="114"/>
      <c r="H57" s="114"/>
      <c r="I57" s="375">
        <f>'Rozpočet Pol'!G459</f>
        <v>0</v>
      </c>
      <c r="J57" s="375"/>
    </row>
    <row r="58" spans="1:10" ht="25.5" customHeight="1">
      <c r="A58" s="101"/>
      <c r="B58" s="103" t="s">
        <v>84</v>
      </c>
      <c r="C58" s="376" t="s">
        <v>85</v>
      </c>
      <c r="D58" s="377"/>
      <c r="E58" s="377"/>
      <c r="F58" s="113" t="s">
        <v>20</v>
      </c>
      <c r="G58" s="114"/>
      <c r="H58" s="114"/>
      <c r="I58" s="375">
        <f>'Rozpočet Pol'!G554</f>
        <v>0</v>
      </c>
      <c r="J58" s="375"/>
    </row>
    <row r="59" spans="1:10" ht="25.5" customHeight="1">
      <c r="A59" s="101"/>
      <c r="B59" s="103" t="s">
        <v>86</v>
      </c>
      <c r="C59" s="376" t="s">
        <v>87</v>
      </c>
      <c r="D59" s="377"/>
      <c r="E59" s="377"/>
      <c r="F59" s="113" t="s">
        <v>20</v>
      </c>
      <c r="G59" s="114"/>
      <c r="H59" s="114"/>
      <c r="I59" s="375">
        <f>'Rozpočet Pol'!G607</f>
        <v>0</v>
      </c>
      <c r="J59" s="375"/>
    </row>
    <row r="60" spans="1:10" ht="25.5" customHeight="1">
      <c r="A60" s="101"/>
      <c r="B60" s="103" t="s">
        <v>88</v>
      </c>
      <c r="C60" s="376" t="s">
        <v>89</v>
      </c>
      <c r="D60" s="377"/>
      <c r="E60" s="377"/>
      <c r="F60" s="113" t="s">
        <v>21</v>
      </c>
      <c r="G60" s="114"/>
      <c r="H60" s="114"/>
      <c r="I60" s="375">
        <f>'Rozpočet Pol'!G609</f>
        <v>0</v>
      </c>
      <c r="J60" s="375"/>
    </row>
    <row r="61" spans="1:10" ht="25.5" customHeight="1">
      <c r="A61" s="101"/>
      <c r="B61" s="103" t="s">
        <v>90</v>
      </c>
      <c r="C61" s="376" t="s">
        <v>91</v>
      </c>
      <c r="D61" s="377"/>
      <c r="E61" s="377"/>
      <c r="F61" s="113" t="s">
        <v>21</v>
      </c>
      <c r="G61" s="114"/>
      <c r="H61" s="114"/>
      <c r="I61" s="375">
        <f>'Rozpočet Pol'!G651</f>
        <v>0</v>
      </c>
      <c r="J61" s="375"/>
    </row>
    <row r="62" spans="1:10" ht="25.5" customHeight="1">
      <c r="A62" s="101"/>
      <c r="B62" s="103" t="s">
        <v>92</v>
      </c>
      <c r="C62" s="376" t="s">
        <v>93</v>
      </c>
      <c r="D62" s="377"/>
      <c r="E62" s="377"/>
      <c r="F62" s="113" t="s">
        <v>21</v>
      </c>
      <c r="G62" s="114"/>
      <c r="H62" s="114"/>
      <c r="I62" s="375">
        <f>'Rozpočet Pol'!G694</f>
        <v>0</v>
      </c>
      <c r="J62" s="375"/>
    </row>
    <row r="63" spans="1:10" ht="25.5" customHeight="1">
      <c r="A63" s="101"/>
      <c r="B63" s="103" t="s">
        <v>94</v>
      </c>
      <c r="C63" s="376" t="s">
        <v>95</v>
      </c>
      <c r="D63" s="377"/>
      <c r="E63" s="377"/>
      <c r="F63" s="113" t="s">
        <v>21</v>
      </c>
      <c r="G63" s="114"/>
      <c r="H63" s="114"/>
      <c r="I63" s="375">
        <f>'Rozpočet Pol'!G747</f>
        <v>0</v>
      </c>
      <c r="J63" s="375"/>
    </row>
    <row r="64" spans="1:10" ht="25.5" customHeight="1">
      <c r="A64" s="101"/>
      <c r="B64" s="103" t="s">
        <v>96</v>
      </c>
      <c r="C64" s="376" t="s">
        <v>97</v>
      </c>
      <c r="D64" s="377"/>
      <c r="E64" s="377"/>
      <c r="F64" s="113" t="s">
        <v>21</v>
      </c>
      <c r="G64" s="114"/>
      <c r="H64" s="114"/>
      <c r="I64" s="375">
        <f>'Rozpočet Pol'!G749</f>
        <v>0</v>
      </c>
      <c r="J64" s="375"/>
    </row>
    <row r="65" spans="1:10" ht="25.5" customHeight="1">
      <c r="A65" s="101"/>
      <c r="B65" s="103" t="s">
        <v>98</v>
      </c>
      <c r="C65" s="376" t="s">
        <v>99</v>
      </c>
      <c r="D65" s="377"/>
      <c r="E65" s="377"/>
      <c r="F65" s="113" t="s">
        <v>21</v>
      </c>
      <c r="G65" s="114"/>
      <c r="H65" s="114"/>
      <c r="I65" s="375">
        <f>'Rozpočet Pol'!G768</f>
        <v>0</v>
      </c>
      <c r="J65" s="375"/>
    </row>
    <row r="66" spans="1:10" ht="25.5" customHeight="1">
      <c r="A66" s="101"/>
      <c r="B66" s="103" t="s">
        <v>100</v>
      </c>
      <c r="C66" s="376" t="s">
        <v>101</v>
      </c>
      <c r="D66" s="377"/>
      <c r="E66" s="377"/>
      <c r="F66" s="113" t="s">
        <v>21</v>
      </c>
      <c r="G66" s="114"/>
      <c r="H66" s="114"/>
      <c r="I66" s="375">
        <f>'Rozpočet Pol'!G770</f>
        <v>0</v>
      </c>
      <c r="J66" s="375"/>
    </row>
    <row r="67" spans="1:10" ht="25.5" customHeight="1">
      <c r="A67" s="101"/>
      <c r="B67" s="103" t="s">
        <v>102</v>
      </c>
      <c r="C67" s="376" t="s">
        <v>103</v>
      </c>
      <c r="D67" s="377"/>
      <c r="E67" s="377"/>
      <c r="F67" s="113" t="s">
        <v>21</v>
      </c>
      <c r="G67" s="114"/>
      <c r="H67" s="114"/>
      <c r="I67" s="375">
        <f>'Rozpočet Pol'!G783</f>
        <v>0</v>
      </c>
      <c r="J67" s="375"/>
    </row>
    <row r="68" spans="1:10" ht="25.5" customHeight="1">
      <c r="A68" s="101"/>
      <c r="B68" s="103" t="s">
        <v>104</v>
      </c>
      <c r="C68" s="376" t="s">
        <v>105</v>
      </c>
      <c r="D68" s="377"/>
      <c r="E68" s="377"/>
      <c r="F68" s="113" t="s">
        <v>21</v>
      </c>
      <c r="G68" s="114"/>
      <c r="H68" s="114"/>
      <c r="I68" s="375">
        <f>'Rozpočet Pol'!G820</f>
        <v>0</v>
      </c>
      <c r="J68" s="375"/>
    </row>
    <row r="69" spans="1:10" ht="25.5" customHeight="1">
      <c r="A69" s="101"/>
      <c r="B69" s="103" t="s">
        <v>106</v>
      </c>
      <c r="C69" s="376" t="s">
        <v>107</v>
      </c>
      <c r="D69" s="377"/>
      <c r="E69" s="377"/>
      <c r="F69" s="113" t="s">
        <v>21</v>
      </c>
      <c r="G69" s="114"/>
      <c r="H69" s="114"/>
      <c r="I69" s="375">
        <f>'Rozpočet Pol'!G834</f>
        <v>0</v>
      </c>
      <c r="J69" s="375"/>
    </row>
    <row r="70" spans="1:10" ht="25.5" customHeight="1">
      <c r="A70" s="101"/>
      <c r="B70" s="103" t="s">
        <v>108</v>
      </c>
      <c r="C70" s="376" t="s">
        <v>109</v>
      </c>
      <c r="D70" s="377"/>
      <c r="E70" s="377"/>
      <c r="F70" s="113" t="s">
        <v>21</v>
      </c>
      <c r="G70" s="114"/>
      <c r="H70" s="114"/>
      <c r="I70" s="375">
        <f>'Rozpočet Pol'!G847</f>
        <v>0</v>
      </c>
      <c r="J70" s="375"/>
    </row>
    <row r="71" spans="1:10" ht="25.5" customHeight="1">
      <c r="A71" s="101"/>
      <c r="B71" s="103" t="s">
        <v>110</v>
      </c>
      <c r="C71" s="376" t="s">
        <v>111</v>
      </c>
      <c r="D71" s="377"/>
      <c r="E71" s="377"/>
      <c r="F71" s="113" t="s">
        <v>21</v>
      </c>
      <c r="G71" s="114"/>
      <c r="H71" s="114"/>
      <c r="I71" s="375">
        <f>'Rozpočet Pol'!G869</f>
        <v>0</v>
      </c>
      <c r="J71" s="375"/>
    </row>
    <row r="72" spans="1:10" ht="25.5" customHeight="1">
      <c r="A72" s="101"/>
      <c r="B72" s="103" t="s">
        <v>112</v>
      </c>
      <c r="C72" s="376" t="s">
        <v>113</v>
      </c>
      <c r="D72" s="377"/>
      <c r="E72" s="377"/>
      <c r="F72" s="113" t="s">
        <v>21</v>
      </c>
      <c r="G72" s="114"/>
      <c r="H72" s="114"/>
      <c r="I72" s="375">
        <f>'Rozpočet Pol'!G956</f>
        <v>0</v>
      </c>
      <c r="J72" s="375"/>
    </row>
    <row r="73" spans="1:10" ht="25.5" customHeight="1">
      <c r="A73" s="101"/>
      <c r="B73" s="103" t="s">
        <v>114</v>
      </c>
      <c r="C73" s="376" t="s">
        <v>115</v>
      </c>
      <c r="D73" s="377"/>
      <c r="E73" s="377"/>
      <c r="F73" s="113" t="s">
        <v>21</v>
      </c>
      <c r="G73" s="114"/>
      <c r="H73" s="114"/>
      <c r="I73" s="375">
        <f>'Rozpočet Pol'!G986</f>
        <v>0</v>
      </c>
      <c r="J73" s="375"/>
    </row>
    <row r="74" spans="1:10" ht="25.5" customHeight="1">
      <c r="A74" s="101"/>
      <c r="B74" s="103" t="s">
        <v>116</v>
      </c>
      <c r="C74" s="376" t="s">
        <v>117</v>
      </c>
      <c r="D74" s="377"/>
      <c r="E74" s="377"/>
      <c r="F74" s="113" t="s">
        <v>21</v>
      </c>
      <c r="G74" s="114"/>
      <c r="H74" s="114"/>
      <c r="I74" s="375">
        <f>'Rozpočet Pol'!G1016</f>
        <v>0</v>
      </c>
      <c r="J74" s="375"/>
    </row>
    <row r="75" spans="1:10" ht="25.5" customHeight="1">
      <c r="A75" s="101"/>
      <c r="B75" s="103" t="s">
        <v>118</v>
      </c>
      <c r="C75" s="376" t="s">
        <v>119</v>
      </c>
      <c r="D75" s="377"/>
      <c r="E75" s="377"/>
      <c r="F75" s="113" t="s">
        <v>21</v>
      </c>
      <c r="G75" s="114"/>
      <c r="H75" s="114"/>
      <c r="I75" s="375">
        <f>'Rozpočet Pol'!G1041</f>
        <v>0</v>
      </c>
      <c r="J75" s="375"/>
    </row>
    <row r="76" spans="1:10" ht="25.5" customHeight="1">
      <c r="A76" s="101"/>
      <c r="B76" s="103" t="s">
        <v>120</v>
      </c>
      <c r="C76" s="376" t="s">
        <v>121</v>
      </c>
      <c r="D76" s="377"/>
      <c r="E76" s="377"/>
      <c r="F76" s="113" t="s">
        <v>21</v>
      </c>
      <c r="G76" s="114"/>
      <c r="H76" s="114"/>
      <c r="I76" s="375">
        <f>'Rozpočet Pol'!G1046</f>
        <v>0</v>
      </c>
      <c r="J76" s="375"/>
    </row>
    <row r="77" spans="1:10" ht="25.5" customHeight="1">
      <c r="A77" s="101"/>
      <c r="B77" s="103" t="s">
        <v>122</v>
      </c>
      <c r="C77" s="376" t="s">
        <v>123</v>
      </c>
      <c r="D77" s="377"/>
      <c r="E77" s="377"/>
      <c r="F77" s="113" t="s">
        <v>21</v>
      </c>
      <c r="G77" s="114"/>
      <c r="H77" s="114"/>
      <c r="I77" s="375">
        <f>'Rozpočet Pol'!G1060</f>
        <v>0</v>
      </c>
      <c r="J77" s="375"/>
    </row>
    <row r="78" spans="1:10" ht="25.5" customHeight="1">
      <c r="A78" s="101"/>
      <c r="B78" s="103" t="s">
        <v>124</v>
      </c>
      <c r="C78" s="376" t="s">
        <v>125</v>
      </c>
      <c r="D78" s="377"/>
      <c r="E78" s="377"/>
      <c r="F78" s="113" t="s">
        <v>21</v>
      </c>
      <c r="G78" s="114"/>
      <c r="H78" s="114"/>
      <c r="I78" s="375">
        <f>'Rozpočet Pol'!G1074</f>
        <v>0</v>
      </c>
      <c r="J78" s="375"/>
    </row>
    <row r="79" spans="1:10" ht="25.5" customHeight="1">
      <c r="A79" s="101"/>
      <c r="B79" s="103" t="s">
        <v>126</v>
      </c>
      <c r="C79" s="376" t="s">
        <v>127</v>
      </c>
      <c r="D79" s="377"/>
      <c r="E79" s="377"/>
      <c r="F79" s="113" t="s">
        <v>21</v>
      </c>
      <c r="G79" s="114"/>
      <c r="H79" s="114"/>
      <c r="I79" s="375">
        <f>'Rozpočet Pol'!G1080</f>
        <v>0</v>
      </c>
      <c r="J79" s="375"/>
    </row>
    <row r="80" spans="1:10" ht="25.5" customHeight="1">
      <c r="A80" s="101"/>
      <c r="B80" s="103" t="s">
        <v>128</v>
      </c>
      <c r="C80" s="376" t="s">
        <v>129</v>
      </c>
      <c r="D80" s="377"/>
      <c r="E80" s="377"/>
      <c r="F80" s="113" t="s">
        <v>21</v>
      </c>
      <c r="G80" s="114"/>
      <c r="H80" s="114"/>
      <c r="I80" s="375">
        <f>'Rozpočet Pol'!G1099</f>
        <v>0</v>
      </c>
      <c r="J80" s="375"/>
    </row>
    <row r="81" spans="1:10" ht="25.5" customHeight="1">
      <c r="A81" s="101"/>
      <c r="B81" s="103" t="s">
        <v>130</v>
      </c>
      <c r="C81" s="376" t="s">
        <v>131</v>
      </c>
      <c r="D81" s="377"/>
      <c r="E81" s="377"/>
      <c r="F81" s="113" t="s">
        <v>22</v>
      </c>
      <c r="G81" s="114"/>
      <c r="H81" s="114"/>
      <c r="I81" s="375">
        <f>'Rozpočet Pol'!G1112</f>
        <v>0</v>
      </c>
      <c r="J81" s="375"/>
    </row>
    <row r="82" spans="1:10" ht="25.5" customHeight="1">
      <c r="A82" s="101"/>
      <c r="B82" s="103" t="s">
        <v>132</v>
      </c>
      <c r="C82" s="376" t="s">
        <v>133</v>
      </c>
      <c r="D82" s="377"/>
      <c r="E82" s="377"/>
      <c r="F82" s="113" t="s">
        <v>22</v>
      </c>
      <c r="G82" s="114"/>
      <c r="H82" s="114"/>
      <c r="I82" s="375">
        <f>'Rozpočet Pol'!G1114</f>
        <v>0</v>
      </c>
      <c r="J82" s="375"/>
    </row>
    <row r="83" spans="1:10" ht="25.5" customHeight="1">
      <c r="A83" s="101"/>
      <c r="B83" s="103" t="s">
        <v>1919</v>
      </c>
      <c r="C83" s="376" t="s">
        <v>1920</v>
      </c>
      <c r="D83" s="377"/>
      <c r="E83" s="377"/>
      <c r="F83" s="113" t="s">
        <v>20</v>
      </c>
      <c r="G83" s="175"/>
      <c r="H83" s="175"/>
      <c r="I83" s="375">
        <f>Sanace!F78</f>
        <v>0</v>
      </c>
      <c r="J83" s="375"/>
    </row>
    <row r="84" spans="1:10" ht="25.5" customHeight="1">
      <c r="A84" s="101"/>
      <c r="B84" s="110" t="s">
        <v>134</v>
      </c>
      <c r="C84" s="389" t="s">
        <v>23</v>
      </c>
      <c r="D84" s="390"/>
      <c r="E84" s="390"/>
      <c r="F84" s="115" t="s">
        <v>134</v>
      </c>
      <c r="G84" s="116"/>
      <c r="H84" s="116"/>
      <c r="I84" s="388">
        <f>'Rozpočet Pol'!G1116</f>
        <v>0</v>
      </c>
      <c r="J84" s="388"/>
    </row>
    <row r="85" spans="1:10" ht="25.5" customHeight="1">
      <c r="A85" s="102"/>
      <c r="B85" s="106" t="s">
        <v>1</v>
      </c>
      <c r="C85" s="106"/>
      <c r="D85" s="107"/>
      <c r="E85" s="107"/>
      <c r="F85" s="117"/>
      <c r="G85" s="118"/>
      <c r="H85" s="118"/>
      <c r="I85" s="387">
        <f>SUM(I44:I84)</f>
        <v>0</v>
      </c>
      <c r="J85" s="387"/>
    </row>
    <row r="86" spans="1:10">
      <c r="F86" s="119"/>
      <c r="G86" s="94"/>
      <c r="H86" s="119"/>
      <c r="I86" s="94"/>
      <c r="J86" s="94"/>
    </row>
    <row r="87" spans="1:10">
      <c r="F87" s="119"/>
      <c r="G87" s="94"/>
      <c r="H87" s="119"/>
      <c r="I87" s="94"/>
      <c r="J87" s="94"/>
    </row>
    <row r="88" spans="1:10">
      <c r="F88" s="119"/>
      <c r="G88" s="94"/>
      <c r="H88" s="119"/>
      <c r="I88" s="94"/>
      <c r="J88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119">
    <mergeCell ref="I85:J85"/>
    <mergeCell ref="I81:J81"/>
    <mergeCell ref="C81:E81"/>
    <mergeCell ref="I82:J82"/>
    <mergeCell ref="C82:E82"/>
    <mergeCell ref="I84:J84"/>
    <mergeCell ref="C84:E84"/>
    <mergeCell ref="I78:J78"/>
    <mergeCell ref="C78:E78"/>
    <mergeCell ref="I79:J79"/>
    <mergeCell ref="C79:E79"/>
    <mergeCell ref="I80:J80"/>
    <mergeCell ref="C80:E80"/>
    <mergeCell ref="C83:E83"/>
    <mergeCell ref="I83:J83"/>
    <mergeCell ref="I75:J75"/>
    <mergeCell ref="C75:E75"/>
    <mergeCell ref="I76:J76"/>
    <mergeCell ref="C76:E76"/>
    <mergeCell ref="I77:J77"/>
    <mergeCell ref="C77:E77"/>
    <mergeCell ref="I72:J72"/>
    <mergeCell ref="C72:E72"/>
    <mergeCell ref="I73:J73"/>
    <mergeCell ref="C73:E73"/>
    <mergeCell ref="I74:J74"/>
    <mergeCell ref="C74:E74"/>
    <mergeCell ref="I69:J69"/>
    <mergeCell ref="C69:E69"/>
    <mergeCell ref="I70:J70"/>
    <mergeCell ref="C70:E70"/>
    <mergeCell ref="I71:J71"/>
    <mergeCell ref="C71:E71"/>
    <mergeCell ref="I66:J66"/>
    <mergeCell ref="C66:E66"/>
    <mergeCell ref="I67:J67"/>
    <mergeCell ref="C67:E67"/>
    <mergeCell ref="I68:J68"/>
    <mergeCell ref="C68:E68"/>
    <mergeCell ref="I63:J63"/>
    <mergeCell ref="C63:E63"/>
    <mergeCell ref="I64:J64"/>
    <mergeCell ref="C64:E64"/>
    <mergeCell ref="I65:J65"/>
    <mergeCell ref="C65:E65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11:G11"/>
    <mergeCell ref="I45:J45"/>
    <mergeCell ref="C45:E45"/>
    <mergeCell ref="I46:J46"/>
    <mergeCell ref="C46:E46"/>
    <mergeCell ref="I47:J47"/>
    <mergeCell ref="C47:E47"/>
    <mergeCell ref="B38:J38"/>
    <mergeCell ref="I43:J43"/>
    <mergeCell ref="I44:J44"/>
    <mergeCell ref="C44:E44"/>
    <mergeCell ref="D34:E34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8:I28"/>
    <mergeCell ref="G25:I25"/>
    <mergeCell ref="I16:J16"/>
    <mergeCell ref="I19:J19"/>
    <mergeCell ref="E21:F21"/>
    <mergeCell ref="G21:H21"/>
    <mergeCell ref="G15:H15"/>
    <mergeCell ref="I15:J15"/>
    <mergeCell ref="E16:F16"/>
    <mergeCell ref="D12:G12"/>
    <mergeCell ref="D13:G13"/>
    <mergeCell ref="D3:J3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/>
  <cols>
    <col min="1" max="1" width="4.33203125" style="5" customWidth="1"/>
    <col min="2" max="2" width="14.44140625" style="5" customWidth="1"/>
    <col min="3" max="3" width="38.33203125" style="9" customWidth="1"/>
    <col min="4" max="4" width="4.5546875" style="5" customWidth="1"/>
    <col min="5" max="5" width="10.5546875" style="5" customWidth="1"/>
    <col min="6" max="6" width="9.88671875" style="5" customWidth="1"/>
    <col min="7" max="7" width="12.6640625" style="5" customWidth="1"/>
    <col min="8" max="16384" width="9.109375" style="5"/>
  </cols>
  <sheetData>
    <row r="1" spans="1:7" ht="15.6">
      <c r="A1" s="391" t="s">
        <v>6</v>
      </c>
      <c r="B1" s="391"/>
      <c r="C1" s="392"/>
      <c r="D1" s="391"/>
      <c r="E1" s="391"/>
      <c r="F1" s="391"/>
      <c r="G1" s="391"/>
    </row>
    <row r="2" spans="1:7" ht="24.9" customHeight="1">
      <c r="A2" s="77" t="s">
        <v>35</v>
      </c>
      <c r="B2" s="76"/>
      <c r="C2" s="393"/>
      <c r="D2" s="393"/>
      <c r="E2" s="393"/>
      <c r="F2" s="393"/>
      <c r="G2" s="394"/>
    </row>
    <row r="3" spans="1:7" ht="24.9" hidden="1" customHeight="1">
      <c r="A3" s="77" t="s">
        <v>7</v>
      </c>
      <c r="B3" s="76"/>
      <c r="C3" s="393"/>
      <c r="D3" s="393"/>
      <c r="E3" s="393"/>
      <c r="F3" s="393"/>
      <c r="G3" s="394"/>
    </row>
    <row r="4" spans="1:7" ht="24.9" hidden="1" customHeight="1">
      <c r="A4" s="77" t="s">
        <v>8</v>
      </c>
      <c r="B4" s="76"/>
      <c r="C4" s="393"/>
      <c r="D4" s="393"/>
      <c r="E4" s="393"/>
      <c r="F4" s="393"/>
      <c r="G4" s="394"/>
    </row>
    <row r="5" spans="1:7" hidden="1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W1135"/>
  <sheetViews>
    <sheetView topLeftCell="A1108" workbookViewId="0">
      <selection activeCell="F1117" sqref="F1117:F1123"/>
    </sheetView>
  </sheetViews>
  <sheetFormatPr defaultRowHeight="13.2" outlineLevelRow="1"/>
  <cols>
    <col min="1" max="1" width="4.109375" customWidth="1"/>
    <col min="2" max="2" width="14.44140625" style="93" customWidth="1"/>
    <col min="3" max="3" width="38.109375" style="93" customWidth="1"/>
    <col min="4" max="4" width="4.44140625" customWidth="1"/>
    <col min="5" max="5" width="10.44140625" customWidth="1"/>
    <col min="6" max="6" width="9.88671875" customWidth="1"/>
    <col min="7" max="7" width="12.5546875" customWidth="1"/>
    <col min="11" max="11" width="8.88671875" bestFit="1" customWidth="1"/>
    <col min="18" max="28" width="0" hidden="1" customWidth="1"/>
  </cols>
  <sheetData>
    <row r="1" spans="1:49" ht="15.75" customHeight="1">
      <c r="A1" s="395" t="s">
        <v>6</v>
      </c>
      <c r="B1" s="395"/>
      <c r="C1" s="395"/>
      <c r="D1" s="395"/>
      <c r="E1" s="395"/>
      <c r="F1" s="395"/>
      <c r="G1" s="395"/>
      <c r="T1" t="s">
        <v>137</v>
      </c>
    </row>
    <row r="2" spans="1:49" ht="24.9" customHeight="1">
      <c r="A2" s="126" t="s">
        <v>136</v>
      </c>
      <c r="B2" s="122"/>
      <c r="C2" s="396" t="s">
        <v>40</v>
      </c>
      <c r="D2" s="397"/>
      <c r="E2" s="397"/>
      <c r="F2" s="397"/>
      <c r="G2" s="398"/>
      <c r="T2" t="s">
        <v>138</v>
      </c>
    </row>
    <row r="3" spans="1:49" ht="24.9" customHeight="1">
      <c r="A3" s="127" t="s">
        <v>7</v>
      </c>
      <c r="B3" s="125"/>
      <c r="C3" s="399" t="s">
        <v>37</v>
      </c>
      <c r="D3" s="400"/>
      <c r="E3" s="400"/>
      <c r="F3" s="400"/>
      <c r="G3" s="401"/>
      <c r="T3" t="s">
        <v>139</v>
      </c>
    </row>
    <row r="5" spans="1:49" ht="39.6">
      <c r="A5" s="132" t="s">
        <v>140</v>
      </c>
      <c r="B5" s="133" t="s">
        <v>141</v>
      </c>
      <c r="C5" s="133" t="s">
        <v>142</v>
      </c>
      <c r="D5" s="132" t="s">
        <v>143</v>
      </c>
      <c r="E5" s="132" t="s">
        <v>144</v>
      </c>
      <c r="F5" s="128" t="s">
        <v>145</v>
      </c>
      <c r="G5" s="147" t="s">
        <v>25</v>
      </c>
      <c r="H5" s="148" t="s">
        <v>146</v>
      </c>
      <c r="I5" s="148" t="s">
        <v>147</v>
      </c>
      <c r="J5" s="148" t="s">
        <v>148</v>
      </c>
      <c r="K5" s="148" t="s">
        <v>149</v>
      </c>
    </row>
    <row r="6" spans="1:49">
      <c r="A6" s="149" t="s">
        <v>150</v>
      </c>
      <c r="B6" s="150" t="s">
        <v>56</v>
      </c>
      <c r="C6" s="151" t="s">
        <v>57</v>
      </c>
      <c r="D6" s="152"/>
      <c r="E6" s="153"/>
      <c r="F6" s="154"/>
      <c r="G6" s="154">
        <f>SUM(G7:G37)</f>
        <v>0</v>
      </c>
      <c r="H6" s="154"/>
      <c r="I6" s="154">
        <f>SUM(I7:I37)</f>
        <v>0</v>
      </c>
      <c r="J6" s="154"/>
      <c r="K6" s="154">
        <f>SUM(K7:K37)</f>
        <v>0</v>
      </c>
      <c r="T6" t="s">
        <v>151</v>
      </c>
    </row>
    <row r="7" spans="1:49" outlineLevel="1">
      <c r="A7" s="130">
        <v>1</v>
      </c>
      <c r="B7" s="134" t="s">
        <v>152</v>
      </c>
      <c r="C7" s="166" t="s">
        <v>153</v>
      </c>
      <c r="D7" s="136" t="s">
        <v>154</v>
      </c>
      <c r="E7" s="140">
        <v>265.08519999999999</v>
      </c>
      <c r="F7" s="144"/>
      <c r="G7" s="145">
        <f>ROUND(E7*F7,2)</f>
        <v>0</v>
      </c>
      <c r="H7" s="145">
        <v>0</v>
      </c>
      <c r="I7" s="145">
        <f>ROUND(E7*H7,5)</f>
        <v>0</v>
      </c>
      <c r="J7" s="145">
        <v>0</v>
      </c>
      <c r="K7" s="145">
        <f>ROUND(E7*J7,5)</f>
        <v>0</v>
      </c>
      <c r="L7" s="129"/>
      <c r="M7" s="129"/>
      <c r="N7" s="129"/>
      <c r="O7" s="129"/>
      <c r="P7" s="129"/>
      <c r="Q7" s="129"/>
      <c r="R7" s="129"/>
      <c r="S7" s="129"/>
      <c r="T7" s="129" t="s">
        <v>155</v>
      </c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</row>
    <row r="8" spans="1:49" outlineLevel="1">
      <c r="A8" s="130"/>
      <c r="B8" s="134"/>
      <c r="C8" s="167" t="s">
        <v>156</v>
      </c>
      <c r="D8" s="137"/>
      <c r="E8" s="141">
        <v>179.82</v>
      </c>
      <c r="F8" s="145"/>
      <c r="G8" s="145"/>
      <c r="H8" s="145"/>
      <c r="I8" s="145"/>
      <c r="J8" s="145"/>
      <c r="K8" s="145"/>
      <c r="L8" s="129"/>
      <c r="M8" s="129"/>
      <c r="N8" s="129"/>
      <c r="O8" s="129"/>
      <c r="P8" s="129"/>
      <c r="Q8" s="129"/>
      <c r="R8" s="129"/>
      <c r="S8" s="129"/>
      <c r="T8" s="129" t="s">
        <v>157</v>
      </c>
      <c r="U8" s="129">
        <v>0</v>
      </c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</row>
    <row r="9" spans="1:49" outlineLevel="1">
      <c r="A9" s="130"/>
      <c r="B9" s="134"/>
      <c r="C9" s="167" t="s">
        <v>158</v>
      </c>
      <c r="D9" s="137"/>
      <c r="E9" s="141">
        <v>44.965200000000003</v>
      </c>
      <c r="F9" s="145"/>
      <c r="G9" s="145"/>
      <c r="H9" s="145"/>
      <c r="I9" s="145"/>
      <c r="J9" s="145"/>
      <c r="K9" s="145"/>
      <c r="L9" s="129"/>
      <c r="M9" s="129"/>
      <c r="N9" s="129"/>
      <c r="O9" s="129"/>
      <c r="P9" s="129"/>
      <c r="Q9" s="129"/>
      <c r="R9" s="129"/>
      <c r="S9" s="129"/>
      <c r="T9" s="129" t="s">
        <v>157</v>
      </c>
      <c r="U9" s="129">
        <v>0</v>
      </c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</row>
    <row r="10" spans="1:49" outlineLevel="1">
      <c r="A10" s="130"/>
      <c r="B10" s="134"/>
      <c r="C10" s="167" t="s">
        <v>159</v>
      </c>
      <c r="D10" s="137"/>
      <c r="E10" s="141">
        <v>40.299999999999997</v>
      </c>
      <c r="F10" s="145"/>
      <c r="G10" s="145"/>
      <c r="H10" s="145"/>
      <c r="I10" s="145"/>
      <c r="J10" s="145"/>
      <c r="K10" s="145"/>
      <c r="L10" s="129"/>
      <c r="M10" s="129"/>
      <c r="N10" s="129"/>
      <c r="O10" s="129"/>
      <c r="P10" s="129"/>
      <c r="Q10" s="129"/>
      <c r="R10" s="129"/>
      <c r="S10" s="129"/>
      <c r="T10" s="129" t="s">
        <v>157</v>
      </c>
      <c r="U10" s="129">
        <v>0</v>
      </c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</row>
    <row r="11" spans="1:49" outlineLevel="1">
      <c r="A11" s="130">
        <v>2</v>
      </c>
      <c r="B11" s="134" t="s">
        <v>160</v>
      </c>
      <c r="C11" s="166" t="s">
        <v>161</v>
      </c>
      <c r="D11" s="136" t="s">
        <v>154</v>
      </c>
      <c r="E11" s="140">
        <v>51.189540000000001</v>
      </c>
      <c r="F11" s="144"/>
      <c r="G11" s="145">
        <f>ROUND(E11*F11,2)</f>
        <v>0</v>
      </c>
      <c r="H11" s="145">
        <v>0</v>
      </c>
      <c r="I11" s="145">
        <f>ROUND(E11*H11,5)</f>
        <v>0</v>
      </c>
      <c r="J11" s="145">
        <v>0</v>
      </c>
      <c r="K11" s="145">
        <f>ROUND(E11*J11,5)</f>
        <v>0</v>
      </c>
      <c r="L11" s="129"/>
      <c r="M11" s="129"/>
      <c r="N11" s="129"/>
      <c r="O11" s="129"/>
      <c r="P11" s="129"/>
      <c r="Q11" s="129"/>
      <c r="R11" s="129"/>
      <c r="S11" s="129"/>
      <c r="T11" s="129" t="s">
        <v>155</v>
      </c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</row>
    <row r="12" spans="1:49" outlineLevel="1">
      <c r="A12" s="130"/>
      <c r="B12" s="134"/>
      <c r="C12" s="167" t="s">
        <v>162</v>
      </c>
      <c r="D12" s="137"/>
      <c r="E12" s="141">
        <v>49.369540000000001</v>
      </c>
      <c r="F12" s="145"/>
      <c r="G12" s="145"/>
      <c r="H12" s="145"/>
      <c r="I12" s="145"/>
      <c r="J12" s="145"/>
      <c r="K12" s="145"/>
      <c r="L12" s="129"/>
      <c r="M12" s="129"/>
      <c r="N12" s="129"/>
      <c r="O12" s="129"/>
      <c r="P12" s="129"/>
      <c r="Q12" s="129"/>
      <c r="R12" s="129"/>
      <c r="S12" s="129"/>
      <c r="T12" s="129" t="s">
        <v>157</v>
      </c>
      <c r="U12" s="129">
        <v>0</v>
      </c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</row>
    <row r="13" spans="1:49" outlineLevel="1">
      <c r="A13" s="130"/>
      <c r="B13" s="134"/>
      <c r="C13" s="167" t="s">
        <v>163</v>
      </c>
      <c r="D13" s="137"/>
      <c r="E13" s="141">
        <v>1.82</v>
      </c>
      <c r="F13" s="145"/>
      <c r="G13" s="145"/>
      <c r="H13" s="145"/>
      <c r="I13" s="145"/>
      <c r="J13" s="145"/>
      <c r="K13" s="145"/>
      <c r="L13" s="129"/>
      <c r="M13" s="129"/>
      <c r="N13" s="129"/>
      <c r="O13" s="129"/>
      <c r="P13" s="129"/>
      <c r="Q13" s="129"/>
      <c r="R13" s="129"/>
      <c r="S13" s="129"/>
      <c r="T13" s="129" t="s">
        <v>157</v>
      </c>
      <c r="U13" s="129">
        <v>0</v>
      </c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</row>
    <row r="14" spans="1:49" outlineLevel="1">
      <c r="A14" s="130">
        <v>3</v>
      </c>
      <c r="B14" s="134" t="s">
        <v>164</v>
      </c>
      <c r="C14" s="166" t="s">
        <v>165</v>
      </c>
      <c r="D14" s="136" t="s">
        <v>154</v>
      </c>
      <c r="E14" s="140">
        <v>10.2379275</v>
      </c>
      <c r="F14" s="144"/>
      <c r="G14" s="145">
        <f>ROUND(E14*F14,2)</f>
        <v>0</v>
      </c>
      <c r="H14" s="145">
        <v>0</v>
      </c>
      <c r="I14" s="145">
        <f>ROUND(E14*H14,5)</f>
        <v>0</v>
      </c>
      <c r="J14" s="145">
        <v>0</v>
      </c>
      <c r="K14" s="145">
        <f>ROUND(E14*J14,5)</f>
        <v>0</v>
      </c>
      <c r="L14" s="129"/>
      <c r="M14" s="129"/>
      <c r="N14" s="129"/>
      <c r="O14" s="129"/>
      <c r="P14" s="129"/>
      <c r="Q14" s="129"/>
      <c r="R14" s="129"/>
      <c r="S14" s="129"/>
      <c r="T14" s="129" t="s">
        <v>155</v>
      </c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</row>
    <row r="15" spans="1:49" ht="20.399999999999999" outlineLevel="1">
      <c r="A15" s="130"/>
      <c r="B15" s="134"/>
      <c r="C15" s="167" t="s">
        <v>166</v>
      </c>
      <c r="D15" s="137"/>
      <c r="E15" s="141">
        <v>10.2379275</v>
      </c>
      <c r="F15" s="145"/>
      <c r="G15" s="145"/>
      <c r="H15" s="145"/>
      <c r="I15" s="145"/>
      <c r="J15" s="145"/>
      <c r="K15" s="145"/>
      <c r="L15" s="129"/>
      <c r="M15" s="129"/>
      <c r="N15" s="129"/>
      <c r="O15" s="129"/>
      <c r="P15" s="129"/>
      <c r="Q15" s="129"/>
      <c r="R15" s="129"/>
      <c r="S15" s="129"/>
      <c r="T15" s="129" t="s">
        <v>157</v>
      </c>
      <c r="U15" s="129">
        <v>0</v>
      </c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</row>
    <row r="16" spans="1:49" outlineLevel="1">
      <c r="A16" s="130">
        <v>4</v>
      </c>
      <c r="B16" s="134" t="s">
        <v>167</v>
      </c>
      <c r="C16" s="166" t="s">
        <v>168</v>
      </c>
      <c r="D16" s="136" t="s">
        <v>154</v>
      </c>
      <c r="E16" s="140">
        <v>10.2379275</v>
      </c>
      <c r="F16" s="144"/>
      <c r="G16" s="145">
        <f>ROUND(E16*F16,2)</f>
        <v>0</v>
      </c>
      <c r="H16" s="145">
        <v>0</v>
      </c>
      <c r="I16" s="145">
        <f>ROUND(E16*H16,5)</f>
        <v>0</v>
      </c>
      <c r="J16" s="145">
        <v>0</v>
      </c>
      <c r="K16" s="145">
        <f>ROUND(E16*J16,5)</f>
        <v>0</v>
      </c>
      <c r="L16" s="129"/>
      <c r="M16" s="129"/>
      <c r="N16" s="129"/>
      <c r="O16" s="129"/>
      <c r="P16" s="129"/>
      <c r="Q16" s="129"/>
      <c r="R16" s="129"/>
      <c r="S16" s="129"/>
      <c r="T16" s="129" t="s">
        <v>155</v>
      </c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</row>
    <row r="17" spans="1:49" ht="20.399999999999999" outlineLevel="1">
      <c r="A17" s="130"/>
      <c r="B17" s="134"/>
      <c r="C17" s="167" t="s">
        <v>166</v>
      </c>
      <c r="D17" s="137"/>
      <c r="E17" s="141">
        <v>10.2379275</v>
      </c>
      <c r="F17" s="145"/>
      <c r="G17" s="145"/>
      <c r="H17" s="145"/>
      <c r="I17" s="145"/>
      <c r="J17" s="145"/>
      <c r="K17" s="145"/>
      <c r="L17" s="129"/>
      <c r="M17" s="129"/>
      <c r="N17" s="129"/>
      <c r="O17" s="129"/>
      <c r="P17" s="129"/>
      <c r="Q17" s="129"/>
      <c r="R17" s="129"/>
      <c r="S17" s="129"/>
      <c r="T17" s="129" t="s">
        <v>157</v>
      </c>
      <c r="U17" s="129">
        <v>0</v>
      </c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</row>
    <row r="18" spans="1:49" outlineLevel="1">
      <c r="A18" s="130">
        <v>5</v>
      </c>
      <c r="B18" s="134" t="s">
        <v>169</v>
      </c>
      <c r="C18" s="166" t="s">
        <v>170</v>
      </c>
      <c r="D18" s="136" t="s">
        <v>154</v>
      </c>
      <c r="E18" s="140">
        <v>6.4611000000000001</v>
      </c>
      <c r="F18" s="144"/>
      <c r="G18" s="145">
        <f>ROUND(E18*F18,2)</f>
        <v>0</v>
      </c>
      <c r="H18" s="145">
        <v>0</v>
      </c>
      <c r="I18" s="145">
        <f>ROUND(E18*H18,5)</f>
        <v>0</v>
      </c>
      <c r="J18" s="145">
        <v>0</v>
      </c>
      <c r="K18" s="145">
        <f>ROUND(E18*J18,5)</f>
        <v>0</v>
      </c>
      <c r="L18" s="129"/>
      <c r="M18" s="129"/>
      <c r="N18" s="129"/>
      <c r="O18" s="129"/>
      <c r="P18" s="129"/>
      <c r="Q18" s="129"/>
      <c r="R18" s="129"/>
      <c r="S18" s="129"/>
      <c r="T18" s="129" t="s">
        <v>155</v>
      </c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</row>
    <row r="19" spans="1:49" outlineLevel="1">
      <c r="A19" s="130"/>
      <c r="B19" s="134"/>
      <c r="C19" s="167" t="s">
        <v>171</v>
      </c>
      <c r="D19" s="137"/>
      <c r="E19" s="141">
        <v>5.1675000000000004</v>
      </c>
      <c r="F19" s="145"/>
      <c r="G19" s="145"/>
      <c r="H19" s="145"/>
      <c r="I19" s="145"/>
      <c r="J19" s="145"/>
      <c r="K19" s="145"/>
      <c r="L19" s="129"/>
      <c r="M19" s="129"/>
      <c r="N19" s="129"/>
      <c r="O19" s="129"/>
      <c r="P19" s="129"/>
      <c r="Q19" s="129"/>
      <c r="R19" s="129"/>
      <c r="S19" s="129"/>
      <c r="T19" s="129" t="s">
        <v>157</v>
      </c>
      <c r="U19" s="129">
        <v>0</v>
      </c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</row>
    <row r="20" spans="1:49" outlineLevel="1">
      <c r="A20" s="130"/>
      <c r="B20" s="134"/>
      <c r="C20" s="167" t="s">
        <v>172</v>
      </c>
      <c r="D20" s="137"/>
      <c r="E20" s="141">
        <v>1.2936000000000001</v>
      </c>
      <c r="F20" s="145"/>
      <c r="G20" s="145"/>
      <c r="H20" s="145"/>
      <c r="I20" s="145"/>
      <c r="J20" s="145"/>
      <c r="K20" s="145"/>
      <c r="L20" s="129"/>
      <c r="M20" s="129"/>
      <c r="N20" s="129"/>
      <c r="O20" s="129"/>
      <c r="P20" s="129"/>
      <c r="Q20" s="129"/>
      <c r="R20" s="129"/>
      <c r="S20" s="129"/>
      <c r="T20" s="129" t="s">
        <v>157</v>
      </c>
      <c r="U20" s="129">
        <v>0</v>
      </c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</row>
    <row r="21" spans="1:49" outlineLevel="1">
      <c r="A21" s="130">
        <v>6</v>
      </c>
      <c r="B21" s="134" t="s">
        <v>173</v>
      </c>
      <c r="C21" s="166" t="s">
        <v>174</v>
      </c>
      <c r="D21" s="136" t="s">
        <v>154</v>
      </c>
      <c r="E21" s="140">
        <v>6.4611000000000001</v>
      </c>
      <c r="F21" s="144"/>
      <c r="G21" s="145">
        <f>ROUND(E21*F21,2)</f>
        <v>0</v>
      </c>
      <c r="H21" s="145">
        <v>0</v>
      </c>
      <c r="I21" s="145">
        <f>ROUND(E21*H21,5)</f>
        <v>0</v>
      </c>
      <c r="J21" s="145">
        <v>0</v>
      </c>
      <c r="K21" s="145">
        <f>ROUND(E21*J21,5)</f>
        <v>0</v>
      </c>
      <c r="L21" s="129"/>
      <c r="M21" s="129"/>
      <c r="N21" s="129"/>
      <c r="O21" s="129"/>
      <c r="P21" s="129"/>
      <c r="Q21" s="129"/>
      <c r="R21" s="129"/>
      <c r="S21" s="129"/>
      <c r="T21" s="129" t="s">
        <v>155</v>
      </c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</row>
    <row r="22" spans="1:49" outlineLevel="1">
      <c r="A22" s="130">
        <v>7</v>
      </c>
      <c r="B22" s="134" t="s">
        <v>175</v>
      </c>
      <c r="C22" s="166" t="s">
        <v>176</v>
      </c>
      <c r="D22" s="136" t="s">
        <v>154</v>
      </c>
      <c r="E22" s="140">
        <v>64.647880000000001</v>
      </c>
      <c r="F22" s="144"/>
      <c r="G22" s="145">
        <f>ROUND(E22*F22,2)</f>
        <v>0</v>
      </c>
      <c r="H22" s="145">
        <v>0</v>
      </c>
      <c r="I22" s="145">
        <f>ROUND(E22*H22,5)</f>
        <v>0</v>
      </c>
      <c r="J22" s="145">
        <v>0</v>
      </c>
      <c r="K22" s="145">
        <f>ROUND(E22*J22,5)</f>
        <v>0</v>
      </c>
      <c r="L22" s="129"/>
      <c r="M22" s="129"/>
      <c r="N22" s="129"/>
      <c r="O22" s="129"/>
      <c r="P22" s="129"/>
      <c r="Q22" s="129"/>
      <c r="R22" s="129"/>
      <c r="S22" s="129"/>
      <c r="T22" s="129" t="s">
        <v>155</v>
      </c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</row>
    <row r="23" spans="1:49" outlineLevel="1">
      <c r="A23" s="130"/>
      <c r="B23" s="134"/>
      <c r="C23" s="167" t="s">
        <v>177</v>
      </c>
      <c r="D23" s="137"/>
      <c r="E23" s="141">
        <v>35.3934</v>
      </c>
      <c r="F23" s="145"/>
      <c r="G23" s="145"/>
      <c r="H23" s="145"/>
      <c r="I23" s="145"/>
      <c r="J23" s="145"/>
      <c r="K23" s="145"/>
      <c r="L23" s="129"/>
      <c r="M23" s="129"/>
      <c r="N23" s="129"/>
      <c r="O23" s="129"/>
      <c r="P23" s="129"/>
      <c r="Q23" s="129"/>
      <c r="R23" s="129"/>
      <c r="S23" s="129"/>
      <c r="T23" s="129" t="s">
        <v>157</v>
      </c>
      <c r="U23" s="129">
        <v>0</v>
      </c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</row>
    <row r="24" spans="1:49" outlineLevel="1">
      <c r="A24" s="130"/>
      <c r="B24" s="134"/>
      <c r="C24" s="167" t="s">
        <v>178</v>
      </c>
      <c r="D24" s="137"/>
      <c r="E24" s="141">
        <v>18.118749999999999</v>
      </c>
      <c r="F24" s="145"/>
      <c r="G24" s="145"/>
      <c r="H24" s="145"/>
      <c r="I24" s="145"/>
      <c r="J24" s="145"/>
      <c r="K24" s="145"/>
      <c r="L24" s="129"/>
      <c r="M24" s="129"/>
      <c r="N24" s="129"/>
      <c r="O24" s="129"/>
      <c r="P24" s="129"/>
      <c r="Q24" s="129"/>
      <c r="R24" s="129"/>
      <c r="S24" s="129"/>
      <c r="T24" s="129" t="s">
        <v>157</v>
      </c>
      <c r="U24" s="129">
        <v>0</v>
      </c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</row>
    <row r="25" spans="1:49" outlineLevel="1">
      <c r="A25" s="130"/>
      <c r="B25" s="134"/>
      <c r="C25" s="167" t="s">
        <v>179</v>
      </c>
      <c r="D25" s="137"/>
      <c r="E25" s="141">
        <v>11.135730000000001</v>
      </c>
      <c r="F25" s="145"/>
      <c r="G25" s="145"/>
      <c r="H25" s="145"/>
      <c r="I25" s="145"/>
      <c r="J25" s="145"/>
      <c r="K25" s="145"/>
      <c r="L25" s="129"/>
      <c r="M25" s="129"/>
      <c r="N25" s="129"/>
      <c r="O25" s="129"/>
      <c r="P25" s="129"/>
      <c r="Q25" s="129"/>
      <c r="R25" s="129"/>
      <c r="S25" s="129"/>
      <c r="T25" s="129" t="s">
        <v>157</v>
      </c>
      <c r="U25" s="129">
        <v>0</v>
      </c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</row>
    <row r="26" spans="1:49" outlineLevel="1">
      <c r="A26" s="130">
        <v>8</v>
      </c>
      <c r="B26" s="134" t="s">
        <v>180</v>
      </c>
      <c r="C26" s="166" t="s">
        <v>181</v>
      </c>
      <c r="D26" s="136" t="s">
        <v>154</v>
      </c>
      <c r="E26" s="140">
        <v>251.62685999999999</v>
      </c>
      <c r="F26" s="144"/>
      <c r="G26" s="145">
        <f>ROUND(E26*F26,2)</f>
        <v>0</v>
      </c>
      <c r="H26" s="145">
        <v>0</v>
      </c>
      <c r="I26" s="145">
        <f>ROUND(E26*H26,5)</f>
        <v>0</v>
      </c>
      <c r="J26" s="145">
        <v>0</v>
      </c>
      <c r="K26" s="145">
        <f>ROUND(E26*J26,5)</f>
        <v>0</v>
      </c>
      <c r="L26" s="129"/>
      <c r="M26" s="129"/>
      <c r="N26" s="129"/>
      <c r="O26" s="129"/>
      <c r="P26" s="129"/>
      <c r="Q26" s="129"/>
      <c r="R26" s="129"/>
      <c r="S26" s="129"/>
      <c r="T26" s="129" t="s">
        <v>155</v>
      </c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</row>
    <row r="27" spans="1:49" outlineLevel="1">
      <c r="A27" s="130"/>
      <c r="B27" s="134"/>
      <c r="C27" s="167" t="s">
        <v>182</v>
      </c>
      <c r="D27" s="137"/>
      <c r="E27" s="141">
        <v>251.62685999999999</v>
      </c>
      <c r="F27" s="145"/>
      <c r="G27" s="145"/>
      <c r="H27" s="145"/>
      <c r="I27" s="145"/>
      <c r="J27" s="145"/>
      <c r="K27" s="145"/>
      <c r="L27" s="129"/>
      <c r="M27" s="129"/>
      <c r="N27" s="129"/>
      <c r="O27" s="129"/>
      <c r="P27" s="129"/>
      <c r="Q27" s="129"/>
      <c r="R27" s="129"/>
      <c r="S27" s="129"/>
      <c r="T27" s="129" t="s">
        <v>157</v>
      </c>
      <c r="U27" s="129">
        <v>0</v>
      </c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</row>
    <row r="28" spans="1:49" outlineLevel="1">
      <c r="A28" s="130">
        <v>9</v>
      </c>
      <c r="B28" s="134" t="s">
        <v>183</v>
      </c>
      <c r="C28" s="166" t="s">
        <v>184</v>
      </c>
      <c r="D28" s="136" t="s">
        <v>154</v>
      </c>
      <c r="E28" s="140">
        <v>16.69903</v>
      </c>
      <c r="F28" s="144"/>
      <c r="G28" s="145">
        <f>ROUND(E28*F28,2)</f>
        <v>0</v>
      </c>
      <c r="H28" s="145">
        <v>0</v>
      </c>
      <c r="I28" s="145">
        <f>ROUND(E28*H28,5)</f>
        <v>0</v>
      </c>
      <c r="J28" s="145">
        <v>0</v>
      </c>
      <c r="K28" s="145">
        <f>ROUND(E28*J28,5)</f>
        <v>0</v>
      </c>
      <c r="L28" s="129"/>
      <c r="M28" s="129"/>
      <c r="N28" s="129"/>
      <c r="O28" s="129"/>
      <c r="P28" s="129"/>
      <c r="Q28" s="129"/>
      <c r="R28" s="129"/>
      <c r="S28" s="129"/>
      <c r="T28" s="129" t="s">
        <v>155</v>
      </c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</row>
    <row r="29" spans="1:49" outlineLevel="1">
      <c r="A29" s="130"/>
      <c r="B29" s="134"/>
      <c r="C29" s="167" t="s">
        <v>185</v>
      </c>
      <c r="D29" s="137"/>
      <c r="E29" s="141">
        <v>16.69903</v>
      </c>
      <c r="F29" s="145"/>
      <c r="G29" s="145"/>
      <c r="H29" s="145"/>
      <c r="I29" s="145"/>
      <c r="J29" s="145"/>
      <c r="K29" s="145"/>
      <c r="L29" s="129"/>
      <c r="M29" s="129"/>
      <c r="N29" s="129"/>
      <c r="O29" s="129"/>
      <c r="P29" s="129"/>
      <c r="Q29" s="129"/>
      <c r="R29" s="129"/>
      <c r="S29" s="129"/>
      <c r="T29" s="129" t="s">
        <v>157</v>
      </c>
      <c r="U29" s="129">
        <v>0</v>
      </c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</row>
    <row r="30" spans="1:49" outlineLevel="1">
      <c r="A30" s="130">
        <v>10</v>
      </c>
      <c r="B30" s="134" t="s">
        <v>186</v>
      </c>
      <c r="C30" s="166" t="s">
        <v>187</v>
      </c>
      <c r="D30" s="136" t="s">
        <v>154</v>
      </c>
      <c r="E30" s="140">
        <v>268.32589000000002</v>
      </c>
      <c r="F30" s="144"/>
      <c r="G30" s="145">
        <f>ROUND(E30*F30,2)</f>
        <v>0</v>
      </c>
      <c r="H30" s="145">
        <v>0</v>
      </c>
      <c r="I30" s="145">
        <f>ROUND(E30*H30,5)</f>
        <v>0</v>
      </c>
      <c r="J30" s="145">
        <v>0</v>
      </c>
      <c r="K30" s="145">
        <f>ROUND(E30*J30,5)</f>
        <v>0</v>
      </c>
      <c r="L30" s="129"/>
      <c r="M30" s="129"/>
      <c r="N30" s="129"/>
      <c r="O30" s="129"/>
      <c r="P30" s="129"/>
      <c r="Q30" s="129"/>
      <c r="R30" s="129"/>
      <c r="S30" s="129"/>
      <c r="T30" s="129" t="s">
        <v>155</v>
      </c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</row>
    <row r="31" spans="1:49" outlineLevel="1">
      <c r="A31" s="130"/>
      <c r="B31" s="134"/>
      <c r="C31" s="167" t="s">
        <v>188</v>
      </c>
      <c r="D31" s="137"/>
      <c r="E31" s="141">
        <v>268.32589000000002</v>
      </c>
      <c r="F31" s="145"/>
      <c r="G31" s="145"/>
      <c r="H31" s="145"/>
      <c r="I31" s="145"/>
      <c r="J31" s="145"/>
      <c r="K31" s="145"/>
      <c r="L31" s="129"/>
      <c r="M31" s="129"/>
      <c r="N31" s="129"/>
      <c r="O31" s="129"/>
      <c r="P31" s="129"/>
      <c r="Q31" s="129"/>
      <c r="R31" s="129"/>
      <c r="S31" s="129"/>
      <c r="T31" s="129" t="s">
        <v>157</v>
      </c>
      <c r="U31" s="129">
        <v>0</v>
      </c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</row>
    <row r="32" spans="1:49" outlineLevel="1">
      <c r="A32" s="130">
        <v>11</v>
      </c>
      <c r="B32" s="134" t="s">
        <v>189</v>
      </c>
      <c r="C32" s="166" t="s">
        <v>190</v>
      </c>
      <c r="D32" s="136" t="s">
        <v>154</v>
      </c>
      <c r="E32" s="140">
        <v>2683.2588999999998</v>
      </c>
      <c r="F32" s="144"/>
      <c r="G32" s="145">
        <f>ROUND(E32*F32,2)</f>
        <v>0</v>
      </c>
      <c r="H32" s="145">
        <v>0</v>
      </c>
      <c r="I32" s="145">
        <f>ROUND(E32*H32,5)</f>
        <v>0</v>
      </c>
      <c r="J32" s="145">
        <v>0</v>
      </c>
      <c r="K32" s="145">
        <f>ROUND(E32*J32,5)</f>
        <v>0</v>
      </c>
      <c r="L32" s="129"/>
      <c r="M32" s="129"/>
      <c r="N32" s="129"/>
      <c r="O32" s="129"/>
      <c r="P32" s="129"/>
      <c r="Q32" s="129"/>
      <c r="R32" s="129"/>
      <c r="S32" s="129"/>
      <c r="T32" s="129" t="s">
        <v>155</v>
      </c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</row>
    <row r="33" spans="1:49" outlineLevel="1">
      <c r="A33" s="130"/>
      <c r="B33" s="134"/>
      <c r="C33" s="167" t="s">
        <v>191</v>
      </c>
      <c r="D33" s="137"/>
      <c r="E33" s="141">
        <v>2683.2588999999998</v>
      </c>
      <c r="F33" s="145"/>
      <c r="G33" s="145"/>
      <c r="H33" s="145"/>
      <c r="I33" s="145"/>
      <c r="J33" s="145"/>
      <c r="K33" s="145"/>
      <c r="L33" s="129"/>
      <c r="M33" s="129"/>
      <c r="N33" s="129"/>
      <c r="O33" s="129"/>
      <c r="P33" s="129"/>
      <c r="Q33" s="129"/>
      <c r="R33" s="129"/>
      <c r="S33" s="129"/>
      <c r="T33" s="129" t="s">
        <v>157</v>
      </c>
      <c r="U33" s="129">
        <v>0</v>
      </c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</row>
    <row r="34" spans="1:49" outlineLevel="1">
      <c r="A34" s="130">
        <v>12</v>
      </c>
      <c r="B34" s="134" t="s">
        <v>192</v>
      </c>
      <c r="C34" s="166" t="s">
        <v>193</v>
      </c>
      <c r="D34" s="136" t="s">
        <v>154</v>
      </c>
      <c r="E34" s="140">
        <v>268.32589000000002</v>
      </c>
      <c r="F34" s="144"/>
      <c r="G34" s="145">
        <f>ROUND(E34*F34,2)</f>
        <v>0</v>
      </c>
      <c r="H34" s="145">
        <v>0</v>
      </c>
      <c r="I34" s="145">
        <f>ROUND(E34*H34,5)</f>
        <v>0</v>
      </c>
      <c r="J34" s="145">
        <v>0</v>
      </c>
      <c r="K34" s="145">
        <f>ROUND(E34*J34,5)</f>
        <v>0</v>
      </c>
      <c r="L34" s="129"/>
      <c r="M34" s="129"/>
      <c r="N34" s="129"/>
      <c r="O34" s="129"/>
      <c r="P34" s="129"/>
      <c r="Q34" s="129"/>
      <c r="R34" s="129"/>
      <c r="S34" s="129"/>
      <c r="T34" s="129" t="s">
        <v>155</v>
      </c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</row>
    <row r="35" spans="1:49" outlineLevel="1">
      <c r="A35" s="130">
        <v>13</v>
      </c>
      <c r="B35" s="134" t="s">
        <v>194</v>
      </c>
      <c r="C35" s="166" t="s">
        <v>195</v>
      </c>
      <c r="D35" s="136" t="s">
        <v>154</v>
      </c>
      <c r="E35" s="140">
        <v>268.32589000000002</v>
      </c>
      <c r="F35" s="144"/>
      <c r="G35" s="145">
        <f>ROUND(E35*F35,2)</f>
        <v>0</v>
      </c>
      <c r="H35" s="145">
        <v>0</v>
      </c>
      <c r="I35" s="145">
        <f>ROUND(E35*H35,5)</f>
        <v>0</v>
      </c>
      <c r="J35" s="145">
        <v>0</v>
      </c>
      <c r="K35" s="145">
        <f>ROUND(E35*J35,5)</f>
        <v>0</v>
      </c>
      <c r="L35" s="129"/>
      <c r="M35" s="129"/>
      <c r="N35" s="129"/>
      <c r="O35" s="129"/>
      <c r="P35" s="129"/>
      <c r="Q35" s="129"/>
      <c r="R35" s="129"/>
      <c r="S35" s="129"/>
      <c r="T35" s="129" t="s">
        <v>155</v>
      </c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</row>
    <row r="36" spans="1:49" outlineLevel="1">
      <c r="A36" s="130">
        <v>14</v>
      </c>
      <c r="B36" s="134" t="s">
        <v>196</v>
      </c>
      <c r="C36" s="166" t="s">
        <v>197</v>
      </c>
      <c r="D36" s="136" t="s">
        <v>198</v>
      </c>
      <c r="E36" s="140">
        <v>106.68</v>
      </c>
      <c r="F36" s="144"/>
      <c r="G36" s="145">
        <f>ROUND(E36*F36,2)</f>
        <v>0</v>
      </c>
      <c r="H36" s="145">
        <v>0</v>
      </c>
      <c r="I36" s="145">
        <f>ROUND(E36*H36,5)</f>
        <v>0</v>
      </c>
      <c r="J36" s="145">
        <v>0</v>
      </c>
      <c r="K36" s="145">
        <f>ROUND(E36*J36,5)</f>
        <v>0</v>
      </c>
      <c r="L36" s="129"/>
      <c r="M36" s="129"/>
      <c r="N36" s="129"/>
      <c r="O36" s="129"/>
      <c r="P36" s="129"/>
      <c r="Q36" s="129"/>
      <c r="R36" s="129"/>
      <c r="S36" s="129"/>
      <c r="T36" s="129" t="s">
        <v>155</v>
      </c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</row>
    <row r="37" spans="1:49" outlineLevel="1">
      <c r="A37" s="130"/>
      <c r="B37" s="134"/>
      <c r="C37" s="167" t="s">
        <v>199</v>
      </c>
      <c r="D37" s="137"/>
      <c r="E37" s="141">
        <v>106.68</v>
      </c>
      <c r="F37" s="145"/>
      <c r="G37" s="145"/>
      <c r="H37" s="145"/>
      <c r="I37" s="145"/>
      <c r="J37" s="145"/>
      <c r="K37" s="145"/>
      <c r="L37" s="129"/>
      <c r="M37" s="129"/>
      <c r="N37" s="129"/>
      <c r="O37" s="129"/>
      <c r="P37" s="129"/>
      <c r="Q37" s="129"/>
      <c r="R37" s="129"/>
      <c r="S37" s="129"/>
      <c r="T37" s="129" t="s">
        <v>157</v>
      </c>
      <c r="U37" s="129">
        <v>0</v>
      </c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</row>
    <row r="38" spans="1:49">
      <c r="A38" s="131" t="s">
        <v>150</v>
      </c>
      <c r="B38" s="135" t="s">
        <v>58</v>
      </c>
      <c r="C38" s="168" t="s">
        <v>59</v>
      </c>
      <c r="D38" s="138"/>
      <c r="E38" s="142"/>
      <c r="F38" s="146"/>
      <c r="G38" s="146">
        <f>SUM(G39:G80)</f>
        <v>0</v>
      </c>
      <c r="H38" s="146"/>
      <c r="I38" s="146">
        <f>SUM(I39:I80)</f>
        <v>240.26606999999996</v>
      </c>
      <c r="J38" s="146"/>
      <c r="K38" s="146">
        <f>SUM(K39:K80)</f>
        <v>0</v>
      </c>
      <c r="T38" t="s">
        <v>151</v>
      </c>
    </row>
    <row r="39" spans="1:49" outlineLevel="1">
      <c r="A39" s="130">
        <v>15</v>
      </c>
      <c r="B39" s="134" t="s">
        <v>200</v>
      </c>
      <c r="C39" s="166" t="s">
        <v>201</v>
      </c>
      <c r="D39" s="136" t="s">
        <v>154</v>
      </c>
      <c r="E39" s="140">
        <v>10.2379275</v>
      </c>
      <c r="F39" s="144"/>
      <c r="G39" s="145">
        <f>ROUND(E39*F39,2)</f>
        <v>0</v>
      </c>
      <c r="H39" s="145">
        <v>2.52766</v>
      </c>
      <c r="I39" s="145">
        <f>ROUND(E39*H39,5)</f>
        <v>25.878</v>
      </c>
      <c r="J39" s="145">
        <v>0</v>
      </c>
      <c r="K39" s="145">
        <f>ROUND(E39*J39,5)</f>
        <v>0</v>
      </c>
      <c r="L39" s="129"/>
      <c r="M39" s="129"/>
      <c r="N39" s="129"/>
      <c r="O39" s="129"/>
      <c r="P39" s="129"/>
      <c r="Q39" s="129"/>
      <c r="R39" s="129"/>
      <c r="S39" s="129"/>
      <c r="T39" s="129" t="s">
        <v>155</v>
      </c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</row>
    <row r="40" spans="1:49" ht="20.399999999999999" outlineLevel="1">
      <c r="A40" s="130"/>
      <c r="B40" s="134"/>
      <c r="C40" s="167" t="s">
        <v>166</v>
      </c>
      <c r="D40" s="137"/>
      <c r="E40" s="141">
        <v>10.2379275</v>
      </c>
      <c r="F40" s="145"/>
      <c r="G40" s="145"/>
      <c r="H40" s="145"/>
      <c r="I40" s="145"/>
      <c r="J40" s="145"/>
      <c r="K40" s="145"/>
      <c r="L40" s="129"/>
      <c r="M40" s="129"/>
      <c r="N40" s="129"/>
      <c r="O40" s="129"/>
      <c r="P40" s="129"/>
      <c r="Q40" s="129"/>
      <c r="R40" s="129"/>
      <c r="S40" s="129"/>
      <c r="T40" s="129" t="s">
        <v>157</v>
      </c>
      <c r="U40" s="129">
        <v>0</v>
      </c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</row>
    <row r="41" spans="1:49" outlineLevel="1">
      <c r="A41" s="130">
        <v>16</v>
      </c>
      <c r="B41" s="134" t="s">
        <v>202</v>
      </c>
      <c r="C41" s="166" t="s">
        <v>203</v>
      </c>
      <c r="D41" s="136" t="s">
        <v>154</v>
      </c>
      <c r="E41" s="140">
        <v>28.630517999999999</v>
      </c>
      <c r="F41" s="144"/>
      <c r="G41" s="145">
        <f>ROUND(E41*F41,2)</f>
        <v>0</v>
      </c>
      <c r="H41" s="145">
        <v>2.5249999999999999</v>
      </c>
      <c r="I41" s="145">
        <f>ROUND(E41*H41,5)</f>
        <v>72.292060000000006</v>
      </c>
      <c r="J41" s="145">
        <v>0</v>
      </c>
      <c r="K41" s="145">
        <f>ROUND(E41*J41,5)</f>
        <v>0</v>
      </c>
      <c r="L41" s="129"/>
      <c r="M41" s="129"/>
      <c r="N41" s="129"/>
      <c r="O41" s="129"/>
      <c r="P41" s="129"/>
      <c r="Q41" s="129"/>
      <c r="R41" s="129"/>
      <c r="S41" s="129"/>
      <c r="T41" s="129" t="s">
        <v>155</v>
      </c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</row>
    <row r="42" spans="1:49" outlineLevel="1">
      <c r="A42" s="130"/>
      <c r="B42" s="134"/>
      <c r="C42" s="167" t="s">
        <v>204</v>
      </c>
      <c r="D42" s="137"/>
      <c r="E42" s="141">
        <v>17.952559999999998</v>
      </c>
      <c r="F42" s="145"/>
      <c r="G42" s="145"/>
      <c r="H42" s="145"/>
      <c r="I42" s="145"/>
      <c r="J42" s="145"/>
      <c r="K42" s="145"/>
      <c r="L42" s="129"/>
      <c r="M42" s="129"/>
      <c r="N42" s="129"/>
      <c r="O42" s="129"/>
      <c r="P42" s="129"/>
      <c r="Q42" s="129"/>
      <c r="R42" s="129"/>
      <c r="S42" s="129"/>
      <c r="T42" s="129" t="s">
        <v>157</v>
      </c>
      <c r="U42" s="129">
        <v>0</v>
      </c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</row>
    <row r="43" spans="1:49" outlineLevel="1">
      <c r="A43" s="130"/>
      <c r="B43" s="134"/>
      <c r="C43" s="167" t="s">
        <v>163</v>
      </c>
      <c r="D43" s="137"/>
      <c r="E43" s="141">
        <v>1.82</v>
      </c>
      <c r="F43" s="145"/>
      <c r="G43" s="145"/>
      <c r="H43" s="145"/>
      <c r="I43" s="145"/>
      <c r="J43" s="145"/>
      <c r="K43" s="145"/>
      <c r="L43" s="129"/>
      <c r="M43" s="129"/>
      <c r="N43" s="129"/>
      <c r="O43" s="129"/>
      <c r="P43" s="129"/>
      <c r="Q43" s="129"/>
      <c r="R43" s="129"/>
      <c r="S43" s="129"/>
      <c r="T43" s="129" t="s">
        <v>157</v>
      </c>
      <c r="U43" s="129">
        <v>0</v>
      </c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</row>
    <row r="44" spans="1:49" outlineLevel="1">
      <c r="A44" s="130"/>
      <c r="B44" s="134"/>
      <c r="C44" s="167" t="s">
        <v>205</v>
      </c>
      <c r="D44" s="137"/>
      <c r="E44" s="141">
        <v>6.2009999999999996</v>
      </c>
      <c r="F44" s="145"/>
      <c r="G44" s="145"/>
      <c r="H44" s="145"/>
      <c r="I44" s="145"/>
      <c r="J44" s="145"/>
      <c r="K44" s="145"/>
      <c r="L44" s="129"/>
      <c r="M44" s="129"/>
      <c r="N44" s="129"/>
      <c r="O44" s="129"/>
      <c r="P44" s="129"/>
      <c r="Q44" s="129"/>
      <c r="R44" s="129"/>
      <c r="S44" s="129"/>
      <c r="T44" s="129" t="s">
        <v>157</v>
      </c>
      <c r="U44" s="129">
        <v>0</v>
      </c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</row>
    <row r="45" spans="1:49" outlineLevel="1">
      <c r="A45" s="130"/>
      <c r="B45" s="134"/>
      <c r="C45" s="167" t="s">
        <v>206</v>
      </c>
      <c r="D45" s="137"/>
      <c r="E45" s="141">
        <v>1.2936000000000001</v>
      </c>
      <c r="F45" s="145"/>
      <c r="G45" s="145"/>
      <c r="H45" s="145"/>
      <c r="I45" s="145"/>
      <c r="J45" s="145"/>
      <c r="K45" s="145"/>
      <c r="L45" s="129"/>
      <c r="M45" s="129"/>
      <c r="N45" s="129"/>
      <c r="O45" s="129"/>
      <c r="P45" s="129"/>
      <c r="Q45" s="129"/>
      <c r="R45" s="129"/>
      <c r="S45" s="129"/>
      <c r="T45" s="129" t="s">
        <v>157</v>
      </c>
      <c r="U45" s="129">
        <v>0</v>
      </c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</row>
    <row r="46" spans="1:49" outlineLevel="1">
      <c r="A46" s="130"/>
      <c r="B46" s="134"/>
      <c r="C46" s="167" t="s">
        <v>207</v>
      </c>
      <c r="D46" s="137"/>
      <c r="E46" s="141">
        <v>1.3633580000000001</v>
      </c>
      <c r="F46" s="145"/>
      <c r="G46" s="145"/>
      <c r="H46" s="145"/>
      <c r="I46" s="145"/>
      <c r="J46" s="145"/>
      <c r="K46" s="145"/>
      <c r="L46" s="129"/>
      <c r="M46" s="129"/>
      <c r="N46" s="129"/>
      <c r="O46" s="129"/>
      <c r="P46" s="129"/>
      <c r="Q46" s="129"/>
      <c r="R46" s="129"/>
      <c r="S46" s="129"/>
      <c r="T46" s="129" t="s">
        <v>157</v>
      </c>
      <c r="U46" s="129">
        <v>0</v>
      </c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</row>
    <row r="47" spans="1:49" outlineLevel="1">
      <c r="A47" s="130">
        <v>17</v>
      </c>
      <c r="B47" s="134" t="s">
        <v>208</v>
      </c>
      <c r="C47" s="166" t="s">
        <v>209</v>
      </c>
      <c r="D47" s="136" t="s">
        <v>198</v>
      </c>
      <c r="E47" s="140">
        <v>16.077000000000002</v>
      </c>
      <c r="F47" s="144"/>
      <c r="G47" s="145">
        <f>ROUND(E47*F47,2)</f>
        <v>0</v>
      </c>
      <c r="H47" s="145">
        <v>3.916E-2</v>
      </c>
      <c r="I47" s="145">
        <f>ROUND(E47*H47,5)</f>
        <v>0.62958000000000003</v>
      </c>
      <c r="J47" s="145">
        <v>0</v>
      </c>
      <c r="K47" s="145">
        <f>ROUND(E47*J47,5)</f>
        <v>0</v>
      </c>
      <c r="L47" s="129"/>
      <c r="M47" s="129"/>
      <c r="N47" s="129"/>
      <c r="O47" s="129"/>
      <c r="P47" s="129"/>
      <c r="Q47" s="129"/>
      <c r="R47" s="129"/>
      <c r="S47" s="129"/>
      <c r="T47" s="129" t="s">
        <v>155</v>
      </c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</row>
    <row r="48" spans="1:49" ht="20.399999999999999" outlineLevel="1">
      <c r="A48" s="130"/>
      <c r="B48" s="134"/>
      <c r="C48" s="167" t="s">
        <v>210</v>
      </c>
      <c r="D48" s="137"/>
      <c r="E48" s="141">
        <v>16.077000000000002</v>
      </c>
      <c r="F48" s="145"/>
      <c r="G48" s="145"/>
      <c r="H48" s="145"/>
      <c r="I48" s="145"/>
      <c r="J48" s="145"/>
      <c r="K48" s="145"/>
      <c r="L48" s="129"/>
      <c r="M48" s="129"/>
      <c r="N48" s="129"/>
      <c r="O48" s="129"/>
      <c r="P48" s="129"/>
      <c r="Q48" s="129"/>
      <c r="R48" s="129"/>
      <c r="S48" s="129"/>
      <c r="T48" s="129" t="s">
        <v>157</v>
      </c>
      <c r="U48" s="129">
        <v>0</v>
      </c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</row>
    <row r="49" spans="1:49" outlineLevel="1">
      <c r="A49" s="130">
        <v>18</v>
      </c>
      <c r="B49" s="134" t="s">
        <v>211</v>
      </c>
      <c r="C49" s="166" t="s">
        <v>212</v>
      </c>
      <c r="D49" s="136" t="s">
        <v>198</v>
      </c>
      <c r="E49" s="140">
        <v>16.077000000000002</v>
      </c>
      <c r="F49" s="144"/>
      <c r="G49" s="145">
        <f>ROUND(E49*F49,2)</f>
        <v>0</v>
      </c>
      <c r="H49" s="145">
        <v>0</v>
      </c>
      <c r="I49" s="145">
        <f>ROUND(E49*H49,5)</f>
        <v>0</v>
      </c>
      <c r="J49" s="145">
        <v>0</v>
      </c>
      <c r="K49" s="145">
        <f>ROUND(E49*J49,5)</f>
        <v>0</v>
      </c>
      <c r="L49" s="129"/>
      <c r="M49" s="129"/>
      <c r="N49" s="129"/>
      <c r="O49" s="129"/>
      <c r="P49" s="129"/>
      <c r="Q49" s="129"/>
      <c r="R49" s="129"/>
      <c r="S49" s="129"/>
      <c r="T49" s="129" t="s">
        <v>155</v>
      </c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</row>
    <row r="50" spans="1:49" ht="20.399999999999999" outlineLevel="1">
      <c r="A50" s="130">
        <v>19</v>
      </c>
      <c r="B50" s="134" t="s">
        <v>213</v>
      </c>
      <c r="C50" s="166" t="s">
        <v>214</v>
      </c>
      <c r="D50" s="136" t="s">
        <v>198</v>
      </c>
      <c r="E50" s="140">
        <v>45.047499999999999</v>
      </c>
      <c r="F50" s="144"/>
      <c r="G50" s="145">
        <f>ROUND(E50*F50,2)</f>
        <v>0</v>
      </c>
      <c r="H50" s="145">
        <v>1.175</v>
      </c>
      <c r="I50" s="145">
        <f>ROUND(E50*H50,5)</f>
        <v>52.930810000000001</v>
      </c>
      <c r="J50" s="145">
        <v>0</v>
      </c>
      <c r="K50" s="145">
        <f>ROUND(E50*J50,5)</f>
        <v>0</v>
      </c>
      <c r="L50" s="129"/>
      <c r="M50" s="129"/>
      <c r="N50" s="129"/>
      <c r="O50" s="129"/>
      <c r="P50" s="129"/>
      <c r="Q50" s="129"/>
      <c r="R50" s="129"/>
      <c r="S50" s="129"/>
      <c r="T50" s="129" t="s">
        <v>155</v>
      </c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</row>
    <row r="51" spans="1:49" outlineLevel="1">
      <c r="A51" s="130"/>
      <c r="B51" s="134"/>
      <c r="C51" s="167" t="s">
        <v>215</v>
      </c>
      <c r="D51" s="137"/>
      <c r="E51" s="141">
        <v>36.922499999999999</v>
      </c>
      <c r="F51" s="145"/>
      <c r="G51" s="145"/>
      <c r="H51" s="145"/>
      <c r="I51" s="145"/>
      <c r="J51" s="145"/>
      <c r="K51" s="145"/>
      <c r="L51" s="129"/>
      <c r="M51" s="129"/>
      <c r="N51" s="129"/>
      <c r="O51" s="129"/>
      <c r="P51" s="129"/>
      <c r="Q51" s="129"/>
      <c r="R51" s="129"/>
      <c r="S51" s="129"/>
      <c r="T51" s="129" t="s">
        <v>157</v>
      </c>
      <c r="U51" s="129">
        <v>0</v>
      </c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</row>
    <row r="52" spans="1:49" outlineLevel="1">
      <c r="A52" s="130"/>
      <c r="B52" s="134"/>
      <c r="C52" s="167" t="s">
        <v>216</v>
      </c>
      <c r="D52" s="137"/>
      <c r="E52" s="141">
        <v>8.125</v>
      </c>
      <c r="F52" s="145"/>
      <c r="G52" s="145"/>
      <c r="H52" s="145"/>
      <c r="I52" s="145"/>
      <c r="J52" s="145"/>
      <c r="K52" s="145"/>
      <c r="L52" s="129"/>
      <c r="M52" s="129"/>
      <c r="N52" s="129"/>
      <c r="O52" s="129"/>
      <c r="P52" s="129"/>
      <c r="Q52" s="129"/>
      <c r="R52" s="129"/>
      <c r="S52" s="129"/>
      <c r="T52" s="129" t="s">
        <v>157</v>
      </c>
      <c r="U52" s="129">
        <v>0</v>
      </c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</row>
    <row r="53" spans="1:49" outlineLevel="1">
      <c r="A53" s="130">
        <v>20</v>
      </c>
      <c r="B53" s="134" t="s">
        <v>217</v>
      </c>
      <c r="C53" s="166" t="s">
        <v>218</v>
      </c>
      <c r="D53" s="136" t="s">
        <v>219</v>
      </c>
      <c r="E53" s="140">
        <v>0.72075999999999996</v>
      </c>
      <c r="F53" s="144"/>
      <c r="G53" s="145">
        <f>ROUND(E53*F53,2)</f>
        <v>0</v>
      </c>
      <c r="H53" s="145">
        <v>1.0211600000000001</v>
      </c>
      <c r="I53" s="145">
        <f>ROUND(E53*H53,5)</f>
        <v>0.73601000000000005</v>
      </c>
      <c r="J53" s="145">
        <v>0</v>
      </c>
      <c r="K53" s="145">
        <f>ROUND(E53*J53,5)</f>
        <v>0</v>
      </c>
      <c r="L53" s="129"/>
      <c r="M53" s="129"/>
      <c r="N53" s="129"/>
      <c r="O53" s="129"/>
      <c r="P53" s="129"/>
      <c r="Q53" s="129"/>
      <c r="R53" s="129"/>
      <c r="S53" s="129"/>
      <c r="T53" s="129" t="s">
        <v>155</v>
      </c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</row>
    <row r="54" spans="1:49" outlineLevel="1">
      <c r="A54" s="130"/>
      <c r="B54" s="134"/>
      <c r="C54" s="167" t="s">
        <v>220</v>
      </c>
      <c r="D54" s="137"/>
      <c r="E54" s="141">
        <v>0.72075999999999996</v>
      </c>
      <c r="F54" s="145"/>
      <c r="G54" s="145"/>
      <c r="H54" s="145"/>
      <c r="I54" s="145"/>
      <c r="J54" s="145"/>
      <c r="K54" s="145"/>
      <c r="L54" s="129"/>
      <c r="M54" s="129"/>
      <c r="N54" s="129"/>
      <c r="O54" s="129"/>
      <c r="P54" s="129"/>
      <c r="Q54" s="129"/>
      <c r="R54" s="129"/>
      <c r="S54" s="129"/>
      <c r="T54" s="129" t="s">
        <v>157</v>
      </c>
      <c r="U54" s="129">
        <v>0</v>
      </c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</row>
    <row r="55" spans="1:49" outlineLevel="1">
      <c r="A55" s="130">
        <v>21</v>
      </c>
      <c r="B55" s="134" t="s">
        <v>221</v>
      </c>
      <c r="C55" s="166" t="s">
        <v>222</v>
      </c>
      <c r="D55" s="136" t="s">
        <v>154</v>
      </c>
      <c r="E55" s="140">
        <v>10.667999999999999</v>
      </c>
      <c r="F55" s="144"/>
      <c r="G55" s="145">
        <f>ROUND(E55*F55,2)</f>
        <v>0</v>
      </c>
      <c r="H55" s="145">
        <v>2.16</v>
      </c>
      <c r="I55" s="145">
        <f>ROUND(E55*H55,5)</f>
        <v>23.04288</v>
      </c>
      <c r="J55" s="145">
        <v>0</v>
      </c>
      <c r="K55" s="145">
        <f>ROUND(E55*J55,5)</f>
        <v>0</v>
      </c>
      <c r="L55" s="129"/>
      <c r="M55" s="129"/>
      <c r="N55" s="129"/>
      <c r="O55" s="129"/>
      <c r="P55" s="129"/>
      <c r="Q55" s="129"/>
      <c r="R55" s="129"/>
      <c r="S55" s="129"/>
      <c r="T55" s="129" t="s">
        <v>155</v>
      </c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</row>
    <row r="56" spans="1:49" outlineLevel="1">
      <c r="A56" s="130"/>
      <c r="B56" s="134"/>
      <c r="C56" s="167" t="s">
        <v>223</v>
      </c>
      <c r="D56" s="137"/>
      <c r="E56" s="141">
        <v>10.667999999999999</v>
      </c>
      <c r="F56" s="145"/>
      <c r="G56" s="145"/>
      <c r="H56" s="145"/>
      <c r="I56" s="145"/>
      <c r="J56" s="145"/>
      <c r="K56" s="145"/>
      <c r="L56" s="129"/>
      <c r="M56" s="129"/>
      <c r="N56" s="129"/>
      <c r="O56" s="129"/>
      <c r="P56" s="129"/>
      <c r="Q56" s="129"/>
      <c r="R56" s="129"/>
      <c r="S56" s="129"/>
      <c r="T56" s="129" t="s">
        <v>157</v>
      </c>
      <c r="U56" s="129">
        <v>0</v>
      </c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</row>
    <row r="57" spans="1:49" outlineLevel="1">
      <c r="A57" s="130">
        <v>22</v>
      </c>
      <c r="B57" s="134" t="s">
        <v>224</v>
      </c>
      <c r="C57" s="166" t="s">
        <v>225</v>
      </c>
      <c r="D57" s="136" t="s">
        <v>154</v>
      </c>
      <c r="E57" s="140">
        <v>20.1495</v>
      </c>
      <c r="F57" s="144"/>
      <c r="G57" s="145">
        <f>ROUND(E57*F57,2)</f>
        <v>0</v>
      </c>
      <c r="H57" s="145">
        <v>2.5249999999999999</v>
      </c>
      <c r="I57" s="145">
        <f>ROUND(E57*H57,5)</f>
        <v>50.877490000000002</v>
      </c>
      <c r="J57" s="145">
        <v>0</v>
      </c>
      <c r="K57" s="145">
        <f>ROUND(E57*J57,5)</f>
        <v>0</v>
      </c>
      <c r="L57" s="129"/>
      <c r="M57" s="129"/>
      <c r="N57" s="129"/>
      <c r="O57" s="129"/>
      <c r="P57" s="129"/>
      <c r="Q57" s="129"/>
      <c r="R57" s="129"/>
      <c r="S57" s="129"/>
      <c r="T57" s="129" t="s">
        <v>155</v>
      </c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</row>
    <row r="58" spans="1:49" outlineLevel="1">
      <c r="A58" s="130"/>
      <c r="B58" s="134"/>
      <c r="C58" s="167" t="s">
        <v>226</v>
      </c>
      <c r="D58" s="137"/>
      <c r="E58" s="141">
        <v>20.1495</v>
      </c>
      <c r="F58" s="145"/>
      <c r="G58" s="145"/>
      <c r="H58" s="145"/>
      <c r="I58" s="145"/>
      <c r="J58" s="145"/>
      <c r="K58" s="145"/>
      <c r="L58" s="129"/>
      <c r="M58" s="129"/>
      <c r="N58" s="129"/>
      <c r="O58" s="129"/>
      <c r="P58" s="129"/>
      <c r="Q58" s="129"/>
      <c r="R58" s="129"/>
      <c r="S58" s="129"/>
      <c r="T58" s="129" t="s">
        <v>157</v>
      </c>
      <c r="U58" s="129">
        <v>0</v>
      </c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</row>
    <row r="59" spans="1:49" outlineLevel="1">
      <c r="A59" s="130">
        <v>23</v>
      </c>
      <c r="B59" s="134" t="s">
        <v>227</v>
      </c>
      <c r="C59" s="166" t="s">
        <v>228</v>
      </c>
      <c r="D59" s="136" t="s">
        <v>198</v>
      </c>
      <c r="E59" s="140">
        <v>3.8460000000000001</v>
      </c>
      <c r="F59" s="144"/>
      <c r="G59" s="145">
        <f>ROUND(E59*F59,2)</f>
        <v>0</v>
      </c>
      <c r="H59" s="145">
        <v>3.9199999999999999E-2</v>
      </c>
      <c r="I59" s="145">
        <f>ROUND(E59*H59,5)</f>
        <v>0.15076000000000001</v>
      </c>
      <c r="J59" s="145">
        <v>0</v>
      </c>
      <c r="K59" s="145">
        <f>ROUND(E59*J59,5)</f>
        <v>0</v>
      </c>
      <c r="L59" s="129"/>
      <c r="M59" s="129"/>
      <c r="N59" s="129"/>
      <c r="O59" s="129"/>
      <c r="P59" s="129"/>
      <c r="Q59" s="129"/>
      <c r="R59" s="129"/>
      <c r="S59" s="129"/>
      <c r="T59" s="129" t="s">
        <v>155</v>
      </c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</row>
    <row r="60" spans="1:49" outlineLevel="1">
      <c r="A60" s="130"/>
      <c r="B60" s="134"/>
      <c r="C60" s="167" t="s">
        <v>229</v>
      </c>
      <c r="D60" s="137"/>
      <c r="E60" s="141">
        <v>3.8460000000000001</v>
      </c>
      <c r="F60" s="145"/>
      <c r="G60" s="145"/>
      <c r="H60" s="145"/>
      <c r="I60" s="145"/>
      <c r="J60" s="145"/>
      <c r="K60" s="145"/>
      <c r="L60" s="129"/>
      <c r="M60" s="129"/>
      <c r="N60" s="129"/>
      <c r="O60" s="129"/>
      <c r="P60" s="129"/>
      <c r="Q60" s="129"/>
      <c r="R60" s="129"/>
      <c r="S60" s="129"/>
      <c r="T60" s="129" t="s">
        <v>157</v>
      </c>
      <c r="U60" s="129">
        <v>0</v>
      </c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</row>
    <row r="61" spans="1:49" outlineLevel="1">
      <c r="A61" s="130">
        <v>24</v>
      </c>
      <c r="B61" s="134" t="s">
        <v>230</v>
      </c>
      <c r="C61" s="166" t="s">
        <v>231</v>
      </c>
      <c r="D61" s="136" t="s">
        <v>198</v>
      </c>
      <c r="E61" s="140">
        <v>3.8460000000000001</v>
      </c>
      <c r="F61" s="144"/>
      <c r="G61" s="145">
        <f>ROUND(E61*F61,2)</f>
        <v>0</v>
      </c>
      <c r="H61" s="145">
        <v>0</v>
      </c>
      <c r="I61" s="145">
        <f>ROUND(E61*H61,5)</f>
        <v>0</v>
      </c>
      <c r="J61" s="145">
        <v>0</v>
      </c>
      <c r="K61" s="145">
        <f>ROUND(E61*J61,5)</f>
        <v>0</v>
      </c>
      <c r="L61" s="129"/>
      <c r="M61" s="129"/>
      <c r="N61" s="129"/>
      <c r="O61" s="129"/>
      <c r="P61" s="129"/>
      <c r="Q61" s="129"/>
      <c r="R61" s="129"/>
      <c r="S61" s="129"/>
      <c r="T61" s="129" t="s">
        <v>155</v>
      </c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</row>
    <row r="62" spans="1:49" ht="20.399999999999999" outlineLevel="1">
      <c r="A62" s="130">
        <v>25</v>
      </c>
      <c r="B62" s="134" t="s">
        <v>232</v>
      </c>
      <c r="C62" s="166" t="s">
        <v>233</v>
      </c>
      <c r="D62" s="136" t="s">
        <v>219</v>
      </c>
      <c r="E62" s="140">
        <v>2.7940640000000001</v>
      </c>
      <c r="F62" s="144"/>
      <c r="G62" s="145">
        <f>ROUND(E62*F62,2)</f>
        <v>0</v>
      </c>
      <c r="H62" s="145">
        <v>1.0543899999999999</v>
      </c>
      <c r="I62" s="145">
        <f>ROUND(E62*H62,5)</f>
        <v>2.9460299999999999</v>
      </c>
      <c r="J62" s="145">
        <v>0</v>
      </c>
      <c r="K62" s="145">
        <f>ROUND(E62*J62,5)</f>
        <v>0</v>
      </c>
      <c r="L62" s="129"/>
      <c r="M62" s="129"/>
      <c r="N62" s="129"/>
      <c r="O62" s="129"/>
      <c r="P62" s="129"/>
      <c r="Q62" s="129"/>
      <c r="R62" s="129"/>
      <c r="S62" s="129"/>
      <c r="T62" s="129" t="s">
        <v>155</v>
      </c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</row>
    <row r="63" spans="1:49" outlineLevel="1">
      <c r="A63" s="130"/>
      <c r="B63" s="134"/>
      <c r="C63" s="167" t="s">
        <v>234</v>
      </c>
      <c r="D63" s="137"/>
      <c r="E63" s="141">
        <v>2.7940640000000001</v>
      </c>
      <c r="F63" s="145"/>
      <c r="G63" s="145"/>
      <c r="H63" s="145"/>
      <c r="I63" s="145"/>
      <c r="J63" s="145"/>
      <c r="K63" s="145"/>
      <c r="L63" s="129"/>
      <c r="M63" s="129"/>
      <c r="N63" s="129"/>
      <c r="O63" s="129"/>
      <c r="P63" s="129"/>
      <c r="Q63" s="129"/>
      <c r="R63" s="129"/>
      <c r="S63" s="129"/>
      <c r="T63" s="129" t="s">
        <v>157</v>
      </c>
      <c r="U63" s="129">
        <v>0</v>
      </c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</row>
    <row r="64" spans="1:49" outlineLevel="1">
      <c r="A64" s="130">
        <v>26</v>
      </c>
      <c r="B64" s="134" t="s">
        <v>235</v>
      </c>
      <c r="C64" s="166" t="s">
        <v>236</v>
      </c>
      <c r="D64" s="136" t="s">
        <v>237</v>
      </c>
      <c r="E64" s="140">
        <v>22.46</v>
      </c>
      <c r="F64" s="144"/>
      <c r="G64" s="145">
        <f>ROUND(E64*F64,2)</f>
        <v>0</v>
      </c>
      <c r="H64" s="145">
        <v>0</v>
      </c>
      <c r="I64" s="145">
        <f>ROUND(E64*H64,5)</f>
        <v>0</v>
      </c>
      <c r="J64" s="145">
        <v>0</v>
      </c>
      <c r="K64" s="145">
        <f>ROUND(E64*J64,5)</f>
        <v>0</v>
      </c>
      <c r="L64" s="129"/>
      <c r="M64" s="129"/>
      <c r="N64" s="129"/>
      <c r="O64" s="129"/>
      <c r="P64" s="129"/>
      <c r="Q64" s="129"/>
      <c r="R64" s="129"/>
      <c r="S64" s="129"/>
      <c r="T64" s="129" t="s">
        <v>155</v>
      </c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</row>
    <row r="65" spans="1:49" outlineLevel="1">
      <c r="A65" s="130"/>
      <c r="B65" s="134"/>
      <c r="C65" s="167" t="s">
        <v>238</v>
      </c>
      <c r="D65" s="137"/>
      <c r="E65" s="141">
        <v>22.46</v>
      </c>
      <c r="F65" s="145"/>
      <c r="G65" s="145"/>
      <c r="H65" s="145"/>
      <c r="I65" s="145"/>
      <c r="J65" s="145"/>
      <c r="K65" s="145"/>
      <c r="L65" s="129"/>
      <c r="M65" s="129"/>
      <c r="N65" s="129"/>
      <c r="O65" s="129"/>
      <c r="P65" s="129"/>
      <c r="Q65" s="129"/>
      <c r="R65" s="129"/>
      <c r="S65" s="129"/>
      <c r="T65" s="129" t="s">
        <v>157</v>
      </c>
      <c r="U65" s="129">
        <v>0</v>
      </c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</row>
    <row r="66" spans="1:49" outlineLevel="1">
      <c r="A66" s="130">
        <v>27</v>
      </c>
      <c r="B66" s="134" t="s">
        <v>239</v>
      </c>
      <c r="C66" s="166" t="s">
        <v>240</v>
      </c>
      <c r="D66" s="136" t="s">
        <v>237</v>
      </c>
      <c r="E66" s="140">
        <v>24.706</v>
      </c>
      <c r="F66" s="144"/>
      <c r="G66" s="145">
        <f>ROUND(E66*F66,2)</f>
        <v>0</v>
      </c>
      <c r="H66" s="145">
        <v>8.0000000000000004E-4</v>
      </c>
      <c r="I66" s="145">
        <f>ROUND(E66*H66,5)</f>
        <v>1.976E-2</v>
      </c>
      <c r="J66" s="145">
        <v>0</v>
      </c>
      <c r="K66" s="145">
        <f>ROUND(E66*J66,5)</f>
        <v>0</v>
      </c>
      <c r="L66" s="129"/>
      <c r="M66" s="129"/>
      <c r="N66" s="129"/>
      <c r="O66" s="129"/>
      <c r="P66" s="129"/>
      <c r="Q66" s="129"/>
      <c r="R66" s="129"/>
      <c r="S66" s="129"/>
      <c r="T66" s="129" t="s">
        <v>241</v>
      </c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</row>
    <row r="67" spans="1:49" outlineLevel="1">
      <c r="A67" s="130"/>
      <c r="B67" s="134"/>
      <c r="C67" s="167" t="s">
        <v>242</v>
      </c>
      <c r="D67" s="137"/>
      <c r="E67" s="141">
        <v>24.706</v>
      </c>
      <c r="F67" s="145"/>
      <c r="G67" s="145"/>
      <c r="H67" s="145"/>
      <c r="I67" s="145"/>
      <c r="J67" s="145"/>
      <c r="K67" s="145"/>
      <c r="L67" s="129"/>
      <c r="M67" s="129"/>
      <c r="N67" s="129"/>
      <c r="O67" s="129"/>
      <c r="P67" s="129"/>
      <c r="Q67" s="129"/>
      <c r="R67" s="129"/>
      <c r="S67" s="129"/>
      <c r="T67" s="129" t="s">
        <v>157</v>
      </c>
      <c r="U67" s="129">
        <v>0</v>
      </c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</row>
    <row r="68" spans="1:49" outlineLevel="1">
      <c r="A68" s="130">
        <v>28</v>
      </c>
      <c r="B68" s="134" t="s">
        <v>243</v>
      </c>
      <c r="C68" s="166" t="s">
        <v>244</v>
      </c>
      <c r="D68" s="136" t="s">
        <v>154</v>
      </c>
      <c r="E68" s="140">
        <v>1.877656</v>
      </c>
      <c r="F68" s="144"/>
      <c r="G68" s="145">
        <f>ROUND(E68*F68,2)</f>
        <v>0</v>
      </c>
      <c r="H68" s="145">
        <v>1.665</v>
      </c>
      <c r="I68" s="145">
        <f>ROUND(E68*H68,5)</f>
        <v>3.1263000000000001</v>
      </c>
      <c r="J68" s="145">
        <v>0</v>
      </c>
      <c r="K68" s="145">
        <f>ROUND(E68*J68,5)</f>
        <v>0</v>
      </c>
      <c r="L68" s="129"/>
      <c r="M68" s="129"/>
      <c r="N68" s="129"/>
      <c r="O68" s="129"/>
      <c r="P68" s="129"/>
      <c r="Q68" s="129"/>
      <c r="R68" s="129"/>
      <c r="S68" s="129"/>
      <c r="T68" s="129" t="s">
        <v>155</v>
      </c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</row>
    <row r="69" spans="1:49" outlineLevel="1">
      <c r="A69" s="130"/>
      <c r="B69" s="134"/>
      <c r="C69" s="167" t="s">
        <v>245</v>
      </c>
      <c r="D69" s="137"/>
      <c r="E69" s="141">
        <v>1.877656</v>
      </c>
      <c r="F69" s="145"/>
      <c r="G69" s="145"/>
      <c r="H69" s="145"/>
      <c r="I69" s="145"/>
      <c r="J69" s="145"/>
      <c r="K69" s="145"/>
      <c r="L69" s="129"/>
      <c r="M69" s="129"/>
      <c r="N69" s="129"/>
      <c r="O69" s="129"/>
      <c r="P69" s="129"/>
      <c r="Q69" s="129"/>
      <c r="R69" s="129"/>
      <c r="S69" s="129"/>
      <c r="T69" s="129" t="s">
        <v>157</v>
      </c>
      <c r="U69" s="129">
        <v>0</v>
      </c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</row>
    <row r="70" spans="1:49" outlineLevel="1">
      <c r="A70" s="130">
        <v>29</v>
      </c>
      <c r="B70" s="134" t="s">
        <v>246</v>
      </c>
      <c r="C70" s="166" t="s">
        <v>247</v>
      </c>
      <c r="D70" s="136" t="s">
        <v>198</v>
      </c>
      <c r="E70" s="140">
        <v>26.278199999999998</v>
      </c>
      <c r="F70" s="144"/>
      <c r="G70" s="145">
        <f>ROUND(E70*F70,2)</f>
        <v>0</v>
      </c>
      <c r="H70" s="145">
        <v>1.8000000000000001E-4</v>
      </c>
      <c r="I70" s="145">
        <f>ROUND(E70*H70,5)</f>
        <v>4.7299999999999998E-3</v>
      </c>
      <c r="J70" s="145">
        <v>0</v>
      </c>
      <c r="K70" s="145">
        <f>ROUND(E70*J70,5)</f>
        <v>0</v>
      </c>
      <c r="L70" s="129"/>
      <c r="M70" s="129"/>
      <c r="N70" s="129"/>
      <c r="O70" s="129"/>
      <c r="P70" s="129"/>
      <c r="Q70" s="129"/>
      <c r="R70" s="129"/>
      <c r="S70" s="129"/>
      <c r="T70" s="129" t="s">
        <v>155</v>
      </c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</row>
    <row r="71" spans="1:49" outlineLevel="1">
      <c r="A71" s="130"/>
      <c r="B71" s="134"/>
      <c r="C71" s="167" t="s">
        <v>248</v>
      </c>
      <c r="D71" s="137"/>
      <c r="E71" s="141">
        <v>26.278199999999998</v>
      </c>
      <c r="F71" s="145"/>
      <c r="G71" s="145"/>
      <c r="H71" s="145"/>
      <c r="I71" s="145"/>
      <c r="J71" s="145"/>
      <c r="K71" s="145"/>
      <c r="L71" s="129"/>
      <c r="M71" s="129"/>
      <c r="N71" s="129"/>
      <c r="O71" s="129"/>
      <c r="P71" s="129"/>
      <c r="Q71" s="129"/>
      <c r="R71" s="129"/>
      <c r="S71" s="129"/>
      <c r="T71" s="129" t="s">
        <v>157</v>
      </c>
      <c r="U71" s="129">
        <v>0</v>
      </c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</row>
    <row r="72" spans="1:49" outlineLevel="1">
      <c r="A72" s="130">
        <v>30</v>
      </c>
      <c r="B72" s="134" t="s">
        <v>249</v>
      </c>
      <c r="C72" s="166" t="s">
        <v>250</v>
      </c>
      <c r="D72" s="136" t="s">
        <v>198</v>
      </c>
      <c r="E72" s="140">
        <v>30.219930000000002</v>
      </c>
      <c r="F72" s="144"/>
      <c r="G72" s="145">
        <f>ROUND(E72*F72,2)</f>
        <v>0</v>
      </c>
      <c r="H72" s="145">
        <v>5.0000000000000001E-4</v>
      </c>
      <c r="I72" s="145">
        <f>ROUND(E72*H72,5)</f>
        <v>1.511E-2</v>
      </c>
      <c r="J72" s="145">
        <v>0</v>
      </c>
      <c r="K72" s="145">
        <f>ROUND(E72*J72,5)</f>
        <v>0</v>
      </c>
      <c r="L72" s="129"/>
      <c r="M72" s="129"/>
      <c r="N72" s="129"/>
      <c r="O72" s="129"/>
      <c r="P72" s="129"/>
      <c r="Q72" s="129"/>
      <c r="R72" s="129"/>
      <c r="S72" s="129"/>
      <c r="T72" s="129" t="s">
        <v>241</v>
      </c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</row>
    <row r="73" spans="1:49" outlineLevel="1">
      <c r="A73" s="130"/>
      <c r="B73" s="134"/>
      <c r="C73" s="167" t="s">
        <v>251</v>
      </c>
      <c r="D73" s="137"/>
      <c r="E73" s="141">
        <v>30.219930000000002</v>
      </c>
      <c r="F73" s="145"/>
      <c r="G73" s="145"/>
      <c r="H73" s="145"/>
      <c r="I73" s="145"/>
      <c r="J73" s="145"/>
      <c r="K73" s="145"/>
      <c r="L73" s="129"/>
      <c r="M73" s="129"/>
      <c r="N73" s="129"/>
      <c r="O73" s="129"/>
      <c r="P73" s="129"/>
      <c r="Q73" s="129"/>
      <c r="R73" s="129"/>
      <c r="S73" s="129"/>
      <c r="T73" s="129" t="s">
        <v>157</v>
      </c>
      <c r="U73" s="129">
        <v>0</v>
      </c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</row>
    <row r="74" spans="1:49" ht="20.399999999999999" outlineLevel="1">
      <c r="A74" s="130">
        <v>31</v>
      </c>
      <c r="B74" s="134" t="s">
        <v>252</v>
      </c>
      <c r="C74" s="166" t="s">
        <v>253</v>
      </c>
      <c r="D74" s="136" t="s">
        <v>154</v>
      </c>
      <c r="E74" s="140">
        <v>2.517725</v>
      </c>
      <c r="F74" s="144"/>
      <c r="G74" s="145">
        <f>ROUND(E74*F74,2)</f>
        <v>0</v>
      </c>
      <c r="H74" s="145">
        <v>2.3936999999999999</v>
      </c>
      <c r="I74" s="145">
        <f>ROUND(E74*H74,5)</f>
        <v>6.0266799999999998</v>
      </c>
      <c r="J74" s="145">
        <v>0</v>
      </c>
      <c r="K74" s="145">
        <f>ROUND(E74*J74,5)</f>
        <v>0</v>
      </c>
      <c r="L74" s="129"/>
      <c r="M74" s="129"/>
      <c r="N74" s="129"/>
      <c r="O74" s="129"/>
      <c r="P74" s="129"/>
      <c r="Q74" s="129"/>
      <c r="R74" s="129"/>
      <c r="S74" s="129"/>
      <c r="T74" s="129" t="s">
        <v>155</v>
      </c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</row>
    <row r="75" spans="1:49" ht="20.399999999999999" outlineLevel="1">
      <c r="A75" s="130"/>
      <c r="B75" s="134"/>
      <c r="C75" s="167" t="s">
        <v>254</v>
      </c>
      <c r="D75" s="137"/>
      <c r="E75" s="141">
        <v>2.517725</v>
      </c>
      <c r="F75" s="145"/>
      <c r="G75" s="145"/>
      <c r="H75" s="145"/>
      <c r="I75" s="145"/>
      <c r="J75" s="145"/>
      <c r="K75" s="145"/>
      <c r="L75" s="129"/>
      <c r="M75" s="129"/>
      <c r="N75" s="129"/>
      <c r="O75" s="129"/>
      <c r="P75" s="129"/>
      <c r="Q75" s="129"/>
      <c r="R75" s="129"/>
      <c r="S75" s="129"/>
      <c r="T75" s="129" t="s">
        <v>157</v>
      </c>
      <c r="U75" s="129">
        <v>0</v>
      </c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</row>
    <row r="76" spans="1:49" outlineLevel="1">
      <c r="A76" s="130">
        <v>32</v>
      </c>
      <c r="B76" s="134" t="s">
        <v>255</v>
      </c>
      <c r="C76" s="166" t="s">
        <v>256</v>
      </c>
      <c r="D76" s="136" t="s">
        <v>198</v>
      </c>
      <c r="E76" s="140">
        <v>30.634499999999999</v>
      </c>
      <c r="F76" s="144"/>
      <c r="G76" s="145">
        <f>ROUND(E76*F76,2)</f>
        <v>0</v>
      </c>
      <c r="H76" s="145">
        <v>3.9309999999999998E-2</v>
      </c>
      <c r="I76" s="145">
        <f>ROUND(E76*H76,5)</f>
        <v>1.20424</v>
      </c>
      <c r="J76" s="145">
        <v>0</v>
      </c>
      <c r="K76" s="145">
        <f>ROUND(E76*J76,5)</f>
        <v>0</v>
      </c>
      <c r="L76" s="129"/>
      <c r="M76" s="129"/>
      <c r="N76" s="129"/>
      <c r="O76" s="129"/>
      <c r="P76" s="129"/>
      <c r="Q76" s="129"/>
      <c r="R76" s="129"/>
      <c r="S76" s="129"/>
      <c r="T76" s="129" t="s">
        <v>155</v>
      </c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</row>
    <row r="77" spans="1:49" ht="20.399999999999999" outlineLevel="1">
      <c r="A77" s="130"/>
      <c r="B77" s="134"/>
      <c r="C77" s="167" t="s">
        <v>257</v>
      </c>
      <c r="D77" s="137"/>
      <c r="E77" s="141">
        <v>30.634499999999999</v>
      </c>
      <c r="F77" s="145"/>
      <c r="G77" s="145"/>
      <c r="H77" s="145"/>
      <c r="I77" s="145"/>
      <c r="J77" s="145"/>
      <c r="K77" s="145"/>
      <c r="L77" s="129"/>
      <c r="M77" s="129"/>
      <c r="N77" s="129"/>
      <c r="O77" s="129"/>
      <c r="P77" s="129"/>
      <c r="Q77" s="129"/>
      <c r="R77" s="129"/>
      <c r="S77" s="129"/>
      <c r="T77" s="129" t="s">
        <v>157</v>
      </c>
      <c r="U77" s="129">
        <v>0</v>
      </c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</row>
    <row r="78" spans="1:49" outlineLevel="1">
      <c r="A78" s="130">
        <v>33</v>
      </c>
      <c r="B78" s="134" t="s">
        <v>258</v>
      </c>
      <c r="C78" s="166" t="s">
        <v>259</v>
      </c>
      <c r="D78" s="136" t="s">
        <v>198</v>
      </c>
      <c r="E78" s="140">
        <v>30.634499999999999</v>
      </c>
      <c r="F78" s="144"/>
      <c r="G78" s="145">
        <f>ROUND(E78*F78,2)</f>
        <v>0</v>
      </c>
      <c r="H78" s="145">
        <v>0</v>
      </c>
      <c r="I78" s="145">
        <f>ROUND(E78*H78,5)</f>
        <v>0</v>
      </c>
      <c r="J78" s="145">
        <v>0</v>
      </c>
      <c r="K78" s="145">
        <f>ROUND(E78*J78,5)</f>
        <v>0</v>
      </c>
      <c r="L78" s="129"/>
      <c r="M78" s="129"/>
      <c r="N78" s="129"/>
      <c r="O78" s="129"/>
      <c r="P78" s="129"/>
      <c r="Q78" s="129"/>
      <c r="R78" s="129"/>
      <c r="S78" s="129"/>
      <c r="T78" s="129" t="s">
        <v>155</v>
      </c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</row>
    <row r="79" spans="1:49" outlineLevel="1">
      <c r="A79" s="130">
        <v>34</v>
      </c>
      <c r="B79" s="134" t="s">
        <v>260</v>
      </c>
      <c r="C79" s="166" t="s">
        <v>261</v>
      </c>
      <c r="D79" s="136" t="s">
        <v>219</v>
      </c>
      <c r="E79" s="140">
        <v>0.37765949999999998</v>
      </c>
      <c r="F79" s="144"/>
      <c r="G79" s="145">
        <f>ROUND(E79*F79,2)</f>
        <v>0</v>
      </c>
      <c r="H79" s="145">
        <v>1.0210999999999999</v>
      </c>
      <c r="I79" s="145">
        <f>ROUND(E79*H79,5)</f>
        <v>0.38562999999999997</v>
      </c>
      <c r="J79" s="145">
        <v>0</v>
      </c>
      <c r="K79" s="145">
        <f>ROUND(E79*J79,5)</f>
        <v>0</v>
      </c>
      <c r="L79" s="129"/>
      <c r="M79" s="129"/>
      <c r="N79" s="129"/>
      <c r="O79" s="129"/>
      <c r="P79" s="129"/>
      <c r="Q79" s="129"/>
      <c r="R79" s="129"/>
      <c r="S79" s="129"/>
      <c r="T79" s="129" t="s">
        <v>155</v>
      </c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</row>
    <row r="80" spans="1:49" outlineLevel="1">
      <c r="A80" s="130"/>
      <c r="B80" s="134"/>
      <c r="C80" s="167" t="s">
        <v>262</v>
      </c>
      <c r="D80" s="137"/>
      <c r="E80" s="141">
        <v>0.37765949999999998</v>
      </c>
      <c r="F80" s="145"/>
      <c r="G80" s="145"/>
      <c r="H80" s="145"/>
      <c r="I80" s="145"/>
      <c r="J80" s="145"/>
      <c r="K80" s="145"/>
      <c r="L80" s="129"/>
      <c r="M80" s="129"/>
      <c r="N80" s="129"/>
      <c r="O80" s="129"/>
      <c r="P80" s="129"/>
      <c r="Q80" s="129"/>
      <c r="R80" s="129"/>
      <c r="S80" s="129"/>
      <c r="T80" s="129" t="s">
        <v>157</v>
      </c>
      <c r="U80" s="129">
        <v>0</v>
      </c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</row>
    <row r="81" spans="1:49">
      <c r="A81" s="131" t="s">
        <v>150</v>
      </c>
      <c r="B81" s="135" t="s">
        <v>60</v>
      </c>
      <c r="C81" s="168" t="s">
        <v>61</v>
      </c>
      <c r="D81" s="138"/>
      <c r="E81" s="142"/>
      <c r="F81" s="146"/>
      <c r="G81" s="146">
        <f>SUM(G82:G191)</f>
        <v>0</v>
      </c>
      <c r="H81" s="146"/>
      <c r="I81" s="146">
        <f>SUM(I82:I191)</f>
        <v>236.51776000000001</v>
      </c>
      <c r="J81" s="146"/>
      <c r="K81" s="146">
        <f>SUM(K82:K191)</f>
        <v>0</v>
      </c>
      <c r="T81" t="s">
        <v>151</v>
      </c>
    </row>
    <row r="82" spans="1:49" ht="20.399999999999999" outlineLevel="1">
      <c r="A82" s="130">
        <v>35</v>
      </c>
      <c r="B82" s="134" t="s">
        <v>263</v>
      </c>
      <c r="C82" s="166" t="s">
        <v>264</v>
      </c>
      <c r="D82" s="136" t="s">
        <v>198</v>
      </c>
      <c r="E82" s="140">
        <v>1.07</v>
      </c>
      <c r="F82" s="144"/>
      <c r="G82" s="145">
        <f>ROUND(E82*F82,2)</f>
        <v>0</v>
      </c>
      <c r="H82" s="145">
        <v>0.55242999999999998</v>
      </c>
      <c r="I82" s="145">
        <f>ROUND(E82*H82,5)</f>
        <v>0.59109999999999996</v>
      </c>
      <c r="J82" s="145">
        <v>0</v>
      </c>
      <c r="K82" s="145">
        <f>ROUND(E82*J82,5)</f>
        <v>0</v>
      </c>
      <c r="L82" s="129"/>
      <c r="M82" s="129"/>
      <c r="N82" s="129"/>
      <c r="O82" s="129"/>
      <c r="P82" s="129"/>
      <c r="Q82" s="129"/>
      <c r="R82" s="129"/>
      <c r="S82" s="129"/>
      <c r="T82" s="129" t="s">
        <v>265</v>
      </c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</row>
    <row r="83" spans="1:49" outlineLevel="1">
      <c r="A83" s="130"/>
      <c r="B83" s="134"/>
      <c r="C83" s="167" t="s">
        <v>266</v>
      </c>
      <c r="D83" s="137"/>
      <c r="E83" s="141">
        <v>1.07</v>
      </c>
      <c r="F83" s="145"/>
      <c r="G83" s="145"/>
      <c r="H83" s="145"/>
      <c r="I83" s="145"/>
      <c r="J83" s="145"/>
      <c r="K83" s="145"/>
      <c r="L83" s="129"/>
      <c r="M83" s="129"/>
      <c r="N83" s="129"/>
      <c r="O83" s="129"/>
      <c r="P83" s="129"/>
      <c r="Q83" s="129"/>
      <c r="R83" s="129"/>
      <c r="S83" s="129"/>
      <c r="T83" s="129" t="s">
        <v>157</v>
      </c>
      <c r="U83" s="129">
        <v>0</v>
      </c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</row>
    <row r="84" spans="1:49" ht="20.399999999999999" outlineLevel="1">
      <c r="A84" s="130">
        <v>36</v>
      </c>
      <c r="B84" s="134" t="s">
        <v>267</v>
      </c>
      <c r="C84" s="166" t="s">
        <v>268</v>
      </c>
      <c r="D84" s="136" t="s">
        <v>198</v>
      </c>
      <c r="E84" s="140">
        <v>7.00875</v>
      </c>
      <c r="F84" s="144"/>
      <c r="G84" s="145">
        <f>ROUND(E84*F84,2)</f>
        <v>0</v>
      </c>
      <c r="H84" s="145">
        <v>0.82865</v>
      </c>
      <c r="I84" s="145">
        <f>ROUND(E84*H84,5)</f>
        <v>5.8078000000000003</v>
      </c>
      <c r="J84" s="145">
        <v>0</v>
      </c>
      <c r="K84" s="145">
        <f>ROUND(E84*J84,5)</f>
        <v>0</v>
      </c>
      <c r="L84" s="129"/>
      <c r="M84" s="129"/>
      <c r="N84" s="129"/>
      <c r="O84" s="129"/>
      <c r="P84" s="129"/>
      <c r="Q84" s="129"/>
      <c r="R84" s="129"/>
      <c r="S84" s="129"/>
      <c r="T84" s="129" t="s">
        <v>265</v>
      </c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</row>
    <row r="85" spans="1:49" outlineLevel="1">
      <c r="A85" s="130"/>
      <c r="B85" s="134"/>
      <c r="C85" s="167" t="s">
        <v>269</v>
      </c>
      <c r="D85" s="137"/>
      <c r="E85" s="141">
        <v>7.00875</v>
      </c>
      <c r="F85" s="145"/>
      <c r="G85" s="145"/>
      <c r="H85" s="145"/>
      <c r="I85" s="145"/>
      <c r="J85" s="145"/>
      <c r="K85" s="145"/>
      <c r="L85" s="129"/>
      <c r="M85" s="129"/>
      <c r="N85" s="129"/>
      <c r="O85" s="129"/>
      <c r="P85" s="129"/>
      <c r="Q85" s="129"/>
      <c r="R85" s="129"/>
      <c r="S85" s="129"/>
      <c r="T85" s="129" t="s">
        <v>157</v>
      </c>
      <c r="U85" s="129">
        <v>0</v>
      </c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</row>
    <row r="86" spans="1:49" ht="20.399999999999999" outlineLevel="1">
      <c r="A86" s="130">
        <v>37</v>
      </c>
      <c r="B86" s="134" t="s">
        <v>270</v>
      </c>
      <c r="C86" s="166" t="s">
        <v>271</v>
      </c>
      <c r="D86" s="136" t="s">
        <v>198</v>
      </c>
      <c r="E86" s="140">
        <v>2.5299999999999998</v>
      </c>
      <c r="F86" s="144"/>
      <c r="G86" s="145">
        <f>ROUND(E86*F86,2)</f>
        <v>0</v>
      </c>
      <c r="H86" s="145">
        <v>1.6573</v>
      </c>
      <c r="I86" s="145">
        <f>ROUND(E86*H86,5)</f>
        <v>4.1929699999999999</v>
      </c>
      <c r="J86" s="145">
        <v>0</v>
      </c>
      <c r="K86" s="145">
        <f>ROUND(E86*J86,5)</f>
        <v>0</v>
      </c>
      <c r="L86" s="129"/>
      <c r="M86" s="129"/>
      <c r="N86" s="129"/>
      <c r="O86" s="129"/>
      <c r="P86" s="129"/>
      <c r="Q86" s="129"/>
      <c r="R86" s="129"/>
      <c r="S86" s="129"/>
      <c r="T86" s="129" t="s">
        <v>265</v>
      </c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</row>
    <row r="87" spans="1:49" outlineLevel="1">
      <c r="A87" s="130"/>
      <c r="B87" s="134"/>
      <c r="C87" s="167" t="s">
        <v>272</v>
      </c>
      <c r="D87" s="137"/>
      <c r="E87" s="141">
        <v>2.5299999999999998</v>
      </c>
      <c r="F87" s="145"/>
      <c r="G87" s="145"/>
      <c r="H87" s="145"/>
      <c r="I87" s="145"/>
      <c r="J87" s="145"/>
      <c r="K87" s="145"/>
      <c r="L87" s="129"/>
      <c r="M87" s="129"/>
      <c r="N87" s="129"/>
      <c r="O87" s="129"/>
      <c r="P87" s="129"/>
      <c r="Q87" s="129"/>
      <c r="R87" s="129"/>
      <c r="S87" s="129"/>
      <c r="T87" s="129" t="s">
        <v>157</v>
      </c>
      <c r="U87" s="129">
        <v>0</v>
      </c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</row>
    <row r="88" spans="1:49" ht="20.399999999999999" outlineLevel="1">
      <c r="A88" s="130">
        <v>38</v>
      </c>
      <c r="B88" s="134" t="s">
        <v>273</v>
      </c>
      <c r="C88" s="166" t="s">
        <v>274</v>
      </c>
      <c r="D88" s="136" t="s">
        <v>154</v>
      </c>
      <c r="E88" s="140">
        <v>0.21504000000000001</v>
      </c>
      <c r="F88" s="144"/>
      <c r="G88" s="145">
        <f>ROUND(E88*F88,2)</f>
        <v>0</v>
      </c>
      <c r="H88" s="145">
        <v>1.915</v>
      </c>
      <c r="I88" s="145">
        <f>ROUND(E88*H88,5)</f>
        <v>0.4118</v>
      </c>
      <c r="J88" s="145">
        <v>0</v>
      </c>
      <c r="K88" s="145">
        <f>ROUND(E88*J88,5)</f>
        <v>0</v>
      </c>
      <c r="L88" s="129"/>
      <c r="M88" s="129"/>
      <c r="N88" s="129"/>
      <c r="O88" s="129"/>
      <c r="P88" s="129"/>
      <c r="Q88" s="129"/>
      <c r="R88" s="129"/>
      <c r="S88" s="129"/>
      <c r="T88" s="129" t="s">
        <v>155</v>
      </c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</row>
    <row r="89" spans="1:49" outlineLevel="1">
      <c r="A89" s="130"/>
      <c r="B89" s="134"/>
      <c r="C89" s="167" t="s">
        <v>275</v>
      </c>
      <c r="D89" s="137"/>
      <c r="E89" s="141">
        <v>0.21504000000000001</v>
      </c>
      <c r="F89" s="145"/>
      <c r="G89" s="145"/>
      <c r="H89" s="145"/>
      <c r="I89" s="145"/>
      <c r="J89" s="145"/>
      <c r="K89" s="145"/>
      <c r="L89" s="129"/>
      <c r="M89" s="129"/>
      <c r="N89" s="129"/>
      <c r="O89" s="129"/>
      <c r="P89" s="129"/>
      <c r="Q89" s="129"/>
      <c r="R89" s="129"/>
      <c r="S89" s="129"/>
      <c r="T89" s="129" t="s">
        <v>157</v>
      </c>
      <c r="U89" s="129">
        <v>0</v>
      </c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</row>
    <row r="90" spans="1:49" outlineLevel="1">
      <c r="A90" s="130">
        <v>39</v>
      </c>
      <c r="B90" s="134" t="s">
        <v>276</v>
      </c>
      <c r="C90" s="166" t="s">
        <v>277</v>
      </c>
      <c r="D90" s="136" t="s">
        <v>219</v>
      </c>
      <c r="E90" s="140">
        <v>0.68276000000000003</v>
      </c>
      <c r="F90" s="144"/>
      <c r="G90" s="145">
        <f>ROUND(E90*F90,2)</f>
        <v>0</v>
      </c>
      <c r="H90" s="145">
        <v>1.7090000000000001E-2</v>
      </c>
      <c r="I90" s="145">
        <f>ROUND(E90*H90,5)</f>
        <v>1.167E-2</v>
      </c>
      <c r="J90" s="145">
        <v>0</v>
      </c>
      <c r="K90" s="145">
        <f>ROUND(E90*J90,5)</f>
        <v>0</v>
      </c>
      <c r="L90" s="129"/>
      <c r="M90" s="129"/>
      <c r="N90" s="129"/>
      <c r="O90" s="129"/>
      <c r="P90" s="129"/>
      <c r="Q90" s="129"/>
      <c r="R90" s="129"/>
      <c r="S90" s="129"/>
      <c r="T90" s="129" t="s">
        <v>155</v>
      </c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</row>
    <row r="91" spans="1:49" outlineLevel="1">
      <c r="A91" s="130"/>
      <c r="B91" s="134"/>
      <c r="C91" s="167" t="s">
        <v>278</v>
      </c>
      <c r="D91" s="137"/>
      <c r="E91" s="141">
        <v>0.26879999999999998</v>
      </c>
      <c r="F91" s="145"/>
      <c r="G91" s="145"/>
      <c r="H91" s="145"/>
      <c r="I91" s="145"/>
      <c r="J91" s="145"/>
      <c r="K91" s="145"/>
      <c r="L91" s="129"/>
      <c r="M91" s="129"/>
      <c r="N91" s="129"/>
      <c r="O91" s="129"/>
      <c r="P91" s="129"/>
      <c r="Q91" s="129"/>
      <c r="R91" s="129"/>
      <c r="S91" s="129"/>
      <c r="T91" s="129" t="s">
        <v>157</v>
      </c>
      <c r="U91" s="129">
        <v>0</v>
      </c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</row>
    <row r="92" spans="1:49" outlineLevel="1">
      <c r="A92" s="130"/>
      <c r="B92" s="134"/>
      <c r="C92" s="167" t="s">
        <v>279</v>
      </c>
      <c r="D92" s="137"/>
      <c r="E92" s="141">
        <v>0.41395999999999999</v>
      </c>
      <c r="F92" s="145"/>
      <c r="G92" s="145"/>
      <c r="H92" s="145"/>
      <c r="I92" s="145"/>
      <c r="J92" s="145"/>
      <c r="K92" s="145"/>
      <c r="L92" s="129"/>
      <c r="M92" s="129"/>
      <c r="N92" s="129"/>
      <c r="O92" s="129"/>
      <c r="P92" s="129"/>
      <c r="Q92" s="129"/>
      <c r="R92" s="129"/>
      <c r="S92" s="129"/>
      <c r="T92" s="129" t="s">
        <v>157</v>
      </c>
      <c r="U92" s="129">
        <v>0</v>
      </c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</row>
    <row r="93" spans="1:49" outlineLevel="1">
      <c r="A93" s="130">
        <v>40</v>
      </c>
      <c r="B93" s="134" t="s">
        <v>280</v>
      </c>
      <c r="C93" s="166" t="s">
        <v>281</v>
      </c>
      <c r="D93" s="136" t="s">
        <v>219</v>
      </c>
      <c r="E93" s="140">
        <v>0.47605399999999998</v>
      </c>
      <c r="F93" s="144"/>
      <c r="G93" s="145">
        <f>ROUND(E93*F93,2)</f>
        <v>0</v>
      </c>
      <c r="H93" s="145">
        <v>1</v>
      </c>
      <c r="I93" s="145">
        <f>ROUND(E93*H93,5)</f>
        <v>0.47604999999999997</v>
      </c>
      <c r="J93" s="145">
        <v>0</v>
      </c>
      <c r="K93" s="145">
        <f>ROUND(E93*J93,5)</f>
        <v>0</v>
      </c>
      <c r="L93" s="129"/>
      <c r="M93" s="129"/>
      <c r="N93" s="129"/>
      <c r="O93" s="129"/>
      <c r="P93" s="129"/>
      <c r="Q93" s="129"/>
      <c r="R93" s="129"/>
      <c r="S93" s="129"/>
      <c r="T93" s="129" t="s">
        <v>241</v>
      </c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</row>
    <row r="94" spans="1:49" ht="20.399999999999999" outlineLevel="1">
      <c r="A94" s="130"/>
      <c r="B94" s="134"/>
      <c r="C94" s="167" t="s">
        <v>282</v>
      </c>
      <c r="D94" s="137"/>
      <c r="E94" s="141">
        <v>0.47605399999999998</v>
      </c>
      <c r="F94" s="145"/>
      <c r="G94" s="145"/>
      <c r="H94" s="145"/>
      <c r="I94" s="145"/>
      <c r="J94" s="145"/>
      <c r="K94" s="145"/>
      <c r="L94" s="129"/>
      <c r="M94" s="129"/>
      <c r="N94" s="129"/>
      <c r="O94" s="129"/>
      <c r="P94" s="129"/>
      <c r="Q94" s="129"/>
      <c r="R94" s="129"/>
      <c r="S94" s="129"/>
      <c r="T94" s="129" t="s">
        <v>157</v>
      </c>
      <c r="U94" s="129">
        <v>0</v>
      </c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</row>
    <row r="95" spans="1:49" outlineLevel="1">
      <c r="A95" s="130">
        <v>41</v>
      </c>
      <c r="B95" s="134" t="s">
        <v>283</v>
      </c>
      <c r="C95" s="166" t="s">
        <v>284</v>
      </c>
      <c r="D95" s="136" t="s">
        <v>219</v>
      </c>
      <c r="E95" s="140">
        <v>0.30912000000000001</v>
      </c>
      <c r="F95" s="144"/>
      <c r="G95" s="145">
        <f>ROUND(E95*F95,2)</f>
        <v>0</v>
      </c>
      <c r="H95" s="145">
        <v>1</v>
      </c>
      <c r="I95" s="145">
        <f>ROUND(E95*H95,5)</f>
        <v>0.30912000000000001</v>
      </c>
      <c r="J95" s="145">
        <v>0</v>
      </c>
      <c r="K95" s="145">
        <f>ROUND(E95*J95,5)</f>
        <v>0</v>
      </c>
      <c r="L95" s="129"/>
      <c r="M95" s="129"/>
      <c r="N95" s="129"/>
      <c r="O95" s="129"/>
      <c r="P95" s="129"/>
      <c r="Q95" s="129"/>
      <c r="R95" s="129"/>
      <c r="S95" s="129"/>
      <c r="T95" s="129" t="s">
        <v>241</v>
      </c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</row>
    <row r="96" spans="1:49" outlineLevel="1">
      <c r="A96" s="130"/>
      <c r="B96" s="134"/>
      <c r="C96" s="167" t="s">
        <v>285</v>
      </c>
      <c r="D96" s="137"/>
      <c r="E96" s="141">
        <v>0.30912000000000001</v>
      </c>
      <c r="F96" s="145"/>
      <c r="G96" s="145"/>
      <c r="H96" s="145"/>
      <c r="I96" s="145"/>
      <c r="J96" s="145"/>
      <c r="K96" s="145"/>
      <c r="L96" s="129"/>
      <c r="M96" s="129"/>
      <c r="N96" s="129"/>
      <c r="O96" s="129"/>
      <c r="P96" s="129"/>
      <c r="Q96" s="129"/>
      <c r="R96" s="129"/>
      <c r="S96" s="129"/>
      <c r="T96" s="129" t="s">
        <v>157</v>
      </c>
      <c r="U96" s="129">
        <v>0</v>
      </c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</row>
    <row r="97" spans="1:49" ht="20.399999999999999" outlineLevel="1">
      <c r="A97" s="130">
        <v>42</v>
      </c>
      <c r="B97" s="134" t="s">
        <v>286</v>
      </c>
      <c r="C97" s="166" t="s">
        <v>287</v>
      </c>
      <c r="D97" s="136" t="s">
        <v>198</v>
      </c>
      <c r="E97" s="140">
        <v>8.0500000000000007</v>
      </c>
      <c r="F97" s="144"/>
      <c r="G97" s="145">
        <f>ROUND(E97*F97,2)</f>
        <v>0</v>
      </c>
      <c r="H97" s="145">
        <v>0.15679999999999999</v>
      </c>
      <c r="I97" s="145">
        <f>ROUND(E97*H97,5)</f>
        <v>1.26224</v>
      </c>
      <c r="J97" s="145">
        <v>0</v>
      </c>
      <c r="K97" s="145">
        <f>ROUND(E97*J97,5)</f>
        <v>0</v>
      </c>
      <c r="L97" s="129"/>
      <c r="M97" s="129"/>
      <c r="N97" s="129"/>
      <c r="O97" s="129"/>
      <c r="P97" s="129"/>
      <c r="Q97" s="129"/>
      <c r="R97" s="129"/>
      <c r="S97" s="129"/>
      <c r="T97" s="129" t="s">
        <v>155</v>
      </c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</row>
    <row r="98" spans="1:49" outlineLevel="1">
      <c r="A98" s="130"/>
      <c r="B98" s="134"/>
      <c r="C98" s="167" t="s">
        <v>288</v>
      </c>
      <c r="D98" s="137"/>
      <c r="E98" s="141">
        <v>2.64</v>
      </c>
      <c r="F98" s="145"/>
      <c r="G98" s="145"/>
      <c r="H98" s="145"/>
      <c r="I98" s="145"/>
      <c r="J98" s="145"/>
      <c r="K98" s="145"/>
      <c r="L98" s="129"/>
      <c r="M98" s="129"/>
      <c r="N98" s="129"/>
      <c r="O98" s="129"/>
      <c r="P98" s="129"/>
      <c r="Q98" s="129"/>
      <c r="R98" s="129"/>
      <c r="S98" s="129"/>
      <c r="T98" s="129" t="s">
        <v>157</v>
      </c>
      <c r="U98" s="129">
        <v>0</v>
      </c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</row>
    <row r="99" spans="1:49" ht="30.6" outlineLevel="1">
      <c r="A99" s="130"/>
      <c r="B99" s="134"/>
      <c r="C99" s="167" t="s">
        <v>289</v>
      </c>
      <c r="D99" s="137"/>
      <c r="E99" s="141">
        <v>5.41</v>
      </c>
      <c r="F99" s="145"/>
      <c r="G99" s="145"/>
      <c r="H99" s="145"/>
      <c r="I99" s="145"/>
      <c r="J99" s="145"/>
      <c r="K99" s="145"/>
      <c r="L99" s="129"/>
      <c r="M99" s="129"/>
      <c r="N99" s="129"/>
      <c r="O99" s="129"/>
      <c r="P99" s="129"/>
      <c r="Q99" s="129"/>
      <c r="R99" s="129"/>
      <c r="S99" s="129"/>
      <c r="T99" s="129" t="s">
        <v>157</v>
      </c>
      <c r="U99" s="129">
        <v>0</v>
      </c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</row>
    <row r="100" spans="1:49" outlineLevel="1">
      <c r="A100" s="130">
        <v>43</v>
      </c>
      <c r="B100" s="134" t="s">
        <v>290</v>
      </c>
      <c r="C100" s="166" t="s">
        <v>291</v>
      </c>
      <c r="D100" s="136" t="s">
        <v>219</v>
      </c>
      <c r="E100" s="140">
        <v>0.42980000000000002</v>
      </c>
      <c r="F100" s="144"/>
      <c r="G100" s="145">
        <f>ROUND(E100*F100,2)</f>
        <v>0</v>
      </c>
      <c r="H100" s="145">
        <v>1.221E-2</v>
      </c>
      <c r="I100" s="145">
        <f>ROUND(E100*H100,5)</f>
        <v>5.2500000000000003E-3</v>
      </c>
      <c r="J100" s="145">
        <v>0</v>
      </c>
      <c r="K100" s="145">
        <f>ROUND(E100*J100,5)</f>
        <v>0</v>
      </c>
      <c r="L100" s="129"/>
      <c r="M100" s="129"/>
      <c r="N100" s="129"/>
      <c r="O100" s="129"/>
      <c r="P100" s="129"/>
      <c r="Q100" s="129"/>
      <c r="R100" s="129"/>
      <c r="S100" s="129"/>
      <c r="T100" s="129" t="s">
        <v>155</v>
      </c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</row>
    <row r="101" spans="1:49" outlineLevel="1">
      <c r="A101" s="130"/>
      <c r="B101" s="134"/>
      <c r="C101" s="167" t="s">
        <v>292</v>
      </c>
      <c r="D101" s="137"/>
      <c r="E101" s="141">
        <v>0.42980000000000002</v>
      </c>
      <c r="F101" s="145"/>
      <c r="G101" s="145"/>
      <c r="H101" s="145"/>
      <c r="I101" s="145"/>
      <c r="J101" s="145"/>
      <c r="K101" s="145"/>
      <c r="L101" s="129"/>
      <c r="M101" s="129"/>
      <c r="N101" s="129"/>
      <c r="O101" s="129"/>
      <c r="P101" s="129"/>
      <c r="Q101" s="129"/>
      <c r="R101" s="129"/>
      <c r="S101" s="129"/>
      <c r="T101" s="129" t="s">
        <v>157</v>
      </c>
      <c r="U101" s="129">
        <v>0</v>
      </c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</row>
    <row r="102" spans="1:49" outlineLevel="1">
      <c r="A102" s="130">
        <v>44</v>
      </c>
      <c r="B102" s="134" t="s">
        <v>293</v>
      </c>
      <c r="C102" s="166" t="s">
        <v>294</v>
      </c>
      <c r="D102" s="136" t="s">
        <v>219</v>
      </c>
      <c r="E102" s="140">
        <v>0.49426999999999999</v>
      </c>
      <c r="F102" s="144"/>
      <c r="G102" s="145">
        <f>ROUND(E102*F102,2)</f>
        <v>0</v>
      </c>
      <c r="H102" s="145">
        <v>1</v>
      </c>
      <c r="I102" s="145">
        <f>ROUND(E102*H102,5)</f>
        <v>0.49426999999999999</v>
      </c>
      <c r="J102" s="145">
        <v>0</v>
      </c>
      <c r="K102" s="145">
        <f>ROUND(E102*J102,5)</f>
        <v>0</v>
      </c>
      <c r="L102" s="129"/>
      <c r="M102" s="129"/>
      <c r="N102" s="129"/>
      <c r="O102" s="129"/>
      <c r="P102" s="129"/>
      <c r="Q102" s="129"/>
      <c r="R102" s="129"/>
      <c r="S102" s="129"/>
      <c r="T102" s="129" t="s">
        <v>241</v>
      </c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</row>
    <row r="103" spans="1:49" outlineLevel="1">
      <c r="A103" s="130"/>
      <c r="B103" s="134"/>
      <c r="C103" s="167" t="s">
        <v>295</v>
      </c>
      <c r="D103" s="137"/>
      <c r="E103" s="141">
        <v>0.49426999999999999</v>
      </c>
      <c r="F103" s="145"/>
      <c r="G103" s="145"/>
      <c r="H103" s="145"/>
      <c r="I103" s="145"/>
      <c r="J103" s="145"/>
      <c r="K103" s="145"/>
      <c r="L103" s="129"/>
      <c r="M103" s="129"/>
      <c r="N103" s="129"/>
      <c r="O103" s="129"/>
      <c r="P103" s="129"/>
      <c r="Q103" s="129"/>
      <c r="R103" s="129"/>
      <c r="S103" s="129"/>
      <c r="T103" s="129" t="s">
        <v>157</v>
      </c>
      <c r="U103" s="129">
        <v>0</v>
      </c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</row>
    <row r="104" spans="1:49" ht="20.399999999999999" outlineLevel="1">
      <c r="A104" s="130">
        <v>45</v>
      </c>
      <c r="B104" s="134" t="s">
        <v>296</v>
      </c>
      <c r="C104" s="166" t="s">
        <v>297</v>
      </c>
      <c r="D104" s="136" t="s">
        <v>198</v>
      </c>
      <c r="E104" s="140">
        <v>2.58</v>
      </c>
      <c r="F104" s="144"/>
      <c r="G104" s="145">
        <f>ROUND(E104*F104,2)</f>
        <v>0</v>
      </c>
      <c r="H104" s="145">
        <v>0.15310000000000001</v>
      </c>
      <c r="I104" s="145">
        <f>ROUND(E104*H104,5)</f>
        <v>0.39500000000000002</v>
      </c>
      <c r="J104" s="145">
        <v>0</v>
      </c>
      <c r="K104" s="145">
        <f>ROUND(E104*J104,5)</f>
        <v>0</v>
      </c>
      <c r="L104" s="129"/>
      <c r="M104" s="129"/>
      <c r="N104" s="129"/>
      <c r="O104" s="129"/>
      <c r="P104" s="129"/>
      <c r="Q104" s="129"/>
      <c r="R104" s="129"/>
      <c r="S104" s="129"/>
      <c r="T104" s="129" t="s">
        <v>155</v>
      </c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</row>
    <row r="105" spans="1:49" outlineLevel="1">
      <c r="A105" s="130"/>
      <c r="B105" s="134"/>
      <c r="C105" s="167" t="s">
        <v>298</v>
      </c>
      <c r="D105" s="137"/>
      <c r="E105" s="141">
        <v>2.58</v>
      </c>
      <c r="F105" s="145"/>
      <c r="G105" s="145"/>
      <c r="H105" s="145"/>
      <c r="I105" s="145"/>
      <c r="J105" s="145"/>
      <c r="K105" s="145"/>
      <c r="L105" s="129"/>
      <c r="M105" s="129"/>
      <c r="N105" s="129"/>
      <c r="O105" s="129"/>
      <c r="P105" s="129"/>
      <c r="Q105" s="129"/>
      <c r="R105" s="129"/>
      <c r="S105" s="129"/>
      <c r="T105" s="129" t="s">
        <v>157</v>
      </c>
      <c r="U105" s="129">
        <v>0</v>
      </c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</row>
    <row r="106" spans="1:49" outlineLevel="1">
      <c r="A106" s="130">
        <v>46</v>
      </c>
      <c r="B106" s="134" t="s">
        <v>299</v>
      </c>
      <c r="C106" s="166" t="s">
        <v>300</v>
      </c>
      <c r="D106" s="136" t="s">
        <v>198</v>
      </c>
      <c r="E106" s="140">
        <v>4.8194999999999997</v>
      </c>
      <c r="F106" s="144"/>
      <c r="G106" s="145">
        <f>ROUND(E106*F106,2)</f>
        <v>0</v>
      </c>
      <c r="H106" s="145">
        <v>0.21063000000000001</v>
      </c>
      <c r="I106" s="145">
        <f>ROUND(E106*H106,5)</f>
        <v>1.0151300000000001</v>
      </c>
      <c r="J106" s="145">
        <v>0</v>
      </c>
      <c r="K106" s="145">
        <f>ROUND(E106*J106,5)</f>
        <v>0</v>
      </c>
      <c r="L106" s="129"/>
      <c r="M106" s="129"/>
      <c r="N106" s="129"/>
      <c r="O106" s="129"/>
      <c r="P106" s="129"/>
      <c r="Q106" s="129"/>
      <c r="R106" s="129"/>
      <c r="S106" s="129"/>
      <c r="T106" s="129" t="s">
        <v>155</v>
      </c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</row>
    <row r="107" spans="1:49" outlineLevel="1">
      <c r="A107" s="130"/>
      <c r="B107" s="134"/>
      <c r="C107" s="167" t="s">
        <v>301</v>
      </c>
      <c r="D107" s="137"/>
      <c r="E107" s="141">
        <v>4.8194999999999997</v>
      </c>
      <c r="F107" s="145"/>
      <c r="G107" s="145"/>
      <c r="H107" s="145"/>
      <c r="I107" s="145"/>
      <c r="J107" s="145"/>
      <c r="K107" s="145"/>
      <c r="L107" s="129"/>
      <c r="M107" s="129"/>
      <c r="N107" s="129"/>
      <c r="O107" s="129"/>
      <c r="P107" s="129"/>
      <c r="Q107" s="129"/>
      <c r="R107" s="129"/>
      <c r="S107" s="129"/>
      <c r="T107" s="129" t="s">
        <v>157</v>
      </c>
      <c r="U107" s="129">
        <v>0</v>
      </c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</row>
    <row r="108" spans="1:49" outlineLevel="1">
      <c r="A108" s="130">
        <v>47</v>
      </c>
      <c r="B108" s="134" t="s">
        <v>302</v>
      </c>
      <c r="C108" s="166" t="s">
        <v>303</v>
      </c>
      <c r="D108" s="136" t="s">
        <v>154</v>
      </c>
      <c r="E108" s="140">
        <v>1.2633204</v>
      </c>
      <c r="F108" s="144"/>
      <c r="G108" s="145">
        <f>ROUND(E108*F108,2)</f>
        <v>0</v>
      </c>
      <c r="H108" s="145">
        <v>2.53999</v>
      </c>
      <c r="I108" s="145">
        <f>ROUND(E108*H108,5)</f>
        <v>3.2088199999999998</v>
      </c>
      <c r="J108" s="145">
        <v>0</v>
      </c>
      <c r="K108" s="145">
        <f>ROUND(E108*J108,5)</f>
        <v>0</v>
      </c>
      <c r="L108" s="129"/>
      <c r="M108" s="129"/>
      <c r="N108" s="129"/>
      <c r="O108" s="129"/>
      <c r="P108" s="129"/>
      <c r="Q108" s="129"/>
      <c r="R108" s="129"/>
      <c r="S108" s="129"/>
      <c r="T108" s="129" t="s">
        <v>155</v>
      </c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</row>
    <row r="109" spans="1:49" outlineLevel="1">
      <c r="A109" s="130"/>
      <c r="B109" s="134"/>
      <c r="C109" s="167" t="s">
        <v>304</v>
      </c>
      <c r="D109" s="137"/>
      <c r="E109" s="141">
        <v>0.51638039999999996</v>
      </c>
      <c r="F109" s="145"/>
      <c r="G109" s="145"/>
      <c r="H109" s="145"/>
      <c r="I109" s="145"/>
      <c r="J109" s="145"/>
      <c r="K109" s="145"/>
      <c r="L109" s="129"/>
      <c r="M109" s="129"/>
      <c r="N109" s="129"/>
      <c r="O109" s="129"/>
      <c r="P109" s="129"/>
      <c r="Q109" s="129"/>
      <c r="R109" s="129"/>
      <c r="S109" s="129"/>
      <c r="T109" s="129" t="s">
        <v>157</v>
      </c>
      <c r="U109" s="129">
        <v>0</v>
      </c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</row>
    <row r="110" spans="1:49" ht="20.399999999999999" outlineLevel="1">
      <c r="A110" s="130"/>
      <c r="B110" s="134"/>
      <c r="C110" s="167" t="s">
        <v>305</v>
      </c>
      <c r="D110" s="137"/>
      <c r="E110" s="141">
        <v>0.74694000000000005</v>
      </c>
      <c r="F110" s="145"/>
      <c r="G110" s="145"/>
      <c r="H110" s="145"/>
      <c r="I110" s="145"/>
      <c r="J110" s="145"/>
      <c r="K110" s="145"/>
      <c r="L110" s="129"/>
      <c r="M110" s="129"/>
      <c r="N110" s="129"/>
      <c r="O110" s="129"/>
      <c r="P110" s="129"/>
      <c r="Q110" s="129"/>
      <c r="R110" s="129"/>
      <c r="S110" s="129"/>
      <c r="T110" s="129" t="s">
        <v>157</v>
      </c>
      <c r="U110" s="129">
        <v>0</v>
      </c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</row>
    <row r="111" spans="1:49" outlineLevel="1">
      <c r="A111" s="130">
        <v>48</v>
      </c>
      <c r="B111" s="134" t="s">
        <v>306</v>
      </c>
      <c r="C111" s="166" t="s">
        <v>307</v>
      </c>
      <c r="D111" s="136" t="s">
        <v>198</v>
      </c>
      <c r="E111" s="140">
        <v>7.0895999999999999</v>
      </c>
      <c r="F111" s="144"/>
      <c r="G111" s="145">
        <f>ROUND(E111*F111,2)</f>
        <v>0</v>
      </c>
      <c r="H111" s="145">
        <v>3.8080000000000003E-2</v>
      </c>
      <c r="I111" s="145">
        <f>ROUND(E111*H111,5)</f>
        <v>0.26996999999999999</v>
      </c>
      <c r="J111" s="145">
        <v>0</v>
      </c>
      <c r="K111" s="145">
        <f>ROUND(E111*J111,5)</f>
        <v>0</v>
      </c>
      <c r="L111" s="129"/>
      <c r="M111" s="129"/>
      <c r="N111" s="129"/>
      <c r="O111" s="129"/>
      <c r="P111" s="129"/>
      <c r="Q111" s="129"/>
      <c r="R111" s="129"/>
      <c r="S111" s="129"/>
      <c r="T111" s="129" t="s">
        <v>155</v>
      </c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</row>
    <row r="112" spans="1:49" ht="20.399999999999999" outlineLevel="1">
      <c r="A112" s="130"/>
      <c r="B112" s="134"/>
      <c r="C112" s="167" t="s">
        <v>308</v>
      </c>
      <c r="D112" s="137"/>
      <c r="E112" s="141">
        <v>7.0895999999999999</v>
      </c>
      <c r="F112" s="145"/>
      <c r="G112" s="145"/>
      <c r="H112" s="145"/>
      <c r="I112" s="145"/>
      <c r="J112" s="145"/>
      <c r="K112" s="145"/>
      <c r="L112" s="129"/>
      <c r="M112" s="129"/>
      <c r="N112" s="129"/>
      <c r="O112" s="129"/>
      <c r="P112" s="129"/>
      <c r="Q112" s="129"/>
      <c r="R112" s="129"/>
      <c r="S112" s="129"/>
      <c r="T112" s="129" t="s">
        <v>157</v>
      </c>
      <c r="U112" s="129">
        <v>0</v>
      </c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</row>
    <row r="113" spans="1:49" outlineLevel="1">
      <c r="A113" s="130">
        <v>49</v>
      </c>
      <c r="B113" s="134" t="s">
        <v>309</v>
      </c>
      <c r="C113" s="166" t="s">
        <v>310</v>
      </c>
      <c r="D113" s="136" t="s">
        <v>198</v>
      </c>
      <c r="E113" s="140">
        <v>7.0895999999999999</v>
      </c>
      <c r="F113" s="144"/>
      <c r="G113" s="145">
        <f>ROUND(E113*F113,2)</f>
        <v>0</v>
      </c>
      <c r="H113" s="145">
        <v>0</v>
      </c>
      <c r="I113" s="145">
        <f>ROUND(E113*H113,5)</f>
        <v>0</v>
      </c>
      <c r="J113" s="145">
        <v>0</v>
      </c>
      <c r="K113" s="145">
        <f>ROUND(E113*J113,5)</f>
        <v>0</v>
      </c>
      <c r="L113" s="129"/>
      <c r="M113" s="129"/>
      <c r="N113" s="129"/>
      <c r="O113" s="129"/>
      <c r="P113" s="129"/>
      <c r="Q113" s="129"/>
      <c r="R113" s="129"/>
      <c r="S113" s="129"/>
      <c r="T113" s="129" t="s">
        <v>155</v>
      </c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</row>
    <row r="114" spans="1:49" outlineLevel="1">
      <c r="A114" s="130">
        <v>50</v>
      </c>
      <c r="B114" s="134" t="s">
        <v>311</v>
      </c>
      <c r="C114" s="166" t="s">
        <v>312</v>
      </c>
      <c r="D114" s="136" t="s">
        <v>219</v>
      </c>
      <c r="E114" s="140">
        <v>0.112041</v>
      </c>
      <c r="F114" s="144"/>
      <c r="G114" s="145">
        <f>ROUND(E114*F114,2)</f>
        <v>0</v>
      </c>
      <c r="H114" s="145">
        <v>1.02396</v>
      </c>
      <c r="I114" s="145">
        <f>ROUND(E114*H114,5)</f>
        <v>0.11473</v>
      </c>
      <c r="J114" s="145">
        <v>0</v>
      </c>
      <c r="K114" s="145">
        <f>ROUND(E114*J114,5)</f>
        <v>0</v>
      </c>
      <c r="L114" s="129"/>
      <c r="M114" s="129"/>
      <c r="N114" s="129"/>
      <c r="O114" s="129"/>
      <c r="P114" s="129"/>
      <c r="Q114" s="129"/>
      <c r="R114" s="129"/>
      <c r="S114" s="129"/>
      <c r="T114" s="129" t="s">
        <v>155</v>
      </c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</row>
    <row r="115" spans="1:49" ht="20.399999999999999" outlineLevel="1">
      <c r="A115" s="130"/>
      <c r="B115" s="134"/>
      <c r="C115" s="167" t="s">
        <v>313</v>
      </c>
      <c r="D115" s="137"/>
      <c r="E115" s="141">
        <v>0.112041</v>
      </c>
      <c r="F115" s="145"/>
      <c r="G115" s="145"/>
      <c r="H115" s="145"/>
      <c r="I115" s="145"/>
      <c r="J115" s="145"/>
      <c r="K115" s="145"/>
      <c r="L115" s="129"/>
      <c r="M115" s="129"/>
      <c r="N115" s="129"/>
      <c r="O115" s="129"/>
      <c r="P115" s="129"/>
      <c r="Q115" s="129"/>
      <c r="R115" s="129"/>
      <c r="S115" s="129"/>
      <c r="T115" s="129" t="s">
        <v>157</v>
      </c>
      <c r="U115" s="129">
        <v>0</v>
      </c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</row>
    <row r="116" spans="1:49" outlineLevel="1">
      <c r="A116" s="130">
        <v>51</v>
      </c>
      <c r="B116" s="134" t="s">
        <v>314</v>
      </c>
      <c r="C116" s="166" t="s">
        <v>315</v>
      </c>
      <c r="D116" s="136" t="s">
        <v>154</v>
      </c>
      <c r="E116" s="140">
        <v>5.8283199999999997</v>
      </c>
      <c r="F116" s="144"/>
      <c r="G116" s="145">
        <f>ROUND(E116*F116,2)</f>
        <v>0</v>
      </c>
      <c r="H116" s="145">
        <v>2.5276700000000001</v>
      </c>
      <c r="I116" s="145">
        <f>ROUND(E116*H116,5)</f>
        <v>14.73207</v>
      </c>
      <c r="J116" s="145">
        <v>0</v>
      </c>
      <c r="K116" s="145">
        <f>ROUND(E116*J116,5)</f>
        <v>0</v>
      </c>
      <c r="L116" s="129"/>
      <c r="M116" s="129"/>
      <c r="N116" s="129"/>
      <c r="O116" s="129"/>
      <c r="P116" s="129"/>
      <c r="Q116" s="129"/>
      <c r="R116" s="129"/>
      <c r="S116" s="129"/>
      <c r="T116" s="129" t="s">
        <v>155</v>
      </c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</row>
    <row r="117" spans="1:49" ht="20.399999999999999" outlineLevel="1">
      <c r="A117" s="130"/>
      <c r="B117" s="134"/>
      <c r="C117" s="167" t="s">
        <v>316</v>
      </c>
      <c r="D117" s="137"/>
      <c r="E117" s="141">
        <v>5.8283199999999997</v>
      </c>
      <c r="F117" s="145"/>
      <c r="G117" s="145"/>
      <c r="H117" s="145"/>
      <c r="I117" s="145"/>
      <c r="J117" s="145"/>
      <c r="K117" s="145"/>
      <c r="L117" s="129"/>
      <c r="M117" s="129"/>
      <c r="N117" s="129"/>
      <c r="O117" s="129"/>
      <c r="P117" s="129"/>
      <c r="Q117" s="129"/>
      <c r="R117" s="129"/>
      <c r="S117" s="129"/>
      <c r="T117" s="129" t="s">
        <v>157</v>
      </c>
      <c r="U117" s="129">
        <v>0</v>
      </c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</row>
    <row r="118" spans="1:49" outlineLevel="1">
      <c r="A118" s="130">
        <v>52</v>
      </c>
      <c r="B118" s="134" t="s">
        <v>317</v>
      </c>
      <c r="C118" s="166" t="s">
        <v>318</v>
      </c>
      <c r="D118" s="136" t="s">
        <v>198</v>
      </c>
      <c r="E118" s="140">
        <v>58.283200000000001</v>
      </c>
      <c r="F118" s="144"/>
      <c r="G118" s="145">
        <f>ROUND(E118*F118,2)</f>
        <v>0</v>
      </c>
      <c r="H118" s="145">
        <v>3.9309999999999998E-2</v>
      </c>
      <c r="I118" s="145">
        <f>ROUND(E118*H118,5)</f>
        <v>2.2911100000000002</v>
      </c>
      <c r="J118" s="145">
        <v>0</v>
      </c>
      <c r="K118" s="145">
        <f>ROUND(E118*J118,5)</f>
        <v>0</v>
      </c>
      <c r="L118" s="129"/>
      <c r="M118" s="129"/>
      <c r="N118" s="129"/>
      <c r="O118" s="129"/>
      <c r="P118" s="129"/>
      <c r="Q118" s="129"/>
      <c r="R118" s="129"/>
      <c r="S118" s="129"/>
      <c r="T118" s="129" t="s">
        <v>155</v>
      </c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</row>
    <row r="119" spans="1:49" ht="20.399999999999999" outlineLevel="1">
      <c r="A119" s="130"/>
      <c r="B119" s="134"/>
      <c r="C119" s="167" t="s">
        <v>319</v>
      </c>
      <c r="D119" s="137"/>
      <c r="E119" s="141">
        <v>58.283200000000001</v>
      </c>
      <c r="F119" s="145"/>
      <c r="G119" s="145"/>
      <c r="H119" s="145"/>
      <c r="I119" s="145"/>
      <c r="J119" s="145"/>
      <c r="K119" s="145"/>
      <c r="L119" s="129"/>
      <c r="M119" s="129"/>
      <c r="N119" s="129"/>
      <c r="O119" s="129"/>
      <c r="P119" s="129"/>
      <c r="Q119" s="129"/>
      <c r="R119" s="129"/>
      <c r="S119" s="129"/>
      <c r="T119" s="129" t="s">
        <v>157</v>
      </c>
      <c r="U119" s="129">
        <v>0</v>
      </c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</row>
    <row r="120" spans="1:49" outlineLevel="1">
      <c r="A120" s="130">
        <v>53</v>
      </c>
      <c r="B120" s="134" t="s">
        <v>320</v>
      </c>
      <c r="C120" s="166" t="s">
        <v>321</v>
      </c>
      <c r="D120" s="136" t="s">
        <v>198</v>
      </c>
      <c r="E120" s="140">
        <v>58.283200000000001</v>
      </c>
      <c r="F120" s="144"/>
      <c r="G120" s="145">
        <f>ROUND(E120*F120,2)</f>
        <v>0</v>
      </c>
      <c r="H120" s="145">
        <v>0</v>
      </c>
      <c r="I120" s="145">
        <f>ROUND(E120*H120,5)</f>
        <v>0</v>
      </c>
      <c r="J120" s="145">
        <v>0</v>
      </c>
      <c r="K120" s="145">
        <f>ROUND(E120*J120,5)</f>
        <v>0</v>
      </c>
      <c r="L120" s="129"/>
      <c r="M120" s="129"/>
      <c r="N120" s="129"/>
      <c r="O120" s="129"/>
      <c r="P120" s="129"/>
      <c r="Q120" s="129"/>
      <c r="R120" s="129"/>
      <c r="S120" s="129"/>
      <c r="T120" s="129" t="s">
        <v>155</v>
      </c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</row>
    <row r="121" spans="1:49" outlineLevel="1">
      <c r="A121" s="130">
        <v>54</v>
      </c>
      <c r="B121" s="134" t="s">
        <v>322</v>
      </c>
      <c r="C121" s="166" t="s">
        <v>323</v>
      </c>
      <c r="D121" s="136" t="s">
        <v>324</v>
      </c>
      <c r="E121" s="140">
        <v>1</v>
      </c>
      <c r="F121" s="144"/>
      <c r="G121" s="145">
        <f>ROUND(E121*F121,2)</f>
        <v>0</v>
      </c>
      <c r="H121" s="145">
        <v>5.8029999999999998E-2</v>
      </c>
      <c r="I121" s="145">
        <f>ROUND(E121*H121,5)</f>
        <v>5.8029999999999998E-2</v>
      </c>
      <c r="J121" s="145">
        <v>0</v>
      </c>
      <c r="K121" s="145">
        <f>ROUND(E121*J121,5)</f>
        <v>0</v>
      </c>
      <c r="L121" s="129"/>
      <c r="M121" s="129"/>
      <c r="N121" s="129"/>
      <c r="O121" s="129"/>
      <c r="P121" s="129"/>
      <c r="Q121" s="129"/>
      <c r="R121" s="129"/>
      <c r="S121" s="129"/>
      <c r="T121" s="129" t="s">
        <v>155</v>
      </c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</row>
    <row r="122" spans="1:49" outlineLevel="1">
      <c r="A122" s="130"/>
      <c r="B122" s="134"/>
      <c r="C122" s="167" t="s">
        <v>325</v>
      </c>
      <c r="D122" s="137"/>
      <c r="E122" s="141">
        <v>1</v>
      </c>
      <c r="F122" s="145"/>
      <c r="G122" s="145"/>
      <c r="H122" s="145"/>
      <c r="I122" s="145"/>
      <c r="J122" s="145"/>
      <c r="K122" s="145"/>
      <c r="L122" s="129"/>
      <c r="M122" s="129"/>
      <c r="N122" s="129"/>
      <c r="O122" s="129"/>
      <c r="P122" s="129"/>
      <c r="Q122" s="129"/>
      <c r="R122" s="129"/>
      <c r="S122" s="129"/>
      <c r="T122" s="129" t="s">
        <v>157</v>
      </c>
      <c r="U122" s="129">
        <v>0</v>
      </c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</row>
    <row r="123" spans="1:49" ht="20.399999999999999" outlineLevel="1">
      <c r="A123" s="130">
        <v>55</v>
      </c>
      <c r="B123" s="134" t="s">
        <v>326</v>
      </c>
      <c r="C123" s="166" t="s">
        <v>327</v>
      </c>
      <c r="D123" s="136" t="s">
        <v>198</v>
      </c>
      <c r="E123" s="140">
        <v>75.685000000000002</v>
      </c>
      <c r="F123" s="144"/>
      <c r="G123" s="145">
        <f>ROUND(E123*F123,2)</f>
        <v>0</v>
      </c>
      <c r="H123" s="145">
        <v>0.99155000000000004</v>
      </c>
      <c r="I123" s="145">
        <f>ROUND(E123*H123,5)</f>
        <v>75.045460000000006</v>
      </c>
      <c r="J123" s="145">
        <v>0</v>
      </c>
      <c r="K123" s="145">
        <f>ROUND(E123*J123,5)</f>
        <v>0</v>
      </c>
      <c r="L123" s="129"/>
      <c r="M123" s="129"/>
      <c r="N123" s="129"/>
      <c r="O123" s="129"/>
      <c r="P123" s="129"/>
      <c r="Q123" s="129"/>
      <c r="R123" s="129"/>
      <c r="S123" s="129"/>
      <c r="T123" s="129" t="s">
        <v>155</v>
      </c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</row>
    <row r="124" spans="1:49" outlineLevel="1">
      <c r="A124" s="130"/>
      <c r="B124" s="134"/>
      <c r="C124" s="167" t="s">
        <v>328</v>
      </c>
      <c r="D124" s="137"/>
      <c r="E124" s="141">
        <v>82.32</v>
      </c>
      <c r="F124" s="145"/>
      <c r="G124" s="145"/>
      <c r="H124" s="145"/>
      <c r="I124" s="145"/>
      <c r="J124" s="145"/>
      <c r="K124" s="145"/>
      <c r="L124" s="129"/>
      <c r="M124" s="129"/>
      <c r="N124" s="129"/>
      <c r="O124" s="129"/>
      <c r="P124" s="129"/>
      <c r="Q124" s="129"/>
      <c r="R124" s="129"/>
      <c r="S124" s="129"/>
      <c r="T124" s="129" t="s">
        <v>157</v>
      </c>
      <c r="U124" s="129">
        <v>0</v>
      </c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</row>
    <row r="125" spans="1:49" outlineLevel="1">
      <c r="A125" s="130"/>
      <c r="B125" s="134"/>
      <c r="C125" s="167" t="s">
        <v>329</v>
      </c>
      <c r="D125" s="137"/>
      <c r="E125" s="141">
        <v>-13.26</v>
      </c>
      <c r="F125" s="145"/>
      <c r="G125" s="145"/>
      <c r="H125" s="145"/>
      <c r="I125" s="145"/>
      <c r="J125" s="145"/>
      <c r="K125" s="145"/>
      <c r="L125" s="129"/>
      <c r="M125" s="129"/>
      <c r="N125" s="129"/>
      <c r="O125" s="129"/>
      <c r="P125" s="129"/>
      <c r="Q125" s="129"/>
      <c r="R125" s="129"/>
      <c r="S125" s="129"/>
      <c r="T125" s="129" t="s">
        <v>157</v>
      </c>
      <c r="U125" s="129">
        <v>0</v>
      </c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</row>
    <row r="126" spans="1:49" outlineLevel="1">
      <c r="A126" s="130"/>
      <c r="B126" s="134"/>
      <c r="C126" s="167" t="s">
        <v>330</v>
      </c>
      <c r="D126" s="137"/>
      <c r="E126" s="141">
        <v>10.6066</v>
      </c>
      <c r="F126" s="145"/>
      <c r="G126" s="145"/>
      <c r="H126" s="145"/>
      <c r="I126" s="145"/>
      <c r="J126" s="145"/>
      <c r="K126" s="145"/>
      <c r="L126" s="129"/>
      <c r="M126" s="129"/>
      <c r="N126" s="129"/>
      <c r="O126" s="129"/>
      <c r="P126" s="129"/>
      <c r="Q126" s="129"/>
      <c r="R126" s="129"/>
      <c r="S126" s="129"/>
      <c r="T126" s="129" t="s">
        <v>157</v>
      </c>
      <c r="U126" s="129">
        <v>0</v>
      </c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</row>
    <row r="127" spans="1:49" outlineLevel="1">
      <c r="A127" s="130"/>
      <c r="B127" s="134"/>
      <c r="C127" s="167" t="s">
        <v>331</v>
      </c>
      <c r="D127" s="137"/>
      <c r="E127" s="141">
        <v>-3.9815999999999998</v>
      </c>
      <c r="F127" s="145"/>
      <c r="G127" s="145"/>
      <c r="H127" s="145"/>
      <c r="I127" s="145"/>
      <c r="J127" s="145"/>
      <c r="K127" s="145"/>
      <c r="L127" s="129"/>
      <c r="M127" s="129"/>
      <c r="N127" s="129"/>
      <c r="O127" s="129"/>
      <c r="P127" s="129"/>
      <c r="Q127" s="129"/>
      <c r="R127" s="129"/>
      <c r="S127" s="129"/>
      <c r="T127" s="129" t="s">
        <v>157</v>
      </c>
      <c r="U127" s="129">
        <v>0</v>
      </c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</row>
    <row r="128" spans="1:49" outlineLevel="1">
      <c r="A128" s="130">
        <v>56</v>
      </c>
      <c r="B128" s="134" t="s">
        <v>332</v>
      </c>
      <c r="C128" s="166" t="s">
        <v>333</v>
      </c>
      <c r="D128" s="136" t="s">
        <v>219</v>
      </c>
      <c r="E128" s="140">
        <v>2.0852080000000002</v>
      </c>
      <c r="F128" s="144"/>
      <c r="G128" s="145">
        <f>ROUND(E128*F128,2)</f>
        <v>0</v>
      </c>
      <c r="H128" s="145">
        <v>1.0202899999999999</v>
      </c>
      <c r="I128" s="145">
        <f>ROUND(E128*H128,5)</f>
        <v>2.1275200000000001</v>
      </c>
      <c r="J128" s="145">
        <v>0</v>
      </c>
      <c r="K128" s="145">
        <f>ROUND(E128*J128,5)</f>
        <v>0</v>
      </c>
      <c r="L128" s="129"/>
      <c r="M128" s="129"/>
      <c r="N128" s="129"/>
      <c r="O128" s="129"/>
      <c r="P128" s="129"/>
      <c r="Q128" s="129"/>
      <c r="R128" s="129"/>
      <c r="S128" s="129"/>
      <c r="T128" s="129" t="s">
        <v>155</v>
      </c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</row>
    <row r="129" spans="1:49" ht="20.399999999999999" outlineLevel="1">
      <c r="A129" s="130"/>
      <c r="B129" s="134"/>
      <c r="C129" s="167" t="s">
        <v>334</v>
      </c>
      <c r="D129" s="137"/>
      <c r="E129" s="141">
        <v>1.21096</v>
      </c>
      <c r="F129" s="145"/>
      <c r="G129" s="145"/>
      <c r="H129" s="145"/>
      <c r="I129" s="145"/>
      <c r="J129" s="145"/>
      <c r="K129" s="145"/>
      <c r="L129" s="129"/>
      <c r="M129" s="129"/>
      <c r="N129" s="129"/>
      <c r="O129" s="129"/>
      <c r="P129" s="129"/>
      <c r="Q129" s="129"/>
      <c r="R129" s="129"/>
      <c r="S129" s="129"/>
      <c r="T129" s="129" t="s">
        <v>157</v>
      </c>
      <c r="U129" s="129">
        <v>0</v>
      </c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</row>
    <row r="130" spans="1:49" outlineLevel="1">
      <c r="A130" s="130"/>
      <c r="B130" s="134"/>
      <c r="C130" s="167" t="s">
        <v>335</v>
      </c>
      <c r="D130" s="137"/>
      <c r="E130" s="141">
        <v>0.87424800000000003</v>
      </c>
      <c r="F130" s="145"/>
      <c r="G130" s="145"/>
      <c r="H130" s="145"/>
      <c r="I130" s="145"/>
      <c r="J130" s="145"/>
      <c r="K130" s="145"/>
      <c r="L130" s="129"/>
      <c r="M130" s="129"/>
      <c r="N130" s="129"/>
      <c r="O130" s="129"/>
      <c r="P130" s="129"/>
      <c r="Q130" s="129"/>
      <c r="R130" s="129"/>
      <c r="S130" s="129"/>
      <c r="T130" s="129" t="s">
        <v>157</v>
      </c>
      <c r="U130" s="129">
        <v>0</v>
      </c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</row>
    <row r="131" spans="1:49" outlineLevel="1">
      <c r="A131" s="130">
        <v>57</v>
      </c>
      <c r="B131" s="134" t="s">
        <v>336</v>
      </c>
      <c r="C131" s="166" t="s">
        <v>337</v>
      </c>
      <c r="D131" s="136" t="s">
        <v>198</v>
      </c>
      <c r="E131" s="140">
        <v>94.768074999999996</v>
      </c>
      <c r="F131" s="144"/>
      <c r="G131" s="145">
        <f>ROUND(E131*F131,2)</f>
        <v>0</v>
      </c>
      <c r="H131" s="145">
        <v>0.31753999999999999</v>
      </c>
      <c r="I131" s="145">
        <f>ROUND(E131*H131,5)</f>
        <v>30.092649999999999</v>
      </c>
      <c r="J131" s="145">
        <v>0</v>
      </c>
      <c r="K131" s="145">
        <f>ROUND(E131*J131,5)</f>
        <v>0</v>
      </c>
      <c r="L131" s="129"/>
      <c r="M131" s="129"/>
      <c r="N131" s="129"/>
      <c r="O131" s="129"/>
      <c r="P131" s="129"/>
      <c r="Q131" s="129"/>
      <c r="R131" s="129"/>
      <c r="S131" s="129"/>
      <c r="T131" s="129" t="s">
        <v>155</v>
      </c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</row>
    <row r="132" spans="1:49" outlineLevel="1">
      <c r="A132" s="130"/>
      <c r="B132" s="134"/>
      <c r="C132" s="167" t="s">
        <v>338</v>
      </c>
      <c r="D132" s="137"/>
      <c r="E132" s="141">
        <v>66.8626</v>
      </c>
      <c r="F132" s="145"/>
      <c r="G132" s="145"/>
      <c r="H132" s="145"/>
      <c r="I132" s="145"/>
      <c r="J132" s="145"/>
      <c r="K132" s="145"/>
      <c r="L132" s="129"/>
      <c r="M132" s="129"/>
      <c r="N132" s="129"/>
      <c r="O132" s="129"/>
      <c r="P132" s="129"/>
      <c r="Q132" s="129"/>
      <c r="R132" s="129"/>
      <c r="S132" s="129"/>
      <c r="T132" s="129" t="s">
        <v>157</v>
      </c>
      <c r="U132" s="129">
        <v>0</v>
      </c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</row>
    <row r="133" spans="1:49" ht="20.399999999999999" outlineLevel="1">
      <c r="A133" s="130"/>
      <c r="B133" s="134"/>
      <c r="C133" s="167" t="s">
        <v>339</v>
      </c>
      <c r="D133" s="137"/>
      <c r="E133" s="141">
        <v>32.531874999999999</v>
      </c>
      <c r="F133" s="145"/>
      <c r="G133" s="145"/>
      <c r="H133" s="145"/>
      <c r="I133" s="145"/>
      <c r="J133" s="145"/>
      <c r="K133" s="145"/>
      <c r="L133" s="129"/>
      <c r="M133" s="129"/>
      <c r="N133" s="129"/>
      <c r="O133" s="129"/>
      <c r="P133" s="129"/>
      <c r="Q133" s="129"/>
      <c r="R133" s="129"/>
      <c r="S133" s="129"/>
      <c r="T133" s="129" t="s">
        <v>157</v>
      </c>
      <c r="U133" s="129">
        <v>0</v>
      </c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</row>
    <row r="134" spans="1:49" outlineLevel="1">
      <c r="A134" s="130"/>
      <c r="B134" s="134"/>
      <c r="C134" s="167" t="s">
        <v>340</v>
      </c>
      <c r="D134" s="137"/>
      <c r="E134" s="141">
        <v>17.872</v>
      </c>
      <c r="F134" s="145"/>
      <c r="G134" s="145"/>
      <c r="H134" s="145"/>
      <c r="I134" s="145"/>
      <c r="J134" s="145"/>
      <c r="K134" s="145"/>
      <c r="L134" s="129"/>
      <c r="M134" s="129"/>
      <c r="N134" s="129"/>
      <c r="O134" s="129"/>
      <c r="P134" s="129"/>
      <c r="Q134" s="129"/>
      <c r="R134" s="129"/>
      <c r="S134" s="129"/>
      <c r="T134" s="129" t="s">
        <v>157</v>
      </c>
      <c r="U134" s="129">
        <v>0</v>
      </c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</row>
    <row r="135" spans="1:49" outlineLevel="1">
      <c r="A135" s="130"/>
      <c r="B135" s="134"/>
      <c r="C135" s="167" t="s">
        <v>341</v>
      </c>
      <c r="D135" s="137"/>
      <c r="E135" s="141">
        <v>-22.4984</v>
      </c>
      <c r="F135" s="145"/>
      <c r="G135" s="145"/>
      <c r="H135" s="145"/>
      <c r="I135" s="145"/>
      <c r="J135" s="145"/>
      <c r="K135" s="145"/>
      <c r="L135" s="129"/>
      <c r="M135" s="129"/>
      <c r="N135" s="129"/>
      <c r="O135" s="129"/>
      <c r="P135" s="129"/>
      <c r="Q135" s="129"/>
      <c r="R135" s="129"/>
      <c r="S135" s="129"/>
      <c r="T135" s="129" t="s">
        <v>157</v>
      </c>
      <c r="U135" s="129">
        <v>0</v>
      </c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</row>
    <row r="136" spans="1:49" outlineLevel="1">
      <c r="A136" s="130">
        <v>58</v>
      </c>
      <c r="B136" s="134" t="s">
        <v>342</v>
      </c>
      <c r="C136" s="166" t="s">
        <v>343</v>
      </c>
      <c r="D136" s="136" t="s">
        <v>237</v>
      </c>
      <c r="E136" s="140">
        <v>25.38</v>
      </c>
      <c r="F136" s="144"/>
      <c r="G136" s="145">
        <f>ROUND(E136*F136,2)</f>
        <v>0</v>
      </c>
      <c r="H136" s="145">
        <v>7.8740000000000004E-2</v>
      </c>
      <c r="I136" s="145">
        <f>ROUND(E136*H136,5)</f>
        <v>1.9984200000000001</v>
      </c>
      <c r="J136" s="145">
        <v>0</v>
      </c>
      <c r="K136" s="145">
        <f>ROUND(E136*J136,5)</f>
        <v>0</v>
      </c>
      <c r="L136" s="129"/>
      <c r="M136" s="129"/>
      <c r="N136" s="129"/>
      <c r="O136" s="129"/>
      <c r="P136" s="129"/>
      <c r="Q136" s="129"/>
      <c r="R136" s="129"/>
      <c r="S136" s="129"/>
      <c r="T136" s="129" t="s">
        <v>155</v>
      </c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</row>
    <row r="137" spans="1:49" outlineLevel="1">
      <c r="A137" s="130"/>
      <c r="B137" s="134"/>
      <c r="C137" s="167" t="s">
        <v>344</v>
      </c>
      <c r="D137" s="137"/>
      <c r="E137" s="141">
        <v>25.38</v>
      </c>
      <c r="F137" s="145"/>
      <c r="G137" s="145"/>
      <c r="H137" s="145"/>
      <c r="I137" s="145"/>
      <c r="J137" s="145"/>
      <c r="K137" s="145"/>
      <c r="L137" s="129"/>
      <c r="M137" s="129"/>
      <c r="N137" s="129"/>
      <c r="O137" s="129"/>
      <c r="P137" s="129"/>
      <c r="Q137" s="129"/>
      <c r="R137" s="129"/>
      <c r="S137" s="129"/>
      <c r="T137" s="129" t="s">
        <v>157</v>
      </c>
      <c r="U137" s="129">
        <v>0</v>
      </c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</row>
    <row r="138" spans="1:49" outlineLevel="1">
      <c r="A138" s="130">
        <v>59</v>
      </c>
      <c r="B138" s="134" t="s">
        <v>345</v>
      </c>
      <c r="C138" s="166" t="s">
        <v>346</v>
      </c>
      <c r="D138" s="136" t="s">
        <v>198</v>
      </c>
      <c r="E138" s="140">
        <v>145.78749999999999</v>
      </c>
      <c r="F138" s="144"/>
      <c r="G138" s="145">
        <f>ROUND(E138*F138,2)</f>
        <v>0</v>
      </c>
      <c r="H138" s="145">
        <v>0.31340000000000001</v>
      </c>
      <c r="I138" s="145">
        <f>ROUND(E138*H138,5)</f>
        <v>45.689799999999998</v>
      </c>
      <c r="J138" s="145">
        <v>0</v>
      </c>
      <c r="K138" s="145">
        <f>ROUND(E138*J138,5)</f>
        <v>0</v>
      </c>
      <c r="L138" s="129"/>
      <c r="M138" s="129"/>
      <c r="N138" s="129"/>
      <c r="O138" s="129"/>
      <c r="P138" s="129"/>
      <c r="Q138" s="129"/>
      <c r="R138" s="129"/>
      <c r="S138" s="129"/>
      <c r="T138" s="129" t="s">
        <v>155</v>
      </c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</row>
    <row r="139" spans="1:49" outlineLevel="1">
      <c r="A139" s="130"/>
      <c r="B139" s="134"/>
      <c r="C139" s="167" t="s">
        <v>347</v>
      </c>
      <c r="D139" s="137"/>
      <c r="E139" s="141">
        <v>184.4375</v>
      </c>
      <c r="F139" s="145"/>
      <c r="G139" s="145"/>
      <c r="H139" s="145"/>
      <c r="I139" s="145"/>
      <c r="J139" s="145"/>
      <c r="K139" s="145"/>
      <c r="L139" s="129"/>
      <c r="M139" s="129"/>
      <c r="N139" s="129"/>
      <c r="O139" s="129"/>
      <c r="P139" s="129"/>
      <c r="Q139" s="129"/>
      <c r="R139" s="129"/>
      <c r="S139" s="129"/>
      <c r="T139" s="129" t="s">
        <v>157</v>
      </c>
      <c r="U139" s="129">
        <v>0</v>
      </c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</row>
    <row r="140" spans="1:49" outlineLevel="1">
      <c r="A140" s="130"/>
      <c r="B140" s="134"/>
      <c r="C140" s="167" t="s">
        <v>348</v>
      </c>
      <c r="D140" s="137"/>
      <c r="E140" s="141">
        <v>-38.65</v>
      </c>
      <c r="F140" s="145"/>
      <c r="G140" s="145"/>
      <c r="H140" s="145"/>
      <c r="I140" s="145"/>
      <c r="J140" s="145"/>
      <c r="K140" s="145"/>
      <c r="L140" s="129"/>
      <c r="M140" s="129"/>
      <c r="N140" s="129"/>
      <c r="O140" s="129"/>
      <c r="P140" s="129"/>
      <c r="Q140" s="129"/>
      <c r="R140" s="129"/>
      <c r="S140" s="129"/>
      <c r="T140" s="129" t="s">
        <v>157</v>
      </c>
      <c r="U140" s="129">
        <v>0</v>
      </c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</row>
    <row r="141" spans="1:49" outlineLevel="1">
      <c r="A141" s="130">
        <v>60</v>
      </c>
      <c r="B141" s="134" t="s">
        <v>349</v>
      </c>
      <c r="C141" s="166" t="s">
        <v>350</v>
      </c>
      <c r="D141" s="136" t="s">
        <v>324</v>
      </c>
      <c r="E141" s="140">
        <v>4</v>
      </c>
      <c r="F141" s="144"/>
      <c r="G141" s="145">
        <f>ROUND(E141*F141,2)</f>
        <v>0</v>
      </c>
      <c r="H141" s="145">
        <v>4.5289999999999997E-2</v>
      </c>
      <c r="I141" s="145">
        <f>ROUND(E141*H141,5)</f>
        <v>0.18115999999999999</v>
      </c>
      <c r="J141" s="145">
        <v>0</v>
      </c>
      <c r="K141" s="145">
        <f>ROUND(E141*J141,5)</f>
        <v>0</v>
      </c>
      <c r="L141" s="129"/>
      <c r="M141" s="129"/>
      <c r="N141" s="129"/>
      <c r="O141" s="129"/>
      <c r="P141" s="129"/>
      <c r="Q141" s="129"/>
      <c r="R141" s="129"/>
      <c r="S141" s="129"/>
      <c r="T141" s="129" t="s">
        <v>155</v>
      </c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</row>
    <row r="142" spans="1:49" outlineLevel="1">
      <c r="A142" s="130"/>
      <c r="B142" s="134"/>
      <c r="C142" s="167" t="s">
        <v>351</v>
      </c>
      <c r="D142" s="137"/>
      <c r="E142" s="141">
        <v>4</v>
      </c>
      <c r="F142" s="145"/>
      <c r="G142" s="145"/>
      <c r="H142" s="145"/>
      <c r="I142" s="145"/>
      <c r="J142" s="145"/>
      <c r="K142" s="145"/>
      <c r="L142" s="129"/>
      <c r="M142" s="129"/>
      <c r="N142" s="129"/>
      <c r="O142" s="129"/>
      <c r="P142" s="129"/>
      <c r="Q142" s="129"/>
      <c r="R142" s="129"/>
      <c r="S142" s="129"/>
      <c r="T142" s="129" t="s">
        <v>157</v>
      </c>
      <c r="U142" s="129">
        <v>0</v>
      </c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</row>
    <row r="143" spans="1:49" outlineLevel="1">
      <c r="A143" s="130">
        <v>61</v>
      </c>
      <c r="B143" s="134" t="s">
        <v>352</v>
      </c>
      <c r="C143" s="166" t="s">
        <v>353</v>
      </c>
      <c r="D143" s="136" t="s">
        <v>324</v>
      </c>
      <c r="E143" s="140">
        <v>25</v>
      </c>
      <c r="F143" s="144"/>
      <c r="G143" s="145">
        <f>ROUND(E143*F143,2)</f>
        <v>0</v>
      </c>
      <c r="H143" s="145">
        <v>5.4219999999999997E-2</v>
      </c>
      <c r="I143" s="145">
        <f>ROUND(E143*H143,5)</f>
        <v>1.3554999999999999</v>
      </c>
      <c r="J143" s="145">
        <v>0</v>
      </c>
      <c r="K143" s="145">
        <f>ROUND(E143*J143,5)</f>
        <v>0</v>
      </c>
      <c r="L143" s="129"/>
      <c r="M143" s="129"/>
      <c r="N143" s="129"/>
      <c r="O143" s="129"/>
      <c r="P143" s="129"/>
      <c r="Q143" s="129"/>
      <c r="R143" s="129"/>
      <c r="S143" s="129"/>
      <c r="T143" s="129" t="s">
        <v>155</v>
      </c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</row>
    <row r="144" spans="1:49" outlineLevel="1">
      <c r="A144" s="130"/>
      <c r="B144" s="134"/>
      <c r="C144" s="167" t="s">
        <v>354</v>
      </c>
      <c r="D144" s="137"/>
      <c r="E144" s="141">
        <v>5</v>
      </c>
      <c r="F144" s="145"/>
      <c r="G144" s="145"/>
      <c r="H144" s="145"/>
      <c r="I144" s="145"/>
      <c r="J144" s="145"/>
      <c r="K144" s="145"/>
      <c r="L144" s="129"/>
      <c r="M144" s="129"/>
      <c r="N144" s="129"/>
      <c r="O144" s="129"/>
      <c r="P144" s="129"/>
      <c r="Q144" s="129"/>
      <c r="R144" s="129"/>
      <c r="S144" s="129"/>
      <c r="T144" s="129" t="s">
        <v>157</v>
      </c>
      <c r="U144" s="129">
        <v>0</v>
      </c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</row>
    <row r="145" spans="1:49" outlineLevel="1">
      <c r="A145" s="130"/>
      <c r="B145" s="134"/>
      <c r="C145" s="167" t="s">
        <v>355</v>
      </c>
      <c r="D145" s="137"/>
      <c r="E145" s="141">
        <v>20</v>
      </c>
      <c r="F145" s="145"/>
      <c r="G145" s="145"/>
      <c r="H145" s="145"/>
      <c r="I145" s="145"/>
      <c r="J145" s="145"/>
      <c r="K145" s="145"/>
      <c r="L145" s="129"/>
      <c r="M145" s="129"/>
      <c r="N145" s="129"/>
      <c r="O145" s="129"/>
      <c r="P145" s="129"/>
      <c r="Q145" s="129"/>
      <c r="R145" s="129"/>
      <c r="S145" s="129"/>
      <c r="T145" s="129" t="s">
        <v>157</v>
      </c>
      <c r="U145" s="129">
        <v>0</v>
      </c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</row>
    <row r="146" spans="1:49" outlineLevel="1">
      <c r="A146" s="130">
        <v>62</v>
      </c>
      <c r="B146" s="134" t="s">
        <v>356</v>
      </c>
      <c r="C146" s="166" t="s">
        <v>357</v>
      </c>
      <c r="D146" s="136" t="s">
        <v>324</v>
      </c>
      <c r="E146" s="140">
        <v>75</v>
      </c>
      <c r="F146" s="144"/>
      <c r="G146" s="145">
        <f>ROUND(E146*F146,2)</f>
        <v>0</v>
      </c>
      <c r="H146" s="145">
        <v>7.2069999999999995E-2</v>
      </c>
      <c r="I146" s="145">
        <f>ROUND(E146*H146,5)</f>
        <v>5.4052499999999997</v>
      </c>
      <c r="J146" s="145">
        <v>0</v>
      </c>
      <c r="K146" s="145">
        <f>ROUND(E146*J146,5)</f>
        <v>0</v>
      </c>
      <c r="L146" s="129"/>
      <c r="M146" s="129"/>
      <c r="N146" s="129"/>
      <c r="O146" s="129"/>
      <c r="P146" s="129"/>
      <c r="Q146" s="129"/>
      <c r="R146" s="129"/>
      <c r="S146" s="129"/>
      <c r="T146" s="129" t="s">
        <v>155</v>
      </c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</row>
    <row r="147" spans="1:49" outlineLevel="1">
      <c r="A147" s="130"/>
      <c r="B147" s="134"/>
      <c r="C147" s="167" t="s">
        <v>358</v>
      </c>
      <c r="D147" s="137"/>
      <c r="E147" s="141">
        <v>35</v>
      </c>
      <c r="F147" s="145"/>
      <c r="G147" s="145"/>
      <c r="H147" s="145"/>
      <c r="I147" s="145"/>
      <c r="J147" s="145"/>
      <c r="K147" s="145"/>
      <c r="L147" s="129"/>
      <c r="M147" s="129"/>
      <c r="N147" s="129"/>
      <c r="O147" s="129"/>
      <c r="P147" s="129"/>
      <c r="Q147" s="129"/>
      <c r="R147" s="129"/>
      <c r="S147" s="129"/>
      <c r="T147" s="129" t="s">
        <v>157</v>
      </c>
      <c r="U147" s="129">
        <v>0</v>
      </c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</row>
    <row r="148" spans="1:49" outlineLevel="1">
      <c r="A148" s="130"/>
      <c r="B148" s="134"/>
      <c r="C148" s="167" t="s">
        <v>359</v>
      </c>
      <c r="D148" s="137"/>
      <c r="E148" s="141">
        <v>40</v>
      </c>
      <c r="F148" s="145"/>
      <c r="G148" s="145"/>
      <c r="H148" s="145"/>
      <c r="I148" s="145"/>
      <c r="J148" s="145"/>
      <c r="K148" s="145"/>
      <c r="L148" s="129"/>
      <c r="M148" s="129"/>
      <c r="N148" s="129"/>
      <c r="O148" s="129"/>
      <c r="P148" s="129"/>
      <c r="Q148" s="129"/>
      <c r="R148" s="129"/>
      <c r="S148" s="129"/>
      <c r="T148" s="129" t="s">
        <v>157</v>
      </c>
      <c r="U148" s="129">
        <v>0</v>
      </c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</row>
    <row r="149" spans="1:49" outlineLevel="1">
      <c r="A149" s="130">
        <v>63</v>
      </c>
      <c r="B149" s="134" t="s">
        <v>360</v>
      </c>
      <c r="C149" s="166" t="s">
        <v>361</v>
      </c>
      <c r="D149" s="136" t="s">
        <v>324</v>
      </c>
      <c r="E149" s="140">
        <v>5</v>
      </c>
      <c r="F149" s="144"/>
      <c r="G149" s="145">
        <f>ROUND(E149*F149,2)</f>
        <v>0</v>
      </c>
      <c r="H149" s="145">
        <v>0.11676</v>
      </c>
      <c r="I149" s="145">
        <f>ROUND(E149*H149,5)</f>
        <v>0.58379999999999999</v>
      </c>
      <c r="J149" s="145">
        <v>0</v>
      </c>
      <c r="K149" s="145">
        <f>ROUND(E149*J149,5)</f>
        <v>0</v>
      </c>
      <c r="L149" s="129"/>
      <c r="M149" s="129"/>
      <c r="N149" s="129"/>
      <c r="O149" s="129"/>
      <c r="P149" s="129"/>
      <c r="Q149" s="129"/>
      <c r="R149" s="129"/>
      <c r="S149" s="129"/>
      <c r="T149" s="129" t="s">
        <v>155</v>
      </c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</row>
    <row r="150" spans="1:49" outlineLevel="1">
      <c r="A150" s="130"/>
      <c r="B150" s="134"/>
      <c r="C150" s="167" t="s">
        <v>354</v>
      </c>
      <c r="D150" s="137"/>
      <c r="E150" s="141">
        <v>5</v>
      </c>
      <c r="F150" s="145"/>
      <c r="G150" s="145"/>
      <c r="H150" s="145"/>
      <c r="I150" s="145"/>
      <c r="J150" s="145"/>
      <c r="K150" s="145"/>
      <c r="L150" s="129"/>
      <c r="M150" s="129"/>
      <c r="N150" s="129"/>
      <c r="O150" s="129"/>
      <c r="P150" s="129"/>
      <c r="Q150" s="129"/>
      <c r="R150" s="129"/>
      <c r="S150" s="129"/>
      <c r="T150" s="129" t="s">
        <v>157</v>
      </c>
      <c r="U150" s="129">
        <v>0</v>
      </c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</row>
    <row r="151" spans="1:49" outlineLevel="1">
      <c r="A151" s="130">
        <v>64</v>
      </c>
      <c r="B151" s="134" t="s">
        <v>362</v>
      </c>
      <c r="C151" s="166" t="s">
        <v>363</v>
      </c>
      <c r="D151" s="136" t="s">
        <v>237</v>
      </c>
      <c r="E151" s="140">
        <v>42</v>
      </c>
      <c r="F151" s="144"/>
      <c r="G151" s="145">
        <f>ROUND(E151*F151,2)</f>
        <v>0</v>
      </c>
      <c r="H151" s="145">
        <v>5.0000000000000001E-4</v>
      </c>
      <c r="I151" s="145">
        <f>ROUND(E151*H151,5)</f>
        <v>2.1000000000000001E-2</v>
      </c>
      <c r="J151" s="145">
        <v>0</v>
      </c>
      <c r="K151" s="145">
        <f>ROUND(E151*J151,5)</f>
        <v>0</v>
      </c>
      <c r="L151" s="129"/>
      <c r="M151" s="129"/>
      <c r="N151" s="129"/>
      <c r="O151" s="129"/>
      <c r="P151" s="129"/>
      <c r="Q151" s="129"/>
      <c r="R151" s="129"/>
      <c r="S151" s="129"/>
      <c r="T151" s="129" t="s">
        <v>155</v>
      </c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</row>
    <row r="152" spans="1:49" outlineLevel="1">
      <c r="A152" s="130"/>
      <c r="B152" s="134"/>
      <c r="C152" s="167" t="s">
        <v>364</v>
      </c>
      <c r="D152" s="137"/>
      <c r="E152" s="141">
        <v>18.75</v>
      </c>
      <c r="F152" s="145"/>
      <c r="G152" s="145"/>
      <c r="H152" s="145"/>
      <c r="I152" s="145"/>
      <c r="J152" s="145"/>
      <c r="K152" s="145"/>
      <c r="L152" s="129"/>
      <c r="M152" s="129"/>
      <c r="N152" s="129"/>
      <c r="O152" s="129"/>
      <c r="P152" s="129"/>
      <c r="Q152" s="129"/>
      <c r="R152" s="129"/>
      <c r="S152" s="129"/>
      <c r="T152" s="129" t="s">
        <v>157</v>
      </c>
      <c r="U152" s="129">
        <v>0</v>
      </c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</row>
    <row r="153" spans="1:49" outlineLevel="1">
      <c r="A153" s="130"/>
      <c r="B153" s="134"/>
      <c r="C153" s="167" t="s">
        <v>365</v>
      </c>
      <c r="D153" s="137"/>
      <c r="E153" s="141">
        <v>23.25</v>
      </c>
      <c r="F153" s="145"/>
      <c r="G153" s="145"/>
      <c r="H153" s="145"/>
      <c r="I153" s="145"/>
      <c r="J153" s="145"/>
      <c r="K153" s="145"/>
      <c r="L153" s="129"/>
      <c r="M153" s="129"/>
      <c r="N153" s="129"/>
      <c r="O153" s="129"/>
      <c r="P153" s="129"/>
      <c r="Q153" s="129"/>
      <c r="R153" s="129"/>
      <c r="S153" s="129"/>
      <c r="T153" s="129" t="s">
        <v>157</v>
      </c>
      <c r="U153" s="129">
        <v>0</v>
      </c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</row>
    <row r="154" spans="1:49" outlineLevel="1">
      <c r="A154" s="130">
        <v>65</v>
      </c>
      <c r="B154" s="134" t="s">
        <v>366</v>
      </c>
      <c r="C154" s="166" t="s">
        <v>367</v>
      </c>
      <c r="D154" s="136" t="s">
        <v>198</v>
      </c>
      <c r="E154" s="140">
        <v>62.42015</v>
      </c>
      <c r="F154" s="144"/>
      <c r="G154" s="145">
        <f>ROUND(E154*F154,2)</f>
        <v>0</v>
      </c>
      <c r="H154" s="145">
        <v>0.31058000000000002</v>
      </c>
      <c r="I154" s="145">
        <f>ROUND(E154*H154,5)</f>
        <v>19.38645</v>
      </c>
      <c r="J154" s="145">
        <v>0</v>
      </c>
      <c r="K154" s="145">
        <f>ROUND(E154*J154,5)</f>
        <v>0</v>
      </c>
      <c r="L154" s="129"/>
      <c r="M154" s="129"/>
      <c r="N154" s="129"/>
      <c r="O154" s="129"/>
      <c r="P154" s="129"/>
      <c r="Q154" s="129"/>
      <c r="R154" s="129"/>
      <c r="S154" s="129"/>
      <c r="T154" s="129" t="s">
        <v>155</v>
      </c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</row>
    <row r="155" spans="1:49" ht="20.399999999999999" outlineLevel="1">
      <c r="A155" s="130"/>
      <c r="B155" s="134"/>
      <c r="C155" s="167" t="s">
        <v>368</v>
      </c>
      <c r="D155" s="137"/>
      <c r="E155" s="141">
        <v>62.42015</v>
      </c>
      <c r="F155" s="145"/>
      <c r="G155" s="145"/>
      <c r="H155" s="145"/>
      <c r="I155" s="145"/>
      <c r="J155" s="145"/>
      <c r="K155" s="145"/>
      <c r="L155" s="129"/>
      <c r="M155" s="129"/>
      <c r="N155" s="129"/>
      <c r="O155" s="129"/>
      <c r="P155" s="129"/>
      <c r="Q155" s="129"/>
      <c r="R155" s="129"/>
      <c r="S155" s="129"/>
      <c r="T155" s="129" t="s">
        <v>157</v>
      </c>
      <c r="U155" s="129">
        <v>0</v>
      </c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</row>
    <row r="156" spans="1:49" outlineLevel="1">
      <c r="A156" s="130">
        <v>66</v>
      </c>
      <c r="B156" s="134" t="s">
        <v>369</v>
      </c>
      <c r="C156" s="166" t="s">
        <v>370</v>
      </c>
      <c r="D156" s="136" t="s">
        <v>324</v>
      </c>
      <c r="E156" s="140">
        <v>8</v>
      </c>
      <c r="F156" s="144"/>
      <c r="G156" s="145">
        <f>ROUND(E156*F156,2)</f>
        <v>0</v>
      </c>
      <c r="H156" s="145">
        <v>3.637E-2</v>
      </c>
      <c r="I156" s="145">
        <f>ROUND(E156*H156,5)</f>
        <v>0.29096</v>
      </c>
      <c r="J156" s="145">
        <v>0</v>
      </c>
      <c r="K156" s="145">
        <f>ROUND(E156*J156,5)</f>
        <v>0</v>
      </c>
      <c r="L156" s="129"/>
      <c r="M156" s="129"/>
      <c r="N156" s="129"/>
      <c r="O156" s="129"/>
      <c r="P156" s="129"/>
      <c r="Q156" s="129"/>
      <c r="R156" s="129"/>
      <c r="S156" s="129"/>
      <c r="T156" s="129" t="s">
        <v>155</v>
      </c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</row>
    <row r="157" spans="1:49" outlineLevel="1">
      <c r="A157" s="130"/>
      <c r="B157" s="134"/>
      <c r="C157" s="167" t="s">
        <v>371</v>
      </c>
      <c r="D157" s="137"/>
      <c r="E157" s="141">
        <v>8</v>
      </c>
      <c r="F157" s="145"/>
      <c r="G157" s="145"/>
      <c r="H157" s="145"/>
      <c r="I157" s="145"/>
      <c r="J157" s="145"/>
      <c r="K157" s="145"/>
      <c r="L157" s="129"/>
      <c r="M157" s="129"/>
      <c r="N157" s="129"/>
      <c r="O157" s="129"/>
      <c r="P157" s="129"/>
      <c r="Q157" s="129"/>
      <c r="R157" s="129"/>
      <c r="S157" s="129"/>
      <c r="T157" s="129" t="s">
        <v>157</v>
      </c>
      <c r="U157" s="129">
        <v>0</v>
      </c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</row>
    <row r="158" spans="1:49" outlineLevel="1">
      <c r="A158" s="130">
        <v>67</v>
      </c>
      <c r="B158" s="134" t="s">
        <v>349</v>
      </c>
      <c r="C158" s="166" t="s">
        <v>350</v>
      </c>
      <c r="D158" s="136" t="s">
        <v>324</v>
      </c>
      <c r="E158" s="140">
        <v>8</v>
      </c>
      <c r="F158" s="144"/>
      <c r="G158" s="145">
        <f>ROUND(E158*F158,2)</f>
        <v>0</v>
      </c>
      <c r="H158" s="145">
        <v>4.5289999999999997E-2</v>
      </c>
      <c r="I158" s="145">
        <f>ROUND(E158*H158,5)</f>
        <v>0.36231999999999998</v>
      </c>
      <c r="J158" s="145">
        <v>0</v>
      </c>
      <c r="K158" s="145">
        <f>ROUND(E158*J158,5)</f>
        <v>0</v>
      </c>
      <c r="L158" s="129"/>
      <c r="M158" s="129"/>
      <c r="N158" s="129"/>
      <c r="O158" s="129"/>
      <c r="P158" s="129"/>
      <c r="Q158" s="129"/>
      <c r="R158" s="129"/>
      <c r="S158" s="129"/>
      <c r="T158" s="129" t="s">
        <v>155</v>
      </c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</row>
    <row r="159" spans="1:49" outlineLevel="1">
      <c r="A159" s="130"/>
      <c r="B159" s="134"/>
      <c r="C159" s="167" t="s">
        <v>371</v>
      </c>
      <c r="D159" s="137"/>
      <c r="E159" s="141">
        <v>8</v>
      </c>
      <c r="F159" s="145"/>
      <c r="G159" s="145"/>
      <c r="H159" s="145"/>
      <c r="I159" s="145"/>
      <c r="J159" s="145"/>
      <c r="K159" s="145"/>
      <c r="L159" s="129"/>
      <c r="M159" s="129"/>
      <c r="N159" s="129"/>
      <c r="O159" s="129"/>
      <c r="P159" s="129"/>
      <c r="Q159" s="129"/>
      <c r="R159" s="129"/>
      <c r="S159" s="129"/>
      <c r="T159" s="129" t="s">
        <v>157</v>
      </c>
      <c r="U159" s="129">
        <v>0</v>
      </c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</row>
    <row r="160" spans="1:49" outlineLevel="1">
      <c r="A160" s="130">
        <v>68</v>
      </c>
      <c r="B160" s="134" t="s">
        <v>352</v>
      </c>
      <c r="C160" s="166" t="s">
        <v>353</v>
      </c>
      <c r="D160" s="136" t="s">
        <v>324</v>
      </c>
      <c r="E160" s="140">
        <v>12</v>
      </c>
      <c r="F160" s="144"/>
      <c r="G160" s="145">
        <f>ROUND(E160*F160,2)</f>
        <v>0</v>
      </c>
      <c r="H160" s="145">
        <v>5.4219999999999997E-2</v>
      </c>
      <c r="I160" s="145">
        <f>ROUND(E160*H160,5)</f>
        <v>0.65064</v>
      </c>
      <c r="J160" s="145">
        <v>0</v>
      </c>
      <c r="K160" s="145">
        <f>ROUND(E160*J160,5)</f>
        <v>0</v>
      </c>
      <c r="L160" s="129"/>
      <c r="M160" s="129"/>
      <c r="N160" s="129"/>
      <c r="O160" s="129"/>
      <c r="P160" s="129"/>
      <c r="Q160" s="129"/>
      <c r="R160" s="129"/>
      <c r="S160" s="129"/>
      <c r="T160" s="129" t="s">
        <v>155</v>
      </c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</row>
    <row r="161" spans="1:49" outlineLevel="1">
      <c r="A161" s="130"/>
      <c r="B161" s="134"/>
      <c r="C161" s="167" t="s">
        <v>372</v>
      </c>
      <c r="D161" s="137"/>
      <c r="E161" s="141">
        <v>12</v>
      </c>
      <c r="F161" s="145"/>
      <c r="G161" s="145"/>
      <c r="H161" s="145"/>
      <c r="I161" s="145"/>
      <c r="J161" s="145"/>
      <c r="K161" s="145"/>
      <c r="L161" s="129"/>
      <c r="M161" s="129"/>
      <c r="N161" s="129"/>
      <c r="O161" s="129"/>
      <c r="P161" s="129"/>
      <c r="Q161" s="129"/>
      <c r="R161" s="129"/>
      <c r="S161" s="129"/>
      <c r="T161" s="129" t="s">
        <v>157</v>
      </c>
      <c r="U161" s="129">
        <v>0</v>
      </c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</row>
    <row r="162" spans="1:49" outlineLevel="1">
      <c r="A162" s="130">
        <v>69</v>
      </c>
      <c r="B162" s="134" t="s">
        <v>356</v>
      </c>
      <c r="C162" s="166" t="s">
        <v>357</v>
      </c>
      <c r="D162" s="136" t="s">
        <v>324</v>
      </c>
      <c r="E162" s="140">
        <v>4</v>
      </c>
      <c r="F162" s="144"/>
      <c r="G162" s="145">
        <f>ROUND(E162*F162,2)</f>
        <v>0</v>
      </c>
      <c r="H162" s="145">
        <v>7.2069999999999995E-2</v>
      </c>
      <c r="I162" s="145">
        <f>ROUND(E162*H162,5)</f>
        <v>0.28827999999999998</v>
      </c>
      <c r="J162" s="145">
        <v>0</v>
      </c>
      <c r="K162" s="145">
        <f>ROUND(E162*J162,5)</f>
        <v>0</v>
      </c>
      <c r="L162" s="129"/>
      <c r="M162" s="129"/>
      <c r="N162" s="129"/>
      <c r="O162" s="129"/>
      <c r="P162" s="129"/>
      <c r="Q162" s="129"/>
      <c r="R162" s="129"/>
      <c r="S162" s="129"/>
      <c r="T162" s="129" t="s">
        <v>155</v>
      </c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</row>
    <row r="163" spans="1:49" outlineLevel="1">
      <c r="A163" s="130"/>
      <c r="B163" s="134"/>
      <c r="C163" s="167" t="s">
        <v>351</v>
      </c>
      <c r="D163" s="137"/>
      <c r="E163" s="141">
        <v>4</v>
      </c>
      <c r="F163" s="145"/>
      <c r="G163" s="145"/>
      <c r="H163" s="145"/>
      <c r="I163" s="145"/>
      <c r="J163" s="145"/>
      <c r="K163" s="145"/>
      <c r="L163" s="129"/>
      <c r="M163" s="129"/>
      <c r="N163" s="129"/>
      <c r="O163" s="129"/>
      <c r="P163" s="129"/>
      <c r="Q163" s="129"/>
      <c r="R163" s="129"/>
      <c r="S163" s="129"/>
      <c r="T163" s="129" t="s">
        <v>157</v>
      </c>
      <c r="U163" s="129">
        <v>0</v>
      </c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</row>
    <row r="164" spans="1:49" outlineLevel="1">
      <c r="A164" s="130">
        <v>70</v>
      </c>
      <c r="B164" s="134" t="s">
        <v>373</v>
      </c>
      <c r="C164" s="166" t="s">
        <v>374</v>
      </c>
      <c r="D164" s="136" t="s">
        <v>198</v>
      </c>
      <c r="E164" s="140">
        <v>34.912300000000002</v>
      </c>
      <c r="F164" s="144"/>
      <c r="G164" s="145">
        <f>ROUND(E164*F164,2)</f>
        <v>0</v>
      </c>
      <c r="H164" s="145">
        <v>0.10091</v>
      </c>
      <c r="I164" s="145">
        <f>ROUND(E164*H164,5)</f>
        <v>3.5230000000000001</v>
      </c>
      <c r="J164" s="145">
        <v>0</v>
      </c>
      <c r="K164" s="145">
        <f>ROUND(E164*J164,5)</f>
        <v>0</v>
      </c>
      <c r="L164" s="129"/>
      <c r="M164" s="129"/>
      <c r="N164" s="129"/>
      <c r="O164" s="129"/>
      <c r="P164" s="129"/>
      <c r="Q164" s="129"/>
      <c r="R164" s="129"/>
      <c r="S164" s="129"/>
      <c r="T164" s="129" t="s">
        <v>155</v>
      </c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</row>
    <row r="165" spans="1:49" outlineLevel="1">
      <c r="A165" s="130"/>
      <c r="B165" s="134"/>
      <c r="C165" s="167" t="s">
        <v>375</v>
      </c>
      <c r="D165" s="137"/>
      <c r="E165" s="141">
        <v>18.349</v>
      </c>
      <c r="F165" s="145"/>
      <c r="G165" s="145"/>
      <c r="H165" s="145"/>
      <c r="I165" s="145"/>
      <c r="J165" s="145"/>
      <c r="K165" s="145"/>
      <c r="L165" s="129"/>
      <c r="M165" s="129"/>
      <c r="N165" s="129"/>
      <c r="O165" s="129"/>
      <c r="P165" s="129"/>
      <c r="Q165" s="129"/>
      <c r="R165" s="129"/>
      <c r="S165" s="129"/>
      <c r="T165" s="129" t="s">
        <v>157</v>
      </c>
      <c r="U165" s="129">
        <v>0</v>
      </c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</row>
    <row r="166" spans="1:49" outlineLevel="1">
      <c r="A166" s="130"/>
      <c r="B166" s="134"/>
      <c r="C166" s="167" t="s">
        <v>376</v>
      </c>
      <c r="D166" s="137"/>
      <c r="E166" s="141">
        <v>16.563300000000002</v>
      </c>
      <c r="F166" s="145"/>
      <c r="G166" s="145"/>
      <c r="H166" s="145"/>
      <c r="I166" s="145"/>
      <c r="J166" s="145"/>
      <c r="K166" s="145"/>
      <c r="L166" s="129"/>
      <c r="M166" s="129"/>
      <c r="N166" s="129"/>
      <c r="O166" s="129"/>
      <c r="P166" s="129"/>
      <c r="Q166" s="129"/>
      <c r="R166" s="129"/>
      <c r="S166" s="129"/>
      <c r="T166" s="129" t="s">
        <v>157</v>
      </c>
      <c r="U166" s="129">
        <v>0</v>
      </c>
      <c r="V166" s="129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  <c r="AT166" s="129"/>
      <c r="AU166" s="129"/>
      <c r="AV166" s="129"/>
      <c r="AW166" s="129"/>
    </row>
    <row r="167" spans="1:49" outlineLevel="1">
      <c r="A167" s="130">
        <v>71</v>
      </c>
      <c r="B167" s="134" t="s">
        <v>377</v>
      </c>
      <c r="C167" s="166" t="s">
        <v>378</v>
      </c>
      <c r="D167" s="136" t="s">
        <v>324</v>
      </c>
      <c r="E167" s="140">
        <v>3</v>
      </c>
      <c r="F167" s="144"/>
      <c r="G167" s="145">
        <f>ROUND(E167*F167,2)</f>
        <v>0</v>
      </c>
      <c r="H167" s="145">
        <v>2.2880000000000001E-2</v>
      </c>
      <c r="I167" s="145">
        <f>ROUND(E167*H167,5)</f>
        <v>6.8640000000000007E-2</v>
      </c>
      <c r="J167" s="145">
        <v>0</v>
      </c>
      <c r="K167" s="145">
        <f>ROUND(E167*J167,5)</f>
        <v>0</v>
      </c>
      <c r="L167" s="129"/>
      <c r="M167" s="129"/>
      <c r="N167" s="129"/>
      <c r="O167" s="129"/>
      <c r="P167" s="129"/>
      <c r="Q167" s="129"/>
      <c r="R167" s="129"/>
      <c r="S167" s="129"/>
      <c r="T167" s="129" t="s">
        <v>155</v>
      </c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  <c r="AG167" s="129"/>
      <c r="AH167" s="129"/>
      <c r="AI167" s="129"/>
      <c r="AJ167" s="129"/>
      <c r="AK167" s="129"/>
      <c r="AL167" s="129"/>
      <c r="AM167" s="129"/>
      <c r="AN167" s="129"/>
      <c r="AO167" s="129"/>
      <c r="AP167" s="129"/>
      <c r="AQ167" s="129"/>
      <c r="AR167" s="129"/>
      <c r="AS167" s="129"/>
      <c r="AT167" s="129"/>
      <c r="AU167" s="129"/>
      <c r="AV167" s="129"/>
      <c r="AW167" s="129"/>
    </row>
    <row r="168" spans="1:49" outlineLevel="1">
      <c r="A168" s="130"/>
      <c r="B168" s="134"/>
      <c r="C168" s="167" t="s">
        <v>379</v>
      </c>
      <c r="D168" s="137"/>
      <c r="E168" s="141">
        <v>1</v>
      </c>
      <c r="F168" s="145"/>
      <c r="G168" s="145"/>
      <c r="H168" s="145"/>
      <c r="I168" s="145"/>
      <c r="J168" s="145"/>
      <c r="K168" s="145"/>
      <c r="L168" s="129"/>
      <c r="M168" s="129"/>
      <c r="N168" s="129"/>
      <c r="O168" s="129"/>
      <c r="P168" s="129"/>
      <c r="Q168" s="129"/>
      <c r="R168" s="129"/>
      <c r="S168" s="129"/>
      <c r="T168" s="129" t="s">
        <v>157</v>
      </c>
      <c r="U168" s="129">
        <v>0</v>
      </c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129"/>
      <c r="AO168" s="129"/>
      <c r="AP168" s="129"/>
      <c r="AQ168" s="129"/>
      <c r="AR168" s="129"/>
      <c r="AS168" s="129"/>
      <c r="AT168" s="129"/>
      <c r="AU168" s="129"/>
      <c r="AV168" s="129"/>
      <c r="AW168" s="129"/>
    </row>
    <row r="169" spans="1:49" outlineLevel="1">
      <c r="A169" s="130"/>
      <c r="B169" s="134"/>
      <c r="C169" s="167" t="s">
        <v>380</v>
      </c>
      <c r="D169" s="137"/>
      <c r="E169" s="141">
        <v>2</v>
      </c>
      <c r="F169" s="145"/>
      <c r="G169" s="145"/>
      <c r="H169" s="145"/>
      <c r="I169" s="145"/>
      <c r="J169" s="145"/>
      <c r="K169" s="145"/>
      <c r="L169" s="129"/>
      <c r="M169" s="129"/>
      <c r="N169" s="129"/>
      <c r="O169" s="129"/>
      <c r="P169" s="129"/>
      <c r="Q169" s="129"/>
      <c r="R169" s="129"/>
      <c r="S169" s="129"/>
      <c r="T169" s="129" t="s">
        <v>157</v>
      </c>
      <c r="U169" s="129">
        <v>0</v>
      </c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  <c r="AU169" s="129"/>
      <c r="AV169" s="129"/>
      <c r="AW169" s="129"/>
    </row>
    <row r="170" spans="1:49" outlineLevel="1">
      <c r="A170" s="130">
        <v>72</v>
      </c>
      <c r="B170" s="134" t="s">
        <v>381</v>
      </c>
      <c r="C170" s="166" t="s">
        <v>382</v>
      </c>
      <c r="D170" s="136" t="s">
        <v>198</v>
      </c>
      <c r="E170" s="140">
        <v>89.047499999999999</v>
      </c>
      <c r="F170" s="144"/>
      <c r="G170" s="145">
        <f>ROUND(E170*F170,2)</f>
        <v>0</v>
      </c>
      <c r="H170" s="145">
        <v>0.12268999999999999</v>
      </c>
      <c r="I170" s="145">
        <f>ROUND(E170*H170,5)</f>
        <v>10.925240000000001</v>
      </c>
      <c r="J170" s="145">
        <v>0</v>
      </c>
      <c r="K170" s="145">
        <f>ROUND(E170*J170,5)</f>
        <v>0</v>
      </c>
      <c r="L170" s="129"/>
      <c r="M170" s="129"/>
      <c r="N170" s="129"/>
      <c r="O170" s="129"/>
      <c r="P170" s="129"/>
      <c r="Q170" s="129"/>
      <c r="R170" s="129"/>
      <c r="S170" s="129"/>
      <c r="T170" s="129" t="s">
        <v>155</v>
      </c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  <c r="AW170" s="129"/>
    </row>
    <row r="171" spans="1:49" outlineLevel="1">
      <c r="A171" s="130"/>
      <c r="B171" s="134"/>
      <c r="C171" s="167" t="s">
        <v>383</v>
      </c>
      <c r="D171" s="137"/>
      <c r="E171" s="141">
        <v>7.2960000000000003</v>
      </c>
      <c r="F171" s="145"/>
      <c r="G171" s="145"/>
      <c r="H171" s="145"/>
      <c r="I171" s="145"/>
      <c r="J171" s="145"/>
      <c r="K171" s="145"/>
      <c r="L171" s="129"/>
      <c r="M171" s="129"/>
      <c r="N171" s="129"/>
      <c r="O171" s="129"/>
      <c r="P171" s="129"/>
      <c r="Q171" s="129"/>
      <c r="R171" s="129"/>
      <c r="S171" s="129"/>
      <c r="T171" s="129" t="s">
        <v>157</v>
      </c>
      <c r="U171" s="129">
        <v>0</v>
      </c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</row>
    <row r="172" spans="1:49" outlineLevel="1">
      <c r="A172" s="130"/>
      <c r="B172" s="134"/>
      <c r="C172" s="167" t="s">
        <v>384</v>
      </c>
      <c r="D172" s="137"/>
      <c r="E172" s="141">
        <v>23.353999999999999</v>
      </c>
      <c r="F172" s="145"/>
      <c r="G172" s="145"/>
      <c r="H172" s="145"/>
      <c r="I172" s="145"/>
      <c r="J172" s="145"/>
      <c r="K172" s="145"/>
      <c r="L172" s="129"/>
      <c r="M172" s="129"/>
      <c r="N172" s="129"/>
      <c r="O172" s="129"/>
      <c r="P172" s="129"/>
      <c r="Q172" s="129"/>
      <c r="R172" s="129"/>
      <c r="S172" s="129"/>
      <c r="T172" s="129" t="s">
        <v>157</v>
      </c>
      <c r="U172" s="129">
        <v>0</v>
      </c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</row>
    <row r="173" spans="1:49" outlineLevel="1">
      <c r="A173" s="130"/>
      <c r="B173" s="134"/>
      <c r="C173" s="167" t="s">
        <v>385</v>
      </c>
      <c r="D173" s="137"/>
      <c r="E173" s="141">
        <v>58.397500000000001</v>
      </c>
      <c r="F173" s="145"/>
      <c r="G173" s="145"/>
      <c r="H173" s="145"/>
      <c r="I173" s="145"/>
      <c r="J173" s="145"/>
      <c r="K173" s="145"/>
      <c r="L173" s="129"/>
      <c r="M173" s="129"/>
      <c r="N173" s="129"/>
      <c r="O173" s="129"/>
      <c r="P173" s="129"/>
      <c r="Q173" s="129"/>
      <c r="R173" s="129"/>
      <c r="S173" s="129"/>
      <c r="T173" s="129" t="s">
        <v>157</v>
      </c>
      <c r="U173" s="129">
        <v>0</v>
      </c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</row>
    <row r="174" spans="1:49" outlineLevel="1">
      <c r="A174" s="130">
        <v>73</v>
      </c>
      <c r="B174" s="134" t="s">
        <v>386</v>
      </c>
      <c r="C174" s="166" t="s">
        <v>387</v>
      </c>
      <c r="D174" s="136" t="s">
        <v>324</v>
      </c>
      <c r="E174" s="140">
        <v>3</v>
      </c>
      <c r="F174" s="144"/>
      <c r="G174" s="145">
        <f>ROUND(E174*F174,2)</f>
        <v>0</v>
      </c>
      <c r="H174" s="145">
        <v>2.5749999999999999E-2</v>
      </c>
      <c r="I174" s="145">
        <f>ROUND(E174*H174,5)</f>
        <v>7.7249999999999999E-2</v>
      </c>
      <c r="J174" s="145">
        <v>0</v>
      </c>
      <c r="K174" s="145">
        <f>ROUND(E174*J174,5)</f>
        <v>0</v>
      </c>
      <c r="L174" s="129"/>
      <c r="M174" s="129"/>
      <c r="N174" s="129"/>
      <c r="O174" s="129"/>
      <c r="P174" s="129"/>
      <c r="Q174" s="129"/>
      <c r="R174" s="129"/>
      <c r="S174" s="129"/>
      <c r="T174" s="129" t="s">
        <v>155</v>
      </c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</row>
    <row r="175" spans="1:49" outlineLevel="1">
      <c r="A175" s="130"/>
      <c r="B175" s="134"/>
      <c r="C175" s="167" t="s">
        <v>388</v>
      </c>
      <c r="D175" s="137"/>
      <c r="E175" s="141">
        <v>1</v>
      </c>
      <c r="F175" s="145"/>
      <c r="G175" s="145"/>
      <c r="H175" s="145"/>
      <c r="I175" s="145"/>
      <c r="J175" s="145"/>
      <c r="K175" s="145"/>
      <c r="L175" s="129"/>
      <c r="M175" s="129"/>
      <c r="N175" s="129"/>
      <c r="O175" s="129"/>
      <c r="P175" s="129"/>
      <c r="Q175" s="129"/>
      <c r="R175" s="129"/>
      <c r="S175" s="129"/>
      <c r="T175" s="129" t="s">
        <v>157</v>
      </c>
      <c r="U175" s="129">
        <v>0</v>
      </c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</row>
    <row r="176" spans="1:49" outlineLevel="1">
      <c r="A176" s="130"/>
      <c r="B176" s="134"/>
      <c r="C176" s="167" t="s">
        <v>389</v>
      </c>
      <c r="D176" s="137"/>
      <c r="E176" s="141">
        <v>2</v>
      </c>
      <c r="F176" s="145"/>
      <c r="G176" s="145"/>
      <c r="H176" s="145"/>
      <c r="I176" s="145"/>
      <c r="J176" s="145"/>
      <c r="K176" s="145"/>
      <c r="L176" s="129"/>
      <c r="M176" s="129"/>
      <c r="N176" s="129"/>
      <c r="O176" s="129"/>
      <c r="P176" s="129"/>
      <c r="Q176" s="129"/>
      <c r="R176" s="129"/>
      <c r="S176" s="129"/>
      <c r="T176" s="129" t="s">
        <v>157</v>
      </c>
      <c r="U176" s="129">
        <v>0</v>
      </c>
      <c r="V176" s="129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</row>
    <row r="177" spans="1:49" outlineLevel="1">
      <c r="A177" s="130">
        <v>74</v>
      </c>
      <c r="B177" s="134" t="s">
        <v>390</v>
      </c>
      <c r="C177" s="166" t="s">
        <v>391</v>
      </c>
      <c r="D177" s="136" t="s">
        <v>324</v>
      </c>
      <c r="E177" s="140">
        <v>1</v>
      </c>
      <c r="F177" s="144"/>
      <c r="G177" s="145">
        <f>ROUND(E177*F177,2)</f>
        <v>0</v>
      </c>
      <c r="H177" s="145">
        <v>5.0770000000000003E-2</v>
      </c>
      <c r="I177" s="145">
        <f>ROUND(E177*H177,5)</f>
        <v>5.0770000000000003E-2</v>
      </c>
      <c r="J177" s="145">
        <v>0</v>
      </c>
      <c r="K177" s="145">
        <f>ROUND(E177*J177,5)</f>
        <v>0</v>
      </c>
      <c r="L177" s="129"/>
      <c r="M177" s="129"/>
      <c r="N177" s="129"/>
      <c r="O177" s="129"/>
      <c r="P177" s="129"/>
      <c r="Q177" s="129"/>
      <c r="R177" s="129"/>
      <c r="S177" s="129"/>
      <c r="T177" s="129" t="s">
        <v>155</v>
      </c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129"/>
      <c r="AI177" s="129"/>
      <c r="AJ177" s="129"/>
      <c r="AK177" s="129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</row>
    <row r="178" spans="1:49" outlineLevel="1">
      <c r="A178" s="130"/>
      <c r="B178" s="134"/>
      <c r="C178" s="167" t="s">
        <v>379</v>
      </c>
      <c r="D178" s="137"/>
      <c r="E178" s="141">
        <v>1</v>
      </c>
      <c r="F178" s="145"/>
      <c r="G178" s="145"/>
      <c r="H178" s="145"/>
      <c r="I178" s="145"/>
      <c r="J178" s="145"/>
      <c r="K178" s="145"/>
      <c r="L178" s="129"/>
      <c r="M178" s="129"/>
      <c r="N178" s="129"/>
      <c r="O178" s="129"/>
      <c r="P178" s="129"/>
      <c r="Q178" s="129"/>
      <c r="R178" s="129"/>
      <c r="S178" s="129"/>
      <c r="T178" s="129" t="s">
        <v>157</v>
      </c>
      <c r="U178" s="129">
        <v>0</v>
      </c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</row>
    <row r="179" spans="1:49" outlineLevel="1">
      <c r="A179" s="130">
        <v>75</v>
      </c>
      <c r="B179" s="134" t="s">
        <v>392</v>
      </c>
      <c r="C179" s="166" t="s">
        <v>393</v>
      </c>
      <c r="D179" s="136" t="s">
        <v>237</v>
      </c>
      <c r="E179" s="140">
        <v>58.68</v>
      </c>
      <c r="F179" s="144"/>
      <c r="G179" s="145">
        <f>ROUND(E179*F179,2)</f>
        <v>0</v>
      </c>
      <c r="H179" s="145">
        <v>1.0200000000000001E-3</v>
      </c>
      <c r="I179" s="145">
        <f>ROUND(E179*H179,5)</f>
        <v>5.985E-2</v>
      </c>
      <c r="J179" s="145">
        <v>0</v>
      </c>
      <c r="K179" s="145">
        <f>ROUND(E179*J179,5)</f>
        <v>0</v>
      </c>
      <c r="L179" s="129"/>
      <c r="M179" s="129"/>
      <c r="N179" s="129"/>
      <c r="O179" s="129"/>
      <c r="P179" s="129"/>
      <c r="Q179" s="129"/>
      <c r="R179" s="129"/>
      <c r="S179" s="129"/>
      <c r="T179" s="129" t="s">
        <v>155</v>
      </c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</row>
    <row r="180" spans="1:49" outlineLevel="1">
      <c r="A180" s="130"/>
      <c r="B180" s="134"/>
      <c r="C180" s="167" t="s">
        <v>394</v>
      </c>
      <c r="D180" s="137"/>
      <c r="E180" s="141">
        <v>5.48</v>
      </c>
      <c r="F180" s="145"/>
      <c r="G180" s="145"/>
      <c r="H180" s="145"/>
      <c r="I180" s="145"/>
      <c r="J180" s="145"/>
      <c r="K180" s="145"/>
      <c r="L180" s="129"/>
      <c r="M180" s="129"/>
      <c r="N180" s="129"/>
      <c r="O180" s="129"/>
      <c r="P180" s="129"/>
      <c r="Q180" s="129"/>
      <c r="R180" s="129"/>
      <c r="S180" s="129"/>
      <c r="T180" s="129" t="s">
        <v>157</v>
      </c>
      <c r="U180" s="129">
        <v>0</v>
      </c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  <c r="AW180" s="129"/>
    </row>
    <row r="181" spans="1:49" outlineLevel="1">
      <c r="A181" s="130"/>
      <c r="B181" s="134"/>
      <c r="C181" s="167" t="s">
        <v>395</v>
      </c>
      <c r="D181" s="137"/>
      <c r="E181" s="141">
        <v>18.2</v>
      </c>
      <c r="F181" s="145"/>
      <c r="G181" s="145"/>
      <c r="H181" s="145"/>
      <c r="I181" s="145"/>
      <c r="J181" s="145"/>
      <c r="K181" s="145"/>
      <c r="L181" s="129"/>
      <c r="M181" s="129"/>
      <c r="N181" s="129"/>
      <c r="O181" s="129"/>
      <c r="P181" s="129"/>
      <c r="Q181" s="129"/>
      <c r="R181" s="129"/>
      <c r="S181" s="129"/>
      <c r="T181" s="129" t="s">
        <v>157</v>
      </c>
      <c r="U181" s="129">
        <v>0</v>
      </c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</row>
    <row r="182" spans="1:49" outlineLevel="1">
      <c r="A182" s="130"/>
      <c r="B182" s="134"/>
      <c r="C182" s="167" t="s">
        <v>396</v>
      </c>
      <c r="D182" s="137"/>
      <c r="E182" s="141">
        <v>35</v>
      </c>
      <c r="F182" s="145"/>
      <c r="G182" s="145"/>
      <c r="H182" s="145"/>
      <c r="I182" s="145"/>
      <c r="J182" s="145"/>
      <c r="K182" s="145"/>
      <c r="L182" s="129"/>
      <c r="M182" s="129"/>
      <c r="N182" s="129"/>
      <c r="O182" s="129"/>
      <c r="P182" s="129"/>
      <c r="Q182" s="129"/>
      <c r="R182" s="129"/>
      <c r="S182" s="129"/>
      <c r="T182" s="129" t="s">
        <v>157</v>
      </c>
      <c r="U182" s="129">
        <v>0</v>
      </c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</row>
    <row r="183" spans="1:49" outlineLevel="1">
      <c r="A183" s="130">
        <v>76</v>
      </c>
      <c r="B183" s="134" t="s">
        <v>397</v>
      </c>
      <c r="C183" s="166" t="s">
        <v>398</v>
      </c>
      <c r="D183" s="136" t="s">
        <v>237</v>
      </c>
      <c r="E183" s="140">
        <v>138.95750000000001</v>
      </c>
      <c r="F183" s="144"/>
      <c r="G183" s="145">
        <f>ROUND(E183*F183,2)</f>
        <v>0</v>
      </c>
      <c r="H183" s="145">
        <v>8.0000000000000007E-5</v>
      </c>
      <c r="I183" s="145">
        <f>ROUND(E183*H183,5)</f>
        <v>1.112E-2</v>
      </c>
      <c r="J183" s="145">
        <v>0</v>
      </c>
      <c r="K183" s="145">
        <f>ROUND(E183*J183,5)</f>
        <v>0</v>
      </c>
      <c r="L183" s="129"/>
      <c r="M183" s="129"/>
      <c r="N183" s="129"/>
      <c r="O183" s="129"/>
      <c r="P183" s="129"/>
      <c r="Q183" s="129"/>
      <c r="R183" s="129"/>
      <c r="S183" s="129"/>
      <c r="T183" s="129" t="s">
        <v>155</v>
      </c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</row>
    <row r="184" spans="1:49" outlineLevel="1">
      <c r="A184" s="130"/>
      <c r="B184" s="134"/>
      <c r="C184" s="167" t="s">
        <v>399</v>
      </c>
      <c r="D184" s="137"/>
      <c r="E184" s="141">
        <v>3.4</v>
      </c>
      <c r="F184" s="145"/>
      <c r="G184" s="145"/>
      <c r="H184" s="145"/>
      <c r="I184" s="145"/>
      <c r="J184" s="145"/>
      <c r="K184" s="145"/>
      <c r="L184" s="129"/>
      <c r="M184" s="129"/>
      <c r="N184" s="129"/>
      <c r="O184" s="129"/>
      <c r="P184" s="129"/>
      <c r="Q184" s="129"/>
      <c r="R184" s="129"/>
      <c r="S184" s="129"/>
      <c r="T184" s="129" t="s">
        <v>157</v>
      </c>
      <c r="U184" s="129">
        <v>0</v>
      </c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129"/>
      <c r="AO184" s="129"/>
      <c r="AP184" s="129"/>
      <c r="AQ184" s="129"/>
      <c r="AR184" s="129"/>
      <c r="AS184" s="129"/>
      <c r="AT184" s="129"/>
      <c r="AU184" s="129"/>
      <c r="AV184" s="129"/>
      <c r="AW184" s="129"/>
    </row>
    <row r="185" spans="1:49" outlineLevel="1">
      <c r="A185" s="130"/>
      <c r="B185" s="134"/>
      <c r="C185" s="167" t="s">
        <v>400</v>
      </c>
      <c r="D185" s="137"/>
      <c r="E185" s="141">
        <v>15.75</v>
      </c>
      <c r="F185" s="145"/>
      <c r="G185" s="145"/>
      <c r="H185" s="145"/>
      <c r="I185" s="145"/>
      <c r="J185" s="145"/>
      <c r="K185" s="145"/>
      <c r="L185" s="129"/>
      <c r="M185" s="129"/>
      <c r="N185" s="129"/>
      <c r="O185" s="129"/>
      <c r="P185" s="129"/>
      <c r="Q185" s="129"/>
      <c r="R185" s="129"/>
      <c r="S185" s="129"/>
      <c r="T185" s="129" t="s">
        <v>157</v>
      </c>
      <c r="U185" s="129">
        <v>0</v>
      </c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29"/>
      <c r="AV185" s="129"/>
      <c r="AW185" s="129"/>
    </row>
    <row r="186" spans="1:49" outlineLevel="1">
      <c r="A186" s="130"/>
      <c r="B186" s="134"/>
      <c r="C186" s="167" t="s">
        <v>401</v>
      </c>
      <c r="D186" s="137"/>
      <c r="E186" s="141">
        <v>77.752499999999998</v>
      </c>
      <c r="F186" s="145"/>
      <c r="G186" s="145"/>
      <c r="H186" s="145"/>
      <c r="I186" s="145"/>
      <c r="J186" s="145"/>
      <c r="K186" s="145"/>
      <c r="L186" s="129"/>
      <c r="M186" s="129"/>
      <c r="N186" s="129"/>
      <c r="O186" s="129"/>
      <c r="P186" s="129"/>
      <c r="Q186" s="129"/>
      <c r="R186" s="129"/>
      <c r="S186" s="129"/>
      <c r="T186" s="129" t="s">
        <v>157</v>
      </c>
      <c r="U186" s="129">
        <v>0</v>
      </c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</row>
    <row r="187" spans="1:49" ht="20.399999999999999" outlineLevel="1">
      <c r="A187" s="130"/>
      <c r="B187" s="134"/>
      <c r="C187" s="167" t="s">
        <v>402</v>
      </c>
      <c r="D187" s="137"/>
      <c r="E187" s="141">
        <v>42.055</v>
      </c>
      <c r="F187" s="145"/>
      <c r="G187" s="145"/>
      <c r="H187" s="145"/>
      <c r="I187" s="145"/>
      <c r="J187" s="145"/>
      <c r="K187" s="145"/>
      <c r="L187" s="129"/>
      <c r="M187" s="129"/>
      <c r="N187" s="129"/>
      <c r="O187" s="129"/>
      <c r="P187" s="129"/>
      <c r="Q187" s="129"/>
      <c r="R187" s="129"/>
      <c r="S187" s="129"/>
      <c r="T187" s="129" t="s">
        <v>157</v>
      </c>
      <c r="U187" s="129">
        <v>0</v>
      </c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</row>
    <row r="188" spans="1:49" ht="20.399999999999999" outlineLevel="1">
      <c r="A188" s="130">
        <v>77</v>
      </c>
      <c r="B188" s="134" t="s">
        <v>403</v>
      </c>
      <c r="C188" s="166" t="s">
        <v>404</v>
      </c>
      <c r="D188" s="136" t="s">
        <v>198</v>
      </c>
      <c r="E188" s="140">
        <v>7.56</v>
      </c>
      <c r="F188" s="144"/>
      <c r="G188" s="145">
        <f>ROUND(E188*F188,2)</f>
        <v>0</v>
      </c>
      <c r="H188" s="145">
        <v>0.24884000000000001</v>
      </c>
      <c r="I188" s="145">
        <f>ROUND(E188*H188,5)</f>
        <v>1.88123</v>
      </c>
      <c r="J188" s="145">
        <v>0</v>
      </c>
      <c r="K188" s="145">
        <f>ROUND(E188*J188,5)</f>
        <v>0</v>
      </c>
      <c r="L188" s="129"/>
      <c r="M188" s="129"/>
      <c r="N188" s="129"/>
      <c r="O188" s="129"/>
      <c r="P188" s="129"/>
      <c r="Q188" s="129"/>
      <c r="R188" s="129"/>
      <c r="S188" s="129"/>
      <c r="T188" s="129" t="s">
        <v>155</v>
      </c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</row>
    <row r="189" spans="1:49" outlineLevel="1">
      <c r="A189" s="130"/>
      <c r="B189" s="134"/>
      <c r="C189" s="167" t="s">
        <v>405</v>
      </c>
      <c r="D189" s="137"/>
      <c r="E189" s="141">
        <v>7.56</v>
      </c>
      <c r="F189" s="145"/>
      <c r="G189" s="145"/>
      <c r="H189" s="145"/>
      <c r="I189" s="145"/>
      <c r="J189" s="145"/>
      <c r="K189" s="145"/>
      <c r="L189" s="129"/>
      <c r="M189" s="129"/>
      <c r="N189" s="129"/>
      <c r="O189" s="129"/>
      <c r="P189" s="129"/>
      <c r="Q189" s="129"/>
      <c r="R189" s="129"/>
      <c r="S189" s="129"/>
      <c r="T189" s="129" t="s">
        <v>157</v>
      </c>
      <c r="U189" s="129">
        <v>0</v>
      </c>
      <c r="V189" s="129"/>
      <c r="W189" s="129"/>
      <c r="X189" s="129"/>
      <c r="Y189" s="129"/>
      <c r="Z189" s="129"/>
      <c r="AA189" s="129"/>
      <c r="AB189" s="129"/>
      <c r="AC189" s="129"/>
      <c r="AD189" s="129"/>
      <c r="AE189" s="129"/>
      <c r="AF189" s="129"/>
      <c r="AG189" s="129"/>
      <c r="AH189" s="129"/>
      <c r="AI189" s="129"/>
      <c r="AJ189" s="129"/>
      <c r="AK189" s="129"/>
      <c r="AL189" s="129"/>
      <c r="AM189" s="129"/>
      <c r="AN189" s="129"/>
      <c r="AO189" s="129"/>
      <c r="AP189" s="129"/>
      <c r="AQ189" s="129"/>
      <c r="AR189" s="129"/>
      <c r="AS189" s="129"/>
      <c r="AT189" s="129"/>
      <c r="AU189" s="129"/>
      <c r="AV189" s="129"/>
      <c r="AW189" s="129"/>
    </row>
    <row r="190" spans="1:49" outlineLevel="1">
      <c r="A190" s="130">
        <v>78</v>
      </c>
      <c r="B190" s="134" t="s">
        <v>406</v>
      </c>
      <c r="C190" s="166" t="s">
        <v>407</v>
      </c>
      <c r="D190" s="136" t="s">
        <v>198</v>
      </c>
      <c r="E190" s="140">
        <v>4.9859999999999998</v>
      </c>
      <c r="F190" s="144"/>
      <c r="G190" s="145">
        <f>ROUND(E190*F190,2)</f>
        <v>0</v>
      </c>
      <c r="H190" s="145">
        <v>0.15931000000000001</v>
      </c>
      <c r="I190" s="145">
        <f>ROUND(E190*H190,5)</f>
        <v>0.79432000000000003</v>
      </c>
      <c r="J190" s="145">
        <v>0</v>
      </c>
      <c r="K190" s="145">
        <f>ROUND(E190*J190,5)</f>
        <v>0</v>
      </c>
      <c r="L190" s="129"/>
      <c r="M190" s="129"/>
      <c r="N190" s="129"/>
      <c r="O190" s="129"/>
      <c r="P190" s="129"/>
      <c r="Q190" s="129"/>
      <c r="R190" s="129"/>
      <c r="S190" s="129"/>
      <c r="T190" s="129" t="s">
        <v>155</v>
      </c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129"/>
      <c r="AV190" s="129"/>
      <c r="AW190" s="129"/>
    </row>
    <row r="191" spans="1:49" outlineLevel="1">
      <c r="A191" s="130"/>
      <c r="B191" s="134"/>
      <c r="C191" s="167" t="s">
        <v>408</v>
      </c>
      <c r="D191" s="137"/>
      <c r="E191" s="141">
        <v>4.9859999999999998</v>
      </c>
      <c r="F191" s="145"/>
      <c r="G191" s="145"/>
      <c r="H191" s="145"/>
      <c r="I191" s="145"/>
      <c r="J191" s="145"/>
      <c r="K191" s="145"/>
      <c r="L191" s="129"/>
      <c r="M191" s="129"/>
      <c r="N191" s="129"/>
      <c r="O191" s="129"/>
      <c r="P191" s="129"/>
      <c r="Q191" s="129"/>
      <c r="R191" s="129"/>
      <c r="S191" s="129"/>
      <c r="T191" s="129" t="s">
        <v>157</v>
      </c>
      <c r="U191" s="129">
        <v>0</v>
      </c>
      <c r="V191" s="129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R191" s="129"/>
      <c r="AS191" s="129"/>
      <c r="AT191" s="129"/>
      <c r="AU191" s="129"/>
      <c r="AV191" s="129"/>
      <c r="AW191" s="129"/>
    </row>
    <row r="192" spans="1:49">
      <c r="A192" s="131" t="s">
        <v>150</v>
      </c>
      <c r="B192" s="135" t="s">
        <v>62</v>
      </c>
      <c r="C192" s="168" t="s">
        <v>63</v>
      </c>
      <c r="D192" s="138"/>
      <c r="E192" s="142"/>
      <c r="F192" s="146"/>
      <c r="G192" s="146">
        <f>SUM(G193:G268)</f>
        <v>0</v>
      </c>
      <c r="H192" s="146"/>
      <c r="I192" s="146">
        <f>SUM(I193:I268)</f>
        <v>538.39418999999987</v>
      </c>
      <c r="J192" s="146"/>
      <c r="K192" s="146">
        <f>SUM(K193:K268)</f>
        <v>0</v>
      </c>
      <c r="T192" t="s">
        <v>151</v>
      </c>
    </row>
    <row r="193" spans="1:49" outlineLevel="1">
      <c r="A193" s="130">
        <v>79</v>
      </c>
      <c r="B193" s="134" t="s">
        <v>409</v>
      </c>
      <c r="C193" s="166" t="s">
        <v>410</v>
      </c>
      <c r="D193" s="136" t="s">
        <v>154</v>
      </c>
      <c r="E193" s="140">
        <v>141.42500000000001</v>
      </c>
      <c r="F193" s="144"/>
      <c r="G193" s="145">
        <f>ROUND(E193*F193,2)</f>
        <v>0</v>
      </c>
      <c r="H193" s="145">
        <v>2.5251399999999999</v>
      </c>
      <c r="I193" s="145">
        <f>ROUND(E193*H193,5)</f>
        <v>357.11792000000003</v>
      </c>
      <c r="J193" s="145">
        <v>0</v>
      </c>
      <c r="K193" s="145">
        <f>ROUND(E193*J193,5)</f>
        <v>0</v>
      </c>
      <c r="L193" s="129"/>
      <c r="M193" s="129"/>
      <c r="N193" s="129"/>
      <c r="O193" s="129"/>
      <c r="P193" s="129"/>
      <c r="Q193" s="129"/>
      <c r="R193" s="129"/>
      <c r="S193" s="129"/>
      <c r="T193" s="129" t="s">
        <v>155</v>
      </c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  <c r="AE193" s="129"/>
      <c r="AF193" s="129"/>
      <c r="AG193" s="129"/>
      <c r="AH193" s="129"/>
      <c r="AI193" s="129"/>
      <c r="AJ193" s="129"/>
      <c r="AK193" s="129"/>
      <c r="AL193" s="129"/>
      <c r="AM193" s="129"/>
      <c r="AN193" s="129"/>
      <c r="AO193" s="129"/>
      <c r="AP193" s="129"/>
      <c r="AQ193" s="129"/>
      <c r="AR193" s="129"/>
      <c r="AS193" s="129"/>
      <c r="AT193" s="129"/>
      <c r="AU193" s="129"/>
      <c r="AV193" s="129"/>
      <c r="AW193" s="129"/>
    </row>
    <row r="194" spans="1:49" outlineLevel="1">
      <c r="A194" s="130"/>
      <c r="B194" s="134"/>
      <c r="C194" s="167" t="s">
        <v>411</v>
      </c>
      <c r="D194" s="137"/>
      <c r="E194" s="141">
        <v>27.8</v>
      </c>
      <c r="F194" s="145"/>
      <c r="G194" s="145"/>
      <c r="H194" s="145"/>
      <c r="I194" s="145"/>
      <c r="J194" s="145"/>
      <c r="K194" s="145"/>
      <c r="L194" s="129"/>
      <c r="M194" s="129"/>
      <c r="N194" s="129"/>
      <c r="O194" s="129"/>
      <c r="P194" s="129"/>
      <c r="Q194" s="129"/>
      <c r="R194" s="129"/>
      <c r="S194" s="129"/>
      <c r="T194" s="129" t="s">
        <v>157</v>
      </c>
      <c r="U194" s="129">
        <v>0</v>
      </c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  <c r="AW194" s="129"/>
    </row>
    <row r="195" spans="1:49" outlineLevel="1">
      <c r="A195" s="130"/>
      <c r="B195" s="134"/>
      <c r="C195" s="167" t="s">
        <v>412</v>
      </c>
      <c r="D195" s="137"/>
      <c r="E195" s="141">
        <v>113.625</v>
      </c>
      <c r="F195" s="145"/>
      <c r="G195" s="145"/>
      <c r="H195" s="145"/>
      <c r="I195" s="145"/>
      <c r="J195" s="145"/>
      <c r="K195" s="145"/>
      <c r="L195" s="129"/>
      <c r="M195" s="129"/>
      <c r="N195" s="129"/>
      <c r="O195" s="129"/>
      <c r="P195" s="129"/>
      <c r="Q195" s="129"/>
      <c r="R195" s="129"/>
      <c r="S195" s="129"/>
      <c r="T195" s="129" t="s">
        <v>157</v>
      </c>
      <c r="U195" s="129">
        <v>0</v>
      </c>
      <c r="V195" s="129"/>
      <c r="W195" s="129"/>
      <c r="X195" s="129"/>
      <c r="Y195" s="129"/>
      <c r="Z195" s="129"/>
      <c r="AA195" s="129"/>
      <c r="AB195" s="129"/>
      <c r="AC195" s="129"/>
      <c r="AD195" s="129"/>
      <c r="AE195" s="129"/>
      <c r="AF195" s="129"/>
      <c r="AG195" s="129"/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</row>
    <row r="196" spans="1:49" outlineLevel="1">
      <c r="A196" s="130">
        <v>80</v>
      </c>
      <c r="B196" s="134" t="s">
        <v>413</v>
      </c>
      <c r="C196" s="166" t="s">
        <v>414</v>
      </c>
      <c r="D196" s="136" t="s">
        <v>198</v>
      </c>
      <c r="E196" s="140">
        <v>489.61130000000003</v>
      </c>
      <c r="F196" s="144"/>
      <c r="G196" s="145">
        <f>ROUND(E196*F196,2)</f>
        <v>0</v>
      </c>
      <c r="H196" s="145">
        <v>4.2520000000000002E-2</v>
      </c>
      <c r="I196" s="145">
        <f>ROUND(E196*H196,5)</f>
        <v>20.818269999999998</v>
      </c>
      <c r="J196" s="145">
        <v>0</v>
      </c>
      <c r="K196" s="145">
        <f>ROUND(E196*J196,5)</f>
        <v>0</v>
      </c>
      <c r="L196" s="129"/>
      <c r="M196" s="129"/>
      <c r="N196" s="129"/>
      <c r="O196" s="129"/>
      <c r="P196" s="129"/>
      <c r="Q196" s="129"/>
      <c r="R196" s="129"/>
      <c r="S196" s="129"/>
      <c r="T196" s="129" t="s">
        <v>155</v>
      </c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</row>
    <row r="197" spans="1:49" outlineLevel="1">
      <c r="A197" s="130"/>
      <c r="B197" s="134"/>
      <c r="C197" s="167" t="s">
        <v>415</v>
      </c>
      <c r="D197" s="137"/>
      <c r="E197" s="141">
        <v>95.912000000000006</v>
      </c>
      <c r="F197" s="145"/>
      <c r="G197" s="145"/>
      <c r="H197" s="145"/>
      <c r="I197" s="145"/>
      <c r="J197" s="145"/>
      <c r="K197" s="145"/>
      <c r="L197" s="129"/>
      <c r="M197" s="129"/>
      <c r="N197" s="129"/>
      <c r="O197" s="129"/>
      <c r="P197" s="129"/>
      <c r="Q197" s="129"/>
      <c r="R197" s="129"/>
      <c r="S197" s="129"/>
      <c r="T197" s="129" t="s">
        <v>157</v>
      </c>
      <c r="U197" s="129">
        <v>0</v>
      </c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</row>
    <row r="198" spans="1:49" ht="20.399999999999999" outlineLevel="1">
      <c r="A198" s="130"/>
      <c r="B198" s="134"/>
      <c r="C198" s="167" t="s">
        <v>416</v>
      </c>
      <c r="D198" s="137"/>
      <c r="E198" s="141">
        <v>393.69929999999999</v>
      </c>
      <c r="F198" s="145"/>
      <c r="G198" s="145"/>
      <c r="H198" s="145"/>
      <c r="I198" s="145"/>
      <c r="J198" s="145"/>
      <c r="K198" s="145"/>
      <c r="L198" s="129"/>
      <c r="M198" s="129"/>
      <c r="N198" s="129"/>
      <c r="O198" s="129"/>
      <c r="P198" s="129"/>
      <c r="Q198" s="129"/>
      <c r="R198" s="129"/>
      <c r="S198" s="129"/>
      <c r="T198" s="129" t="s">
        <v>157</v>
      </c>
      <c r="U198" s="129">
        <v>0</v>
      </c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</row>
    <row r="199" spans="1:49" outlineLevel="1">
      <c r="A199" s="130">
        <v>81</v>
      </c>
      <c r="B199" s="134" t="s">
        <v>417</v>
      </c>
      <c r="C199" s="166" t="s">
        <v>418</v>
      </c>
      <c r="D199" s="136" t="s">
        <v>198</v>
      </c>
      <c r="E199" s="140">
        <v>489.61130000000003</v>
      </c>
      <c r="F199" s="144"/>
      <c r="G199" s="145">
        <f>ROUND(E199*F199,2)</f>
        <v>0</v>
      </c>
      <c r="H199" s="145">
        <v>0</v>
      </c>
      <c r="I199" s="145">
        <f>ROUND(E199*H199,5)</f>
        <v>0</v>
      </c>
      <c r="J199" s="145">
        <v>0</v>
      </c>
      <c r="K199" s="145">
        <f>ROUND(E199*J199,5)</f>
        <v>0</v>
      </c>
      <c r="L199" s="129"/>
      <c r="M199" s="129"/>
      <c r="N199" s="129"/>
      <c r="O199" s="129"/>
      <c r="P199" s="129"/>
      <c r="Q199" s="129"/>
      <c r="R199" s="129"/>
      <c r="S199" s="129"/>
      <c r="T199" s="129" t="s">
        <v>155</v>
      </c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  <c r="AG199" s="129"/>
      <c r="AH199" s="129"/>
      <c r="AI199" s="129"/>
      <c r="AJ199" s="129"/>
      <c r="AK199" s="129"/>
      <c r="AL199" s="129"/>
      <c r="AM199" s="129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</row>
    <row r="200" spans="1:49" outlineLevel="1">
      <c r="A200" s="130">
        <v>82</v>
      </c>
      <c r="B200" s="134" t="s">
        <v>419</v>
      </c>
      <c r="C200" s="166" t="s">
        <v>420</v>
      </c>
      <c r="D200" s="136" t="s">
        <v>237</v>
      </c>
      <c r="E200" s="140">
        <v>140.4375</v>
      </c>
      <c r="F200" s="144"/>
      <c r="G200" s="145">
        <f>ROUND(E200*F200,2)</f>
        <v>0</v>
      </c>
      <c r="H200" s="145">
        <v>3.0470000000000001E-2</v>
      </c>
      <c r="I200" s="145">
        <f>ROUND(E200*H200,5)</f>
        <v>4.2791300000000003</v>
      </c>
      <c r="J200" s="145">
        <v>0</v>
      </c>
      <c r="K200" s="145">
        <f>ROUND(E200*J200,5)</f>
        <v>0</v>
      </c>
      <c r="L200" s="129"/>
      <c r="M200" s="129"/>
      <c r="N200" s="129"/>
      <c r="O200" s="129"/>
      <c r="P200" s="129"/>
      <c r="Q200" s="129"/>
      <c r="R200" s="129"/>
      <c r="S200" s="129"/>
      <c r="T200" s="129" t="s">
        <v>155</v>
      </c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  <c r="AG200" s="129"/>
      <c r="AH200" s="129"/>
      <c r="AI200" s="129"/>
      <c r="AJ200" s="129"/>
      <c r="AK200" s="129"/>
      <c r="AL200" s="129"/>
      <c r="AM200" s="129"/>
      <c r="AN200" s="129"/>
      <c r="AO200" s="129"/>
      <c r="AP200" s="129"/>
      <c r="AQ200" s="129"/>
      <c r="AR200" s="129"/>
      <c r="AS200" s="129"/>
      <c r="AT200" s="129"/>
      <c r="AU200" s="129"/>
      <c r="AV200" s="129"/>
      <c r="AW200" s="129"/>
    </row>
    <row r="201" spans="1:49" outlineLevel="1">
      <c r="A201" s="130"/>
      <c r="B201" s="134"/>
      <c r="C201" s="167" t="s">
        <v>421</v>
      </c>
      <c r="D201" s="137"/>
      <c r="E201" s="141">
        <v>33.39</v>
      </c>
      <c r="F201" s="145"/>
      <c r="G201" s="145"/>
      <c r="H201" s="145"/>
      <c r="I201" s="145"/>
      <c r="J201" s="145"/>
      <c r="K201" s="145"/>
      <c r="L201" s="129"/>
      <c r="M201" s="129"/>
      <c r="N201" s="129"/>
      <c r="O201" s="129"/>
      <c r="P201" s="129"/>
      <c r="Q201" s="129"/>
      <c r="R201" s="129"/>
      <c r="S201" s="129"/>
      <c r="T201" s="129" t="s">
        <v>157</v>
      </c>
      <c r="U201" s="129">
        <v>0</v>
      </c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</row>
    <row r="202" spans="1:49" outlineLevel="1">
      <c r="A202" s="130"/>
      <c r="B202" s="134"/>
      <c r="C202" s="167" t="s">
        <v>422</v>
      </c>
      <c r="D202" s="137"/>
      <c r="E202" s="141">
        <v>107.0475</v>
      </c>
      <c r="F202" s="145"/>
      <c r="G202" s="145"/>
      <c r="H202" s="145"/>
      <c r="I202" s="145"/>
      <c r="J202" s="145"/>
      <c r="K202" s="145"/>
      <c r="L202" s="129"/>
      <c r="M202" s="129"/>
      <c r="N202" s="129"/>
      <c r="O202" s="129"/>
      <c r="P202" s="129"/>
      <c r="Q202" s="129"/>
      <c r="R202" s="129"/>
      <c r="S202" s="129"/>
      <c r="T202" s="129" t="s">
        <v>157</v>
      </c>
      <c r="U202" s="129">
        <v>0</v>
      </c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</row>
    <row r="203" spans="1:49" outlineLevel="1">
      <c r="A203" s="130">
        <v>83</v>
      </c>
      <c r="B203" s="134" t="s">
        <v>423</v>
      </c>
      <c r="C203" s="166" t="s">
        <v>424</v>
      </c>
      <c r="D203" s="136" t="s">
        <v>237</v>
      </c>
      <c r="E203" s="140">
        <v>140.4375</v>
      </c>
      <c r="F203" s="144"/>
      <c r="G203" s="145">
        <f>ROUND(E203*F203,2)</f>
        <v>0</v>
      </c>
      <c r="H203" s="145">
        <v>0</v>
      </c>
      <c r="I203" s="145">
        <f>ROUND(E203*H203,5)</f>
        <v>0</v>
      </c>
      <c r="J203" s="145">
        <v>0</v>
      </c>
      <c r="K203" s="145">
        <f>ROUND(E203*J203,5)</f>
        <v>0</v>
      </c>
      <c r="L203" s="129"/>
      <c r="M203" s="129"/>
      <c r="N203" s="129"/>
      <c r="O203" s="129"/>
      <c r="P203" s="129"/>
      <c r="Q203" s="129"/>
      <c r="R203" s="129"/>
      <c r="S203" s="129"/>
      <c r="T203" s="129" t="s">
        <v>155</v>
      </c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</row>
    <row r="204" spans="1:49" outlineLevel="1">
      <c r="A204" s="130">
        <v>84</v>
      </c>
      <c r="B204" s="134" t="s">
        <v>425</v>
      </c>
      <c r="C204" s="166" t="s">
        <v>426</v>
      </c>
      <c r="D204" s="136" t="s">
        <v>219</v>
      </c>
      <c r="E204" s="140">
        <v>21.213750000000001</v>
      </c>
      <c r="F204" s="144"/>
      <c r="G204" s="145">
        <f>ROUND(E204*F204,2)</f>
        <v>0</v>
      </c>
      <c r="H204" s="145">
        <v>1.02139</v>
      </c>
      <c r="I204" s="145">
        <f>ROUND(E204*H204,5)</f>
        <v>21.66751</v>
      </c>
      <c r="J204" s="145">
        <v>0</v>
      </c>
      <c r="K204" s="145">
        <f>ROUND(E204*J204,5)</f>
        <v>0</v>
      </c>
      <c r="L204" s="129"/>
      <c r="M204" s="129"/>
      <c r="N204" s="129"/>
      <c r="O204" s="129"/>
      <c r="P204" s="129"/>
      <c r="Q204" s="129"/>
      <c r="R204" s="129"/>
      <c r="S204" s="129"/>
      <c r="T204" s="129" t="s">
        <v>155</v>
      </c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</row>
    <row r="205" spans="1:49" outlineLevel="1">
      <c r="A205" s="130"/>
      <c r="B205" s="134"/>
      <c r="C205" s="167" t="s">
        <v>427</v>
      </c>
      <c r="D205" s="137"/>
      <c r="E205" s="141">
        <v>21.213750000000001</v>
      </c>
      <c r="F205" s="145"/>
      <c r="G205" s="145"/>
      <c r="H205" s="145"/>
      <c r="I205" s="145"/>
      <c r="J205" s="145"/>
      <c r="K205" s="145"/>
      <c r="L205" s="129"/>
      <c r="M205" s="129"/>
      <c r="N205" s="129"/>
      <c r="O205" s="129"/>
      <c r="P205" s="129"/>
      <c r="Q205" s="129"/>
      <c r="R205" s="129"/>
      <c r="S205" s="129"/>
      <c r="T205" s="129" t="s">
        <v>157</v>
      </c>
      <c r="U205" s="129">
        <v>0</v>
      </c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</row>
    <row r="206" spans="1:49" outlineLevel="1">
      <c r="A206" s="130">
        <v>85</v>
      </c>
      <c r="B206" s="134" t="s">
        <v>428</v>
      </c>
      <c r="C206" s="166" t="s">
        <v>429</v>
      </c>
      <c r="D206" s="136" t="s">
        <v>154</v>
      </c>
      <c r="E206" s="140">
        <v>2.5528124999999999</v>
      </c>
      <c r="F206" s="144"/>
      <c r="G206" s="145">
        <f>ROUND(E206*F206,2)</f>
        <v>0</v>
      </c>
      <c r="H206" s="145">
        <v>2.5250699999999999</v>
      </c>
      <c r="I206" s="145">
        <f>ROUND(E206*H206,5)</f>
        <v>6.4460300000000004</v>
      </c>
      <c r="J206" s="145">
        <v>0</v>
      </c>
      <c r="K206" s="145">
        <f>ROUND(E206*J206,5)</f>
        <v>0</v>
      </c>
      <c r="L206" s="129"/>
      <c r="M206" s="129"/>
      <c r="N206" s="129"/>
      <c r="O206" s="129"/>
      <c r="P206" s="129"/>
      <c r="Q206" s="129"/>
      <c r="R206" s="129"/>
      <c r="S206" s="129"/>
      <c r="T206" s="129" t="s">
        <v>155</v>
      </c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</row>
    <row r="207" spans="1:49" outlineLevel="1">
      <c r="A207" s="130"/>
      <c r="B207" s="134"/>
      <c r="C207" s="167" t="s">
        <v>430</v>
      </c>
      <c r="D207" s="137"/>
      <c r="E207" s="141">
        <v>0.27</v>
      </c>
      <c r="F207" s="145"/>
      <c r="G207" s="145"/>
      <c r="H207" s="145"/>
      <c r="I207" s="145"/>
      <c r="J207" s="145"/>
      <c r="K207" s="145"/>
      <c r="L207" s="129"/>
      <c r="M207" s="129"/>
      <c r="N207" s="129"/>
      <c r="O207" s="129"/>
      <c r="P207" s="129"/>
      <c r="Q207" s="129"/>
      <c r="R207" s="129"/>
      <c r="S207" s="129"/>
      <c r="T207" s="129" t="s">
        <v>157</v>
      </c>
      <c r="U207" s="129">
        <v>0</v>
      </c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</row>
    <row r="208" spans="1:49" outlineLevel="1">
      <c r="A208" s="130"/>
      <c r="B208" s="134"/>
      <c r="C208" s="167" t="s">
        <v>431</v>
      </c>
      <c r="D208" s="137"/>
      <c r="E208" s="141">
        <v>2.2828124999999999</v>
      </c>
      <c r="F208" s="145"/>
      <c r="G208" s="145"/>
      <c r="H208" s="145"/>
      <c r="I208" s="145"/>
      <c r="J208" s="145"/>
      <c r="K208" s="145"/>
      <c r="L208" s="129"/>
      <c r="M208" s="129"/>
      <c r="N208" s="129"/>
      <c r="O208" s="129"/>
      <c r="P208" s="129"/>
      <c r="Q208" s="129"/>
      <c r="R208" s="129"/>
      <c r="S208" s="129"/>
      <c r="T208" s="129" t="s">
        <v>157</v>
      </c>
      <c r="U208" s="129">
        <v>0</v>
      </c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29"/>
      <c r="AH208" s="129"/>
      <c r="AI208" s="129"/>
      <c r="AJ208" s="129"/>
      <c r="AK208" s="129"/>
      <c r="AL208" s="129"/>
      <c r="AM208" s="129"/>
      <c r="AN208" s="129"/>
      <c r="AO208" s="129"/>
      <c r="AP208" s="129"/>
      <c r="AQ208" s="129"/>
      <c r="AR208" s="129"/>
      <c r="AS208" s="129"/>
      <c r="AT208" s="129"/>
      <c r="AU208" s="129"/>
      <c r="AV208" s="129"/>
      <c r="AW208" s="129"/>
    </row>
    <row r="209" spans="1:49" outlineLevel="1">
      <c r="A209" s="130">
        <v>86</v>
      </c>
      <c r="B209" s="134" t="s">
        <v>432</v>
      </c>
      <c r="C209" s="166" t="s">
        <v>433</v>
      </c>
      <c r="D209" s="136" t="s">
        <v>198</v>
      </c>
      <c r="E209" s="140">
        <v>10.208812500000001</v>
      </c>
      <c r="F209" s="144"/>
      <c r="G209" s="145">
        <f>ROUND(E209*F209,2)</f>
        <v>0</v>
      </c>
      <c r="H209" s="145">
        <v>5.7700000000000001E-2</v>
      </c>
      <c r="I209" s="145">
        <f>ROUND(E209*H209,5)</f>
        <v>0.58904999999999996</v>
      </c>
      <c r="J209" s="145">
        <v>0</v>
      </c>
      <c r="K209" s="145">
        <f>ROUND(E209*J209,5)</f>
        <v>0</v>
      </c>
      <c r="L209" s="129"/>
      <c r="M209" s="129"/>
      <c r="N209" s="129"/>
      <c r="O209" s="129"/>
      <c r="P209" s="129"/>
      <c r="Q209" s="129"/>
      <c r="R209" s="129"/>
      <c r="S209" s="129"/>
      <c r="T209" s="129" t="s">
        <v>155</v>
      </c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  <c r="AW209" s="129"/>
    </row>
    <row r="210" spans="1:49" outlineLevel="1">
      <c r="A210" s="130"/>
      <c r="B210" s="134"/>
      <c r="C210" s="167" t="s">
        <v>434</v>
      </c>
      <c r="D210" s="137"/>
      <c r="E210" s="141">
        <v>2.5499999999999998</v>
      </c>
      <c r="F210" s="145"/>
      <c r="G210" s="145"/>
      <c r="H210" s="145"/>
      <c r="I210" s="145"/>
      <c r="J210" s="145"/>
      <c r="K210" s="145"/>
      <c r="L210" s="129"/>
      <c r="M210" s="129"/>
      <c r="N210" s="129"/>
      <c r="O210" s="129"/>
      <c r="P210" s="129"/>
      <c r="Q210" s="129"/>
      <c r="R210" s="129"/>
      <c r="S210" s="129"/>
      <c r="T210" s="129" t="s">
        <v>157</v>
      </c>
      <c r="U210" s="129">
        <v>0</v>
      </c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</row>
    <row r="211" spans="1:49" ht="20.399999999999999" outlineLevel="1">
      <c r="A211" s="130"/>
      <c r="B211" s="134"/>
      <c r="C211" s="167" t="s">
        <v>435</v>
      </c>
      <c r="D211" s="137"/>
      <c r="E211" s="141">
        <v>4.4320000000000004</v>
      </c>
      <c r="F211" s="145"/>
      <c r="G211" s="145"/>
      <c r="H211" s="145"/>
      <c r="I211" s="145"/>
      <c r="J211" s="145"/>
      <c r="K211" s="145"/>
      <c r="L211" s="129"/>
      <c r="M211" s="129"/>
      <c r="N211" s="129"/>
      <c r="O211" s="129"/>
      <c r="P211" s="129"/>
      <c r="Q211" s="129"/>
      <c r="R211" s="129"/>
      <c r="S211" s="129"/>
      <c r="T211" s="129" t="s">
        <v>157</v>
      </c>
      <c r="U211" s="129">
        <v>0</v>
      </c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129"/>
      <c r="AO211" s="129"/>
      <c r="AP211" s="129"/>
      <c r="AQ211" s="129"/>
      <c r="AR211" s="129"/>
      <c r="AS211" s="129"/>
      <c r="AT211" s="129"/>
      <c r="AU211" s="129"/>
      <c r="AV211" s="129"/>
      <c r="AW211" s="129"/>
    </row>
    <row r="212" spans="1:49" outlineLevel="1">
      <c r="A212" s="130"/>
      <c r="B212" s="134"/>
      <c r="C212" s="167" t="s">
        <v>431</v>
      </c>
      <c r="D212" s="137"/>
      <c r="E212" s="141">
        <v>2.2828124999999999</v>
      </c>
      <c r="F212" s="145"/>
      <c r="G212" s="145"/>
      <c r="H212" s="145"/>
      <c r="I212" s="145"/>
      <c r="J212" s="145"/>
      <c r="K212" s="145"/>
      <c r="L212" s="129"/>
      <c r="M212" s="129"/>
      <c r="N212" s="129"/>
      <c r="O212" s="129"/>
      <c r="P212" s="129"/>
      <c r="Q212" s="129"/>
      <c r="R212" s="129"/>
      <c r="S212" s="129"/>
      <c r="T212" s="129" t="s">
        <v>157</v>
      </c>
      <c r="U212" s="129">
        <v>0</v>
      </c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29"/>
      <c r="AH212" s="129"/>
      <c r="AI212" s="129"/>
      <c r="AJ212" s="129"/>
      <c r="AK212" s="129"/>
      <c r="AL212" s="129"/>
      <c r="AM212" s="129"/>
      <c r="AN212" s="129"/>
      <c r="AO212" s="129"/>
      <c r="AP212" s="129"/>
      <c r="AQ212" s="129"/>
      <c r="AR212" s="129"/>
      <c r="AS212" s="129"/>
      <c r="AT212" s="129"/>
      <c r="AU212" s="129"/>
      <c r="AV212" s="129"/>
      <c r="AW212" s="129"/>
    </row>
    <row r="213" spans="1:49" ht="20.399999999999999" outlineLevel="1">
      <c r="A213" s="130"/>
      <c r="B213" s="134"/>
      <c r="C213" s="167" t="s">
        <v>436</v>
      </c>
      <c r="D213" s="137"/>
      <c r="E213" s="141">
        <v>0.94399999999999995</v>
      </c>
      <c r="F213" s="145"/>
      <c r="G213" s="145"/>
      <c r="H213" s="145"/>
      <c r="I213" s="145"/>
      <c r="J213" s="145"/>
      <c r="K213" s="145"/>
      <c r="L213" s="129"/>
      <c r="M213" s="129"/>
      <c r="N213" s="129"/>
      <c r="O213" s="129"/>
      <c r="P213" s="129"/>
      <c r="Q213" s="129"/>
      <c r="R213" s="129"/>
      <c r="S213" s="129"/>
      <c r="T213" s="129" t="s">
        <v>157</v>
      </c>
      <c r="U213" s="129">
        <v>0</v>
      </c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</row>
    <row r="214" spans="1:49" outlineLevel="1">
      <c r="A214" s="130">
        <v>87</v>
      </c>
      <c r="B214" s="134" t="s">
        <v>437</v>
      </c>
      <c r="C214" s="166" t="s">
        <v>438</v>
      </c>
      <c r="D214" s="136" t="s">
        <v>198</v>
      </c>
      <c r="E214" s="140">
        <v>10.20881</v>
      </c>
      <c r="F214" s="144"/>
      <c r="G214" s="145">
        <f>ROUND(E214*F214,2)</f>
        <v>0</v>
      </c>
      <c r="H214" s="145">
        <v>0</v>
      </c>
      <c r="I214" s="145">
        <f>ROUND(E214*H214,5)</f>
        <v>0</v>
      </c>
      <c r="J214" s="145">
        <v>0</v>
      </c>
      <c r="K214" s="145">
        <f>ROUND(E214*J214,5)</f>
        <v>0</v>
      </c>
      <c r="L214" s="129"/>
      <c r="M214" s="129"/>
      <c r="N214" s="129"/>
      <c r="O214" s="129"/>
      <c r="P214" s="129"/>
      <c r="Q214" s="129"/>
      <c r="R214" s="129"/>
      <c r="S214" s="129"/>
      <c r="T214" s="129" t="s">
        <v>155</v>
      </c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</row>
    <row r="215" spans="1:49" outlineLevel="1">
      <c r="A215" s="130">
        <v>88</v>
      </c>
      <c r="B215" s="134" t="s">
        <v>439</v>
      </c>
      <c r="C215" s="166" t="s">
        <v>440</v>
      </c>
      <c r="D215" s="136" t="s">
        <v>198</v>
      </c>
      <c r="E215" s="140">
        <v>6.726</v>
      </c>
      <c r="F215" s="144"/>
      <c r="G215" s="145">
        <f>ROUND(E215*F215,2)</f>
        <v>0</v>
      </c>
      <c r="H215" s="145">
        <v>6.3299999999999997E-3</v>
      </c>
      <c r="I215" s="145">
        <f>ROUND(E215*H215,5)</f>
        <v>4.258E-2</v>
      </c>
      <c r="J215" s="145">
        <v>0</v>
      </c>
      <c r="K215" s="145">
        <f>ROUND(E215*J215,5)</f>
        <v>0</v>
      </c>
      <c r="L215" s="129"/>
      <c r="M215" s="129"/>
      <c r="N215" s="129"/>
      <c r="O215" s="129"/>
      <c r="P215" s="129"/>
      <c r="Q215" s="129"/>
      <c r="R215" s="129"/>
      <c r="S215" s="129"/>
      <c r="T215" s="129" t="s">
        <v>155</v>
      </c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</row>
    <row r="216" spans="1:49" outlineLevel="1">
      <c r="A216" s="130"/>
      <c r="B216" s="134"/>
      <c r="C216" s="167" t="s">
        <v>441</v>
      </c>
      <c r="D216" s="137"/>
      <c r="E216" s="141">
        <v>1.35</v>
      </c>
      <c r="F216" s="145"/>
      <c r="G216" s="145"/>
      <c r="H216" s="145"/>
      <c r="I216" s="145"/>
      <c r="J216" s="145"/>
      <c r="K216" s="145"/>
      <c r="L216" s="129"/>
      <c r="M216" s="129"/>
      <c r="N216" s="129"/>
      <c r="O216" s="129"/>
      <c r="P216" s="129"/>
      <c r="Q216" s="129"/>
      <c r="R216" s="129"/>
      <c r="S216" s="129"/>
      <c r="T216" s="129" t="s">
        <v>157</v>
      </c>
      <c r="U216" s="129">
        <v>0</v>
      </c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</row>
    <row r="217" spans="1:49" ht="20.399999999999999" outlineLevel="1">
      <c r="A217" s="130"/>
      <c r="B217" s="134"/>
      <c r="C217" s="167" t="s">
        <v>435</v>
      </c>
      <c r="D217" s="137"/>
      <c r="E217" s="141">
        <v>4.4320000000000004</v>
      </c>
      <c r="F217" s="145"/>
      <c r="G217" s="145"/>
      <c r="H217" s="145"/>
      <c r="I217" s="145"/>
      <c r="J217" s="145"/>
      <c r="K217" s="145"/>
      <c r="L217" s="129"/>
      <c r="M217" s="129"/>
      <c r="N217" s="129"/>
      <c r="O217" s="129"/>
      <c r="P217" s="129"/>
      <c r="Q217" s="129"/>
      <c r="R217" s="129"/>
      <c r="S217" s="129"/>
      <c r="T217" s="129" t="s">
        <v>157</v>
      </c>
      <c r="U217" s="129">
        <v>0</v>
      </c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</row>
    <row r="218" spans="1:49" ht="20.399999999999999" outlineLevel="1">
      <c r="A218" s="130"/>
      <c r="B218" s="134"/>
      <c r="C218" s="167" t="s">
        <v>436</v>
      </c>
      <c r="D218" s="137"/>
      <c r="E218" s="141">
        <v>0.94399999999999995</v>
      </c>
      <c r="F218" s="145"/>
      <c r="G218" s="145"/>
      <c r="H218" s="145"/>
      <c r="I218" s="145"/>
      <c r="J218" s="145"/>
      <c r="K218" s="145"/>
      <c r="L218" s="129"/>
      <c r="M218" s="129"/>
      <c r="N218" s="129"/>
      <c r="O218" s="129"/>
      <c r="P218" s="129"/>
      <c r="Q218" s="129"/>
      <c r="R218" s="129"/>
      <c r="S218" s="129"/>
      <c r="T218" s="129" t="s">
        <v>157</v>
      </c>
      <c r="U218" s="129">
        <v>0</v>
      </c>
      <c r="V218" s="129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129"/>
      <c r="AO218" s="129"/>
      <c r="AP218" s="129"/>
      <c r="AQ218" s="129"/>
      <c r="AR218" s="129"/>
      <c r="AS218" s="129"/>
      <c r="AT218" s="129"/>
      <c r="AU218" s="129"/>
      <c r="AV218" s="129"/>
      <c r="AW218" s="129"/>
    </row>
    <row r="219" spans="1:49" outlineLevel="1">
      <c r="A219" s="130">
        <v>89</v>
      </c>
      <c r="B219" s="134" t="s">
        <v>442</v>
      </c>
      <c r="C219" s="166" t="s">
        <v>443</v>
      </c>
      <c r="D219" s="136" t="s">
        <v>198</v>
      </c>
      <c r="E219" s="140">
        <v>6.726</v>
      </c>
      <c r="F219" s="144"/>
      <c r="G219" s="145">
        <f>ROUND(E219*F219,2)</f>
        <v>0</v>
      </c>
      <c r="H219" s="145">
        <v>0</v>
      </c>
      <c r="I219" s="145">
        <f>ROUND(E219*H219,5)</f>
        <v>0</v>
      </c>
      <c r="J219" s="145">
        <v>0</v>
      </c>
      <c r="K219" s="145">
        <f>ROUND(E219*J219,5)</f>
        <v>0</v>
      </c>
      <c r="L219" s="129"/>
      <c r="M219" s="129"/>
      <c r="N219" s="129"/>
      <c r="O219" s="129"/>
      <c r="P219" s="129"/>
      <c r="Q219" s="129"/>
      <c r="R219" s="129"/>
      <c r="S219" s="129"/>
      <c r="T219" s="129" t="s">
        <v>155</v>
      </c>
      <c r="U219" s="129"/>
      <c r="V219" s="129"/>
      <c r="W219" s="129"/>
      <c r="X219" s="129"/>
      <c r="Y219" s="129"/>
      <c r="Z219" s="129"/>
      <c r="AA219" s="129"/>
      <c r="AB219" s="129"/>
      <c r="AC219" s="129"/>
      <c r="AD219" s="129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R219" s="129"/>
      <c r="AS219" s="129"/>
      <c r="AT219" s="129"/>
      <c r="AU219" s="129"/>
      <c r="AV219" s="129"/>
      <c r="AW219" s="129"/>
    </row>
    <row r="220" spans="1:49" outlineLevel="1">
      <c r="A220" s="130">
        <v>90</v>
      </c>
      <c r="B220" s="134" t="s">
        <v>444</v>
      </c>
      <c r="C220" s="166" t="s">
        <v>445</v>
      </c>
      <c r="D220" s="136" t="s">
        <v>154</v>
      </c>
      <c r="E220" s="140">
        <v>30.019358</v>
      </c>
      <c r="F220" s="144"/>
      <c r="G220" s="145">
        <f>ROUND(E220*F220,2)</f>
        <v>0</v>
      </c>
      <c r="H220" s="145">
        <v>2.5251100000000002</v>
      </c>
      <c r="I220" s="145">
        <f>ROUND(E220*H220,5)</f>
        <v>75.802180000000007</v>
      </c>
      <c r="J220" s="145">
        <v>0</v>
      </c>
      <c r="K220" s="145">
        <f>ROUND(E220*J220,5)</f>
        <v>0</v>
      </c>
      <c r="L220" s="129"/>
      <c r="M220" s="129"/>
      <c r="N220" s="129"/>
      <c r="O220" s="129"/>
      <c r="P220" s="129"/>
      <c r="Q220" s="129"/>
      <c r="R220" s="129"/>
      <c r="S220" s="129"/>
      <c r="T220" s="129" t="s">
        <v>155</v>
      </c>
      <c r="U220" s="129"/>
      <c r="V220" s="129"/>
      <c r="W220" s="129"/>
      <c r="X220" s="129"/>
      <c r="Y220" s="129"/>
      <c r="Z220" s="129"/>
      <c r="AA220" s="129"/>
      <c r="AB220" s="129"/>
      <c r="AC220" s="129"/>
      <c r="AD220" s="129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129"/>
      <c r="AR220" s="129"/>
      <c r="AS220" s="129"/>
      <c r="AT220" s="129"/>
      <c r="AU220" s="129"/>
      <c r="AV220" s="129"/>
      <c r="AW220" s="129"/>
    </row>
    <row r="221" spans="1:49" outlineLevel="1">
      <c r="A221" s="130"/>
      <c r="B221" s="134"/>
      <c r="C221" s="167" t="s">
        <v>446</v>
      </c>
      <c r="D221" s="137"/>
      <c r="E221" s="141">
        <v>4.4230400000000003</v>
      </c>
      <c r="F221" s="145"/>
      <c r="G221" s="145"/>
      <c r="H221" s="145"/>
      <c r="I221" s="145"/>
      <c r="J221" s="145"/>
      <c r="K221" s="145"/>
      <c r="L221" s="129"/>
      <c r="M221" s="129"/>
      <c r="N221" s="129"/>
      <c r="O221" s="129"/>
      <c r="P221" s="129"/>
      <c r="Q221" s="129"/>
      <c r="R221" s="129"/>
      <c r="S221" s="129"/>
      <c r="T221" s="129" t="s">
        <v>157</v>
      </c>
      <c r="U221" s="129">
        <v>0</v>
      </c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29"/>
    </row>
    <row r="222" spans="1:49" ht="30.6" outlineLevel="1">
      <c r="A222" s="130"/>
      <c r="B222" s="134"/>
      <c r="C222" s="167" t="s">
        <v>447</v>
      </c>
      <c r="D222" s="137"/>
      <c r="E222" s="141">
        <v>7.5312999999999999</v>
      </c>
      <c r="F222" s="145"/>
      <c r="G222" s="145"/>
      <c r="H222" s="145"/>
      <c r="I222" s="145"/>
      <c r="J222" s="145"/>
      <c r="K222" s="145"/>
      <c r="L222" s="129"/>
      <c r="M222" s="129"/>
      <c r="N222" s="129"/>
      <c r="O222" s="129"/>
      <c r="P222" s="129"/>
      <c r="Q222" s="129"/>
      <c r="R222" s="129"/>
      <c r="S222" s="129"/>
      <c r="T222" s="129" t="s">
        <v>157</v>
      </c>
      <c r="U222" s="129">
        <v>0</v>
      </c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29"/>
      <c r="AW222" s="129"/>
    </row>
    <row r="223" spans="1:49" ht="30.6" outlineLevel="1">
      <c r="A223" s="130"/>
      <c r="B223" s="134"/>
      <c r="C223" s="167" t="s">
        <v>448</v>
      </c>
      <c r="D223" s="137"/>
      <c r="E223" s="141">
        <v>12.288168000000001</v>
      </c>
      <c r="F223" s="145"/>
      <c r="G223" s="145"/>
      <c r="H223" s="145"/>
      <c r="I223" s="145"/>
      <c r="J223" s="145"/>
      <c r="K223" s="145"/>
      <c r="L223" s="129"/>
      <c r="M223" s="129"/>
      <c r="N223" s="129"/>
      <c r="O223" s="129"/>
      <c r="P223" s="129"/>
      <c r="Q223" s="129"/>
      <c r="R223" s="129"/>
      <c r="S223" s="129"/>
      <c r="T223" s="129" t="s">
        <v>157</v>
      </c>
      <c r="U223" s="129">
        <v>0</v>
      </c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</row>
    <row r="224" spans="1:49" ht="20.399999999999999" outlineLevel="1">
      <c r="A224" s="130"/>
      <c r="B224" s="134"/>
      <c r="C224" s="167" t="s">
        <v>449</v>
      </c>
      <c r="D224" s="137"/>
      <c r="E224" s="141">
        <v>5.7768499999999996</v>
      </c>
      <c r="F224" s="145"/>
      <c r="G224" s="145"/>
      <c r="H224" s="145"/>
      <c r="I224" s="145"/>
      <c r="J224" s="145"/>
      <c r="K224" s="145"/>
      <c r="L224" s="129"/>
      <c r="M224" s="129"/>
      <c r="N224" s="129"/>
      <c r="O224" s="129"/>
      <c r="P224" s="129"/>
      <c r="Q224" s="129"/>
      <c r="R224" s="129"/>
      <c r="S224" s="129"/>
      <c r="T224" s="129" t="s">
        <v>157</v>
      </c>
      <c r="U224" s="129">
        <v>0</v>
      </c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</row>
    <row r="225" spans="1:49" outlineLevel="1">
      <c r="A225" s="130">
        <v>91</v>
      </c>
      <c r="B225" s="134" t="s">
        <v>450</v>
      </c>
      <c r="C225" s="166" t="s">
        <v>451</v>
      </c>
      <c r="D225" s="136" t="s">
        <v>198</v>
      </c>
      <c r="E225" s="140">
        <v>97.958200000000005</v>
      </c>
      <c r="F225" s="144"/>
      <c r="G225" s="145">
        <f>ROUND(E225*F225,2)</f>
        <v>0</v>
      </c>
      <c r="H225" s="145">
        <v>7.8200000000000006E-3</v>
      </c>
      <c r="I225" s="145">
        <f>ROUND(E225*H225,5)</f>
        <v>0.76602999999999999</v>
      </c>
      <c r="J225" s="145">
        <v>0</v>
      </c>
      <c r="K225" s="145">
        <f>ROUND(E225*J225,5)</f>
        <v>0</v>
      </c>
      <c r="L225" s="129"/>
      <c r="M225" s="129"/>
      <c r="N225" s="129"/>
      <c r="O225" s="129"/>
      <c r="P225" s="129"/>
      <c r="Q225" s="129"/>
      <c r="R225" s="129"/>
      <c r="S225" s="129"/>
      <c r="T225" s="129" t="s">
        <v>155</v>
      </c>
      <c r="U225" s="129"/>
      <c r="V225" s="129"/>
      <c r="W225" s="129"/>
      <c r="X225" s="129"/>
      <c r="Y225" s="129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129"/>
      <c r="AT225" s="129"/>
      <c r="AU225" s="129"/>
      <c r="AV225" s="129"/>
      <c r="AW225" s="129"/>
    </row>
    <row r="226" spans="1:49" outlineLevel="1">
      <c r="A226" s="130"/>
      <c r="B226" s="134"/>
      <c r="C226" s="167" t="s">
        <v>452</v>
      </c>
      <c r="D226" s="137"/>
      <c r="E226" s="141">
        <v>22.115200000000002</v>
      </c>
      <c r="F226" s="145"/>
      <c r="G226" s="145"/>
      <c r="H226" s="145"/>
      <c r="I226" s="145"/>
      <c r="J226" s="145"/>
      <c r="K226" s="145"/>
      <c r="L226" s="129"/>
      <c r="M226" s="129"/>
      <c r="N226" s="129"/>
      <c r="O226" s="129"/>
      <c r="P226" s="129"/>
      <c r="Q226" s="129"/>
      <c r="R226" s="129"/>
      <c r="S226" s="129"/>
      <c r="T226" s="129" t="s">
        <v>157</v>
      </c>
      <c r="U226" s="129">
        <v>0</v>
      </c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</row>
    <row r="227" spans="1:49" ht="30.6" outlineLevel="1">
      <c r="A227" s="130"/>
      <c r="B227" s="134"/>
      <c r="C227" s="167" t="s">
        <v>453</v>
      </c>
      <c r="D227" s="137"/>
      <c r="E227" s="141">
        <v>36.405000000000001</v>
      </c>
      <c r="F227" s="145"/>
      <c r="G227" s="145"/>
      <c r="H227" s="145"/>
      <c r="I227" s="145"/>
      <c r="J227" s="145"/>
      <c r="K227" s="145"/>
      <c r="L227" s="129"/>
      <c r="M227" s="129"/>
      <c r="N227" s="129"/>
      <c r="O227" s="129"/>
      <c r="P227" s="129"/>
      <c r="Q227" s="129"/>
      <c r="R227" s="129"/>
      <c r="S227" s="129"/>
      <c r="T227" s="129" t="s">
        <v>157</v>
      </c>
      <c r="U227" s="129">
        <v>0</v>
      </c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</row>
    <row r="228" spans="1:49" ht="20.399999999999999" outlineLevel="1">
      <c r="A228" s="130"/>
      <c r="B228" s="134"/>
      <c r="C228" s="167" t="s">
        <v>454</v>
      </c>
      <c r="D228" s="137"/>
      <c r="E228" s="141">
        <v>39.438000000000002</v>
      </c>
      <c r="F228" s="145"/>
      <c r="G228" s="145"/>
      <c r="H228" s="145"/>
      <c r="I228" s="145"/>
      <c r="J228" s="145"/>
      <c r="K228" s="145"/>
      <c r="L228" s="129"/>
      <c r="M228" s="129"/>
      <c r="N228" s="129"/>
      <c r="O228" s="129"/>
      <c r="P228" s="129"/>
      <c r="Q228" s="129"/>
      <c r="R228" s="129"/>
      <c r="S228" s="129"/>
      <c r="T228" s="129" t="s">
        <v>157</v>
      </c>
      <c r="U228" s="129">
        <v>0</v>
      </c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</row>
    <row r="229" spans="1:49" outlineLevel="1">
      <c r="A229" s="130">
        <v>92</v>
      </c>
      <c r="B229" s="134" t="s">
        <v>455</v>
      </c>
      <c r="C229" s="166" t="s">
        <v>456</v>
      </c>
      <c r="D229" s="136" t="s">
        <v>198</v>
      </c>
      <c r="E229" s="140">
        <v>97.958200000000005</v>
      </c>
      <c r="F229" s="144"/>
      <c r="G229" s="145">
        <f>ROUND(E229*F229,2)</f>
        <v>0</v>
      </c>
      <c r="H229" s="145">
        <v>0</v>
      </c>
      <c r="I229" s="145">
        <f>ROUND(E229*H229,5)</f>
        <v>0</v>
      </c>
      <c r="J229" s="145">
        <v>0</v>
      </c>
      <c r="K229" s="145">
        <f>ROUND(E229*J229,5)</f>
        <v>0</v>
      </c>
      <c r="L229" s="129"/>
      <c r="M229" s="129"/>
      <c r="N229" s="129"/>
      <c r="O229" s="129"/>
      <c r="P229" s="129"/>
      <c r="Q229" s="129"/>
      <c r="R229" s="129"/>
      <c r="S229" s="129"/>
      <c r="T229" s="129" t="s">
        <v>155</v>
      </c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  <c r="AG229" s="129"/>
      <c r="AH229" s="129"/>
      <c r="AI229" s="129"/>
      <c r="AJ229" s="129"/>
      <c r="AK229" s="129"/>
      <c r="AL229" s="129"/>
      <c r="AM229" s="129"/>
      <c r="AN229" s="129"/>
      <c r="AO229" s="129"/>
      <c r="AP229" s="129"/>
      <c r="AQ229" s="129"/>
      <c r="AR229" s="129"/>
      <c r="AS229" s="129"/>
      <c r="AT229" s="129"/>
      <c r="AU229" s="129"/>
      <c r="AV229" s="129"/>
      <c r="AW229" s="129"/>
    </row>
    <row r="230" spans="1:49" outlineLevel="1">
      <c r="A230" s="130">
        <v>93</v>
      </c>
      <c r="B230" s="134" t="s">
        <v>457</v>
      </c>
      <c r="C230" s="166" t="s">
        <v>458</v>
      </c>
      <c r="D230" s="136" t="s">
        <v>219</v>
      </c>
      <c r="E230" s="140">
        <v>4.502904</v>
      </c>
      <c r="F230" s="144"/>
      <c r="G230" s="145">
        <f>ROUND(E230*F230,2)</f>
        <v>0</v>
      </c>
      <c r="H230" s="145">
        <v>1.0166500000000001</v>
      </c>
      <c r="I230" s="145">
        <f>ROUND(E230*H230,5)</f>
        <v>4.5778800000000004</v>
      </c>
      <c r="J230" s="145">
        <v>0</v>
      </c>
      <c r="K230" s="145">
        <f>ROUND(E230*J230,5)</f>
        <v>0</v>
      </c>
      <c r="L230" s="129"/>
      <c r="M230" s="129"/>
      <c r="N230" s="129"/>
      <c r="O230" s="129"/>
      <c r="P230" s="129"/>
      <c r="Q230" s="129"/>
      <c r="R230" s="129"/>
      <c r="S230" s="129"/>
      <c r="T230" s="129" t="s">
        <v>155</v>
      </c>
      <c r="U230" s="129"/>
      <c r="V230" s="129"/>
      <c r="W230" s="129"/>
      <c r="X230" s="129"/>
      <c r="Y230" s="129"/>
      <c r="Z230" s="129"/>
      <c r="AA230" s="129"/>
      <c r="AB230" s="129"/>
      <c r="AC230" s="129"/>
      <c r="AD230" s="129"/>
      <c r="AE230" s="129"/>
      <c r="AF230" s="129"/>
      <c r="AG230" s="129"/>
      <c r="AH230" s="129"/>
      <c r="AI230" s="129"/>
      <c r="AJ230" s="129"/>
      <c r="AK230" s="129"/>
      <c r="AL230" s="129"/>
      <c r="AM230" s="129"/>
      <c r="AN230" s="129"/>
      <c r="AO230" s="129"/>
      <c r="AP230" s="129"/>
      <c r="AQ230" s="129"/>
      <c r="AR230" s="129"/>
      <c r="AS230" s="129"/>
      <c r="AT230" s="129"/>
      <c r="AU230" s="129"/>
      <c r="AV230" s="129"/>
      <c r="AW230" s="129"/>
    </row>
    <row r="231" spans="1:49" outlineLevel="1">
      <c r="A231" s="130"/>
      <c r="B231" s="134"/>
      <c r="C231" s="167" t="s">
        <v>459</v>
      </c>
      <c r="D231" s="137"/>
      <c r="E231" s="141">
        <v>4.502904</v>
      </c>
      <c r="F231" s="145"/>
      <c r="G231" s="145"/>
      <c r="H231" s="145"/>
      <c r="I231" s="145"/>
      <c r="J231" s="145"/>
      <c r="K231" s="145"/>
      <c r="L231" s="129"/>
      <c r="M231" s="129"/>
      <c r="N231" s="129"/>
      <c r="O231" s="129"/>
      <c r="P231" s="129"/>
      <c r="Q231" s="129"/>
      <c r="R231" s="129"/>
      <c r="S231" s="129"/>
      <c r="T231" s="129" t="s">
        <v>157</v>
      </c>
      <c r="U231" s="129">
        <v>0</v>
      </c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129"/>
      <c r="AR231" s="129"/>
      <c r="AS231" s="129"/>
      <c r="AT231" s="129"/>
      <c r="AU231" s="129"/>
      <c r="AV231" s="129"/>
      <c r="AW231" s="129"/>
    </row>
    <row r="232" spans="1:49" outlineLevel="1">
      <c r="A232" s="130">
        <v>94</v>
      </c>
      <c r="B232" s="134" t="s">
        <v>460</v>
      </c>
      <c r="C232" s="166" t="s">
        <v>461</v>
      </c>
      <c r="D232" s="136" t="s">
        <v>154</v>
      </c>
      <c r="E232" s="140">
        <v>10.541378999999999</v>
      </c>
      <c r="F232" s="144"/>
      <c r="G232" s="145">
        <f>ROUND(E232*F232,2)</f>
        <v>0</v>
      </c>
      <c r="H232" s="145">
        <v>2.52508</v>
      </c>
      <c r="I232" s="145">
        <f>ROUND(E232*H232,5)</f>
        <v>26.617830000000001</v>
      </c>
      <c r="J232" s="145">
        <v>0</v>
      </c>
      <c r="K232" s="145">
        <f>ROUND(E232*J232,5)</f>
        <v>0</v>
      </c>
      <c r="L232" s="129"/>
      <c r="M232" s="129"/>
      <c r="N232" s="129"/>
      <c r="O232" s="129"/>
      <c r="P232" s="129"/>
      <c r="Q232" s="129"/>
      <c r="R232" s="129"/>
      <c r="S232" s="129"/>
      <c r="T232" s="129" t="s">
        <v>155</v>
      </c>
      <c r="U232" s="129"/>
      <c r="V232" s="129"/>
      <c r="W232" s="129"/>
      <c r="X232" s="129"/>
      <c r="Y232" s="129"/>
      <c r="Z232" s="129"/>
      <c r="AA232" s="129"/>
      <c r="AB232" s="129"/>
      <c r="AC232" s="129"/>
      <c r="AD232" s="129"/>
      <c r="AE232" s="129"/>
      <c r="AF232" s="129"/>
      <c r="AG232" s="129"/>
      <c r="AH232" s="129"/>
      <c r="AI232" s="129"/>
      <c r="AJ232" s="129"/>
      <c r="AK232" s="129"/>
      <c r="AL232" s="129"/>
      <c r="AM232" s="129"/>
      <c r="AN232" s="129"/>
      <c r="AO232" s="129"/>
      <c r="AP232" s="129"/>
      <c r="AQ232" s="129"/>
      <c r="AR232" s="129"/>
      <c r="AS232" s="129"/>
      <c r="AT232" s="129"/>
      <c r="AU232" s="129"/>
      <c r="AV232" s="129"/>
      <c r="AW232" s="129"/>
    </row>
    <row r="233" spans="1:49" outlineLevel="1">
      <c r="A233" s="130"/>
      <c r="B233" s="134"/>
      <c r="C233" s="167" t="s">
        <v>462</v>
      </c>
      <c r="D233" s="137"/>
      <c r="E233" s="141">
        <v>2.3075000000000001</v>
      </c>
      <c r="F233" s="145"/>
      <c r="G233" s="145"/>
      <c r="H233" s="145"/>
      <c r="I233" s="145"/>
      <c r="J233" s="145"/>
      <c r="K233" s="145"/>
      <c r="L233" s="129"/>
      <c r="M233" s="129"/>
      <c r="N233" s="129"/>
      <c r="O233" s="129"/>
      <c r="P233" s="129"/>
      <c r="Q233" s="129"/>
      <c r="R233" s="129"/>
      <c r="S233" s="129"/>
      <c r="T233" s="129" t="s">
        <v>157</v>
      </c>
      <c r="U233" s="129">
        <v>0</v>
      </c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  <c r="AG233" s="129"/>
      <c r="AH233" s="129"/>
      <c r="AI233" s="129"/>
      <c r="AJ233" s="129"/>
      <c r="AK233" s="129"/>
      <c r="AL233" s="129"/>
      <c r="AM233" s="129"/>
      <c r="AN233" s="129"/>
      <c r="AO233" s="129"/>
      <c r="AP233" s="129"/>
      <c r="AQ233" s="129"/>
      <c r="AR233" s="129"/>
      <c r="AS233" s="129"/>
      <c r="AT233" s="129"/>
      <c r="AU233" s="129"/>
      <c r="AV233" s="129"/>
      <c r="AW233" s="129"/>
    </row>
    <row r="234" spans="1:49" ht="20.399999999999999" outlineLevel="1">
      <c r="A234" s="130"/>
      <c r="B234" s="134"/>
      <c r="C234" s="167" t="s">
        <v>463</v>
      </c>
      <c r="D234" s="137"/>
      <c r="E234" s="141">
        <v>6.1499790000000001</v>
      </c>
      <c r="F234" s="145"/>
      <c r="G234" s="145"/>
      <c r="H234" s="145"/>
      <c r="I234" s="145"/>
      <c r="J234" s="145"/>
      <c r="K234" s="145"/>
      <c r="L234" s="129"/>
      <c r="M234" s="129"/>
      <c r="N234" s="129"/>
      <c r="O234" s="129"/>
      <c r="P234" s="129"/>
      <c r="Q234" s="129"/>
      <c r="R234" s="129"/>
      <c r="S234" s="129"/>
      <c r="T234" s="129" t="s">
        <v>157</v>
      </c>
      <c r="U234" s="129">
        <v>0</v>
      </c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</row>
    <row r="235" spans="1:49" ht="20.399999999999999" outlineLevel="1">
      <c r="A235" s="130"/>
      <c r="B235" s="134"/>
      <c r="C235" s="167" t="s">
        <v>464</v>
      </c>
      <c r="D235" s="137"/>
      <c r="E235" s="141">
        <v>2.0838999999999999</v>
      </c>
      <c r="F235" s="145"/>
      <c r="G235" s="145"/>
      <c r="H235" s="145"/>
      <c r="I235" s="145"/>
      <c r="J235" s="145"/>
      <c r="K235" s="145"/>
      <c r="L235" s="129"/>
      <c r="M235" s="129"/>
      <c r="N235" s="129"/>
      <c r="O235" s="129"/>
      <c r="P235" s="129"/>
      <c r="Q235" s="129"/>
      <c r="R235" s="129"/>
      <c r="S235" s="129"/>
      <c r="T235" s="129" t="s">
        <v>157</v>
      </c>
      <c r="U235" s="129">
        <v>0</v>
      </c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</row>
    <row r="236" spans="1:49" outlineLevel="1">
      <c r="A236" s="130">
        <v>95</v>
      </c>
      <c r="B236" s="134" t="s">
        <v>465</v>
      </c>
      <c r="C236" s="166" t="s">
        <v>466</v>
      </c>
      <c r="D236" s="136" t="s">
        <v>324</v>
      </c>
      <c r="E236" s="140">
        <v>4</v>
      </c>
      <c r="F236" s="144"/>
      <c r="G236" s="145">
        <f>ROUND(E236*F236,2)</f>
        <v>0</v>
      </c>
      <c r="H236" s="145">
        <v>2.0200000000000001E-3</v>
      </c>
      <c r="I236" s="145">
        <f>ROUND(E236*H236,5)</f>
        <v>8.0800000000000004E-3</v>
      </c>
      <c r="J236" s="145">
        <v>0</v>
      </c>
      <c r="K236" s="145">
        <f>ROUND(E236*J236,5)</f>
        <v>0</v>
      </c>
      <c r="L236" s="129"/>
      <c r="M236" s="129"/>
      <c r="N236" s="129"/>
      <c r="O236" s="129"/>
      <c r="P236" s="129"/>
      <c r="Q236" s="129"/>
      <c r="R236" s="129"/>
      <c r="S236" s="129"/>
      <c r="T236" s="129" t="s">
        <v>155</v>
      </c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29"/>
      <c r="AH236" s="129"/>
      <c r="AI236" s="129"/>
      <c r="AJ236" s="129"/>
      <c r="AK236" s="129"/>
      <c r="AL236" s="129"/>
      <c r="AM236" s="129"/>
      <c r="AN236" s="129"/>
      <c r="AO236" s="129"/>
      <c r="AP236" s="129"/>
      <c r="AQ236" s="129"/>
      <c r="AR236" s="129"/>
      <c r="AS236" s="129"/>
      <c r="AT236" s="129"/>
      <c r="AU236" s="129"/>
      <c r="AV236" s="129"/>
      <c r="AW236" s="129"/>
    </row>
    <row r="237" spans="1:49" outlineLevel="1">
      <c r="A237" s="130"/>
      <c r="B237" s="134"/>
      <c r="C237" s="167" t="s">
        <v>467</v>
      </c>
      <c r="D237" s="137"/>
      <c r="E237" s="141">
        <v>4</v>
      </c>
      <c r="F237" s="145"/>
      <c r="G237" s="145"/>
      <c r="H237" s="145"/>
      <c r="I237" s="145"/>
      <c r="J237" s="145"/>
      <c r="K237" s="145"/>
      <c r="L237" s="129"/>
      <c r="M237" s="129"/>
      <c r="N237" s="129"/>
      <c r="O237" s="129"/>
      <c r="P237" s="129"/>
      <c r="Q237" s="129"/>
      <c r="R237" s="129"/>
      <c r="S237" s="129"/>
      <c r="T237" s="129" t="s">
        <v>157</v>
      </c>
      <c r="U237" s="129">
        <v>0</v>
      </c>
      <c r="V237" s="129"/>
      <c r="W237" s="129"/>
      <c r="X237" s="129"/>
      <c r="Y237" s="129"/>
      <c r="Z237" s="129"/>
      <c r="AA237" s="129"/>
      <c r="AB237" s="129"/>
      <c r="AC237" s="129"/>
      <c r="AD237" s="129"/>
      <c r="AE237" s="129"/>
      <c r="AF237" s="129"/>
      <c r="AG237" s="129"/>
      <c r="AH237" s="129"/>
      <c r="AI237" s="129"/>
      <c r="AJ237" s="129"/>
      <c r="AK237" s="129"/>
      <c r="AL237" s="129"/>
      <c r="AM237" s="129"/>
      <c r="AN237" s="129"/>
      <c r="AO237" s="129"/>
      <c r="AP237" s="129"/>
      <c r="AQ237" s="129"/>
      <c r="AR237" s="129"/>
      <c r="AS237" s="129"/>
      <c r="AT237" s="129"/>
      <c r="AU237" s="129"/>
      <c r="AV237" s="129"/>
      <c r="AW237" s="129"/>
    </row>
    <row r="238" spans="1:49" outlineLevel="1">
      <c r="A238" s="130">
        <v>96</v>
      </c>
      <c r="B238" s="134" t="s">
        <v>468</v>
      </c>
      <c r="C238" s="166" t="s">
        <v>469</v>
      </c>
      <c r="D238" s="136" t="s">
        <v>219</v>
      </c>
      <c r="E238" s="140">
        <v>1.581207</v>
      </c>
      <c r="F238" s="144"/>
      <c r="G238" s="145">
        <f>ROUND(E238*F238,2)</f>
        <v>0</v>
      </c>
      <c r="H238" s="145">
        <v>1.02092</v>
      </c>
      <c r="I238" s="145">
        <f>ROUND(E238*H238,5)</f>
        <v>1.61429</v>
      </c>
      <c r="J238" s="145">
        <v>0</v>
      </c>
      <c r="K238" s="145">
        <f>ROUND(E238*J238,5)</f>
        <v>0</v>
      </c>
      <c r="L238" s="129"/>
      <c r="M238" s="129"/>
      <c r="N238" s="129"/>
      <c r="O238" s="129"/>
      <c r="P238" s="129"/>
      <c r="Q238" s="129"/>
      <c r="R238" s="129"/>
      <c r="S238" s="129"/>
      <c r="T238" s="129" t="s">
        <v>155</v>
      </c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  <c r="AE238" s="129"/>
      <c r="AF238" s="129"/>
      <c r="AG238" s="129"/>
      <c r="AH238" s="129"/>
      <c r="AI238" s="129"/>
      <c r="AJ238" s="129"/>
      <c r="AK238" s="129"/>
      <c r="AL238" s="129"/>
      <c r="AM238" s="129"/>
      <c r="AN238" s="129"/>
      <c r="AO238" s="129"/>
      <c r="AP238" s="129"/>
      <c r="AQ238" s="129"/>
      <c r="AR238" s="129"/>
      <c r="AS238" s="129"/>
      <c r="AT238" s="129"/>
      <c r="AU238" s="129"/>
      <c r="AV238" s="129"/>
      <c r="AW238" s="129"/>
    </row>
    <row r="239" spans="1:49" outlineLevel="1">
      <c r="A239" s="130"/>
      <c r="B239" s="134"/>
      <c r="C239" s="167" t="s">
        <v>470</v>
      </c>
      <c r="D239" s="137"/>
      <c r="E239" s="141">
        <v>1.581207</v>
      </c>
      <c r="F239" s="145"/>
      <c r="G239" s="145"/>
      <c r="H239" s="145"/>
      <c r="I239" s="145"/>
      <c r="J239" s="145"/>
      <c r="K239" s="145"/>
      <c r="L239" s="129"/>
      <c r="M239" s="129"/>
      <c r="N239" s="129"/>
      <c r="O239" s="129"/>
      <c r="P239" s="129"/>
      <c r="Q239" s="129"/>
      <c r="R239" s="129"/>
      <c r="S239" s="129"/>
      <c r="T239" s="129" t="s">
        <v>157</v>
      </c>
      <c r="U239" s="129">
        <v>0</v>
      </c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  <c r="AW239" s="129"/>
    </row>
    <row r="240" spans="1:49" outlineLevel="1">
      <c r="A240" s="130">
        <v>97</v>
      </c>
      <c r="B240" s="134" t="s">
        <v>471</v>
      </c>
      <c r="C240" s="166" t="s">
        <v>472</v>
      </c>
      <c r="D240" s="136" t="s">
        <v>198</v>
      </c>
      <c r="E240" s="140">
        <v>45.289549999999998</v>
      </c>
      <c r="F240" s="144"/>
      <c r="G240" s="145">
        <f>ROUND(E240*F240,2)</f>
        <v>0</v>
      </c>
      <c r="H240" s="145">
        <v>4.5969999999999997E-2</v>
      </c>
      <c r="I240" s="145">
        <f>ROUND(E240*H240,5)</f>
        <v>2.08196</v>
      </c>
      <c r="J240" s="145">
        <v>0</v>
      </c>
      <c r="K240" s="145">
        <f>ROUND(E240*J240,5)</f>
        <v>0</v>
      </c>
      <c r="L240" s="129"/>
      <c r="M240" s="129"/>
      <c r="N240" s="129"/>
      <c r="O240" s="129"/>
      <c r="P240" s="129"/>
      <c r="Q240" s="129"/>
      <c r="R240" s="129"/>
      <c r="S240" s="129"/>
      <c r="T240" s="129" t="s">
        <v>155</v>
      </c>
      <c r="U240" s="129"/>
      <c r="V240" s="129"/>
      <c r="W240" s="129"/>
      <c r="X240" s="129"/>
      <c r="Y240" s="129"/>
      <c r="Z240" s="129"/>
      <c r="AA240" s="129"/>
      <c r="AB240" s="129"/>
      <c r="AC240" s="129"/>
      <c r="AD240" s="129"/>
      <c r="AE240" s="129"/>
      <c r="AF240" s="129"/>
      <c r="AG240" s="129"/>
      <c r="AH240" s="129"/>
      <c r="AI240" s="129"/>
      <c r="AJ240" s="129"/>
      <c r="AK240" s="129"/>
      <c r="AL240" s="129"/>
      <c r="AM240" s="129"/>
      <c r="AN240" s="129"/>
      <c r="AO240" s="129"/>
      <c r="AP240" s="129"/>
      <c r="AQ240" s="129"/>
      <c r="AR240" s="129"/>
      <c r="AS240" s="129"/>
      <c r="AT240" s="129"/>
      <c r="AU240" s="129"/>
      <c r="AV240" s="129"/>
      <c r="AW240" s="129"/>
    </row>
    <row r="241" spans="1:49" outlineLevel="1">
      <c r="A241" s="130"/>
      <c r="B241" s="134"/>
      <c r="C241" s="167" t="s">
        <v>473</v>
      </c>
      <c r="D241" s="137"/>
      <c r="E241" s="141">
        <v>33.232050000000001</v>
      </c>
      <c r="F241" s="145"/>
      <c r="G241" s="145"/>
      <c r="H241" s="145"/>
      <c r="I241" s="145"/>
      <c r="J241" s="145"/>
      <c r="K241" s="145"/>
      <c r="L241" s="129"/>
      <c r="M241" s="129"/>
      <c r="N241" s="129"/>
      <c r="O241" s="129"/>
      <c r="P241" s="129"/>
      <c r="Q241" s="129"/>
      <c r="R241" s="129"/>
      <c r="S241" s="129"/>
      <c r="T241" s="129" t="s">
        <v>157</v>
      </c>
      <c r="U241" s="129">
        <v>0</v>
      </c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29"/>
      <c r="AH241" s="129"/>
      <c r="AI241" s="129"/>
      <c r="AJ241" s="129"/>
      <c r="AK241" s="129"/>
      <c r="AL241" s="129"/>
      <c r="AM241" s="129"/>
      <c r="AN241" s="129"/>
      <c r="AO241" s="129"/>
      <c r="AP241" s="129"/>
      <c r="AQ241" s="129"/>
      <c r="AR241" s="129"/>
      <c r="AS241" s="129"/>
      <c r="AT241" s="129"/>
      <c r="AU241" s="129"/>
      <c r="AV241" s="129"/>
      <c r="AW241" s="129"/>
    </row>
    <row r="242" spans="1:49" outlineLevel="1">
      <c r="A242" s="130"/>
      <c r="B242" s="134"/>
      <c r="C242" s="167" t="s">
        <v>474</v>
      </c>
      <c r="D242" s="137"/>
      <c r="E242" s="141">
        <v>12.057499999999999</v>
      </c>
      <c r="F242" s="145"/>
      <c r="G242" s="145"/>
      <c r="H242" s="145"/>
      <c r="I242" s="145"/>
      <c r="J242" s="145"/>
      <c r="K242" s="145"/>
      <c r="L242" s="129"/>
      <c r="M242" s="129"/>
      <c r="N242" s="129"/>
      <c r="O242" s="129"/>
      <c r="P242" s="129"/>
      <c r="Q242" s="129"/>
      <c r="R242" s="129"/>
      <c r="S242" s="129"/>
      <c r="T242" s="129" t="s">
        <v>157</v>
      </c>
      <c r="U242" s="129">
        <v>0</v>
      </c>
      <c r="V242" s="129"/>
      <c r="W242" s="129"/>
      <c r="X242" s="129"/>
      <c r="Y242" s="129"/>
      <c r="Z242" s="129"/>
      <c r="AA242" s="129"/>
      <c r="AB242" s="129"/>
      <c r="AC242" s="129"/>
      <c r="AD242" s="129"/>
      <c r="AE242" s="129"/>
      <c r="AF242" s="129"/>
      <c r="AG242" s="129"/>
      <c r="AH242" s="129"/>
      <c r="AI242" s="129"/>
      <c r="AJ242" s="129"/>
      <c r="AK242" s="129"/>
      <c r="AL242" s="129"/>
      <c r="AM242" s="129"/>
      <c r="AN242" s="129"/>
      <c r="AO242" s="129"/>
      <c r="AP242" s="129"/>
      <c r="AQ242" s="129"/>
      <c r="AR242" s="129"/>
      <c r="AS242" s="129"/>
      <c r="AT242" s="129"/>
      <c r="AU242" s="129"/>
      <c r="AV242" s="129"/>
      <c r="AW242" s="129"/>
    </row>
    <row r="243" spans="1:49" outlineLevel="1">
      <c r="A243" s="130">
        <v>98</v>
      </c>
      <c r="B243" s="134" t="s">
        <v>475</v>
      </c>
      <c r="C243" s="166" t="s">
        <v>476</v>
      </c>
      <c r="D243" s="136" t="s">
        <v>198</v>
      </c>
      <c r="E243" s="140">
        <v>45.289549999999998</v>
      </c>
      <c r="F243" s="144"/>
      <c r="G243" s="145">
        <f>ROUND(E243*F243,2)</f>
        <v>0</v>
      </c>
      <c r="H243" s="145">
        <v>0</v>
      </c>
      <c r="I243" s="145">
        <f>ROUND(E243*H243,5)</f>
        <v>0</v>
      </c>
      <c r="J243" s="145">
        <v>0</v>
      </c>
      <c r="K243" s="145">
        <f>ROUND(E243*J243,5)</f>
        <v>0</v>
      </c>
      <c r="L243" s="129"/>
      <c r="M243" s="129"/>
      <c r="N243" s="129"/>
      <c r="O243" s="129"/>
      <c r="P243" s="129"/>
      <c r="Q243" s="129"/>
      <c r="R243" s="129"/>
      <c r="S243" s="129"/>
      <c r="T243" s="129" t="s">
        <v>155</v>
      </c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  <c r="AW243" s="129"/>
    </row>
    <row r="244" spans="1:49" outlineLevel="1">
      <c r="A244" s="130">
        <v>99</v>
      </c>
      <c r="B244" s="134" t="s">
        <v>477</v>
      </c>
      <c r="C244" s="166" t="s">
        <v>478</v>
      </c>
      <c r="D244" s="136" t="s">
        <v>237</v>
      </c>
      <c r="E244" s="140">
        <v>54.6</v>
      </c>
      <c r="F244" s="144"/>
      <c r="G244" s="145">
        <f>ROUND(E244*F244,2)</f>
        <v>0</v>
      </c>
      <c r="H244" s="145">
        <v>0.11369</v>
      </c>
      <c r="I244" s="145">
        <f>ROUND(E244*H244,5)</f>
        <v>6.2074699999999998</v>
      </c>
      <c r="J244" s="145">
        <v>0</v>
      </c>
      <c r="K244" s="145">
        <f>ROUND(E244*J244,5)</f>
        <v>0</v>
      </c>
      <c r="L244" s="129"/>
      <c r="M244" s="129"/>
      <c r="N244" s="129"/>
      <c r="O244" s="129"/>
      <c r="P244" s="129"/>
      <c r="Q244" s="129"/>
      <c r="R244" s="129"/>
      <c r="S244" s="129"/>
      <c r="T244" s="129" t="s">
        <v>155</v>
      </c>
      <c r="U244" s="129"/>
      <c r="V244" s="129"/>
      <c r="W244" s="129"/>
      <c r="X244" s="129"/>
      <c r="Y244" s="129"/>
      <c r="Z244" s="129"/>
      <c r="AA244" s="129"/>
      <c r="AB244" s="129"/>
      <c r="AC244" s="129"/>
      <c r="AD244" s="129"/>
      <c r="AE244" s="129"/>
      <c r="AF244" s="129"/>
      <c r="AG244" s="129"/>
      <c r="AH244" s="129"/>
      <c r="AI244" s="129"/>
      <c r="AJ244" s="129"/>
      <c r="AK244" s="129"/>
      <c r="AL244" s="129"/>
      <c r="AM244" s="129"/>
      <c r="AN244" s="129"/>
      <c r="AO244" s="129"/>
      <c r="AP244" s="129"/>
      <c r="AQ244" s="129"/>
      <c r="AR244" s="129"/>
      <c r="AS244" s="129"/>
      <c r="AT244" s="129"/>
      <c r="AU244" s="129"/>
      <c r="AV244" s="129"/>
      <c r="AW244" s="129"/>
    </row>
    <row r="245" spans="1:49" outlineLevel="1">
      <c r="A245" s="130"/>
      <c r="B245" s="134"/>
      <c r="C245" s="167" t="s">
        <v>479</v>
      </c>
      <c r="D245" s="137"/>
      <c r="E245" s="141">
        <v>26</v>
      </c>
      <c r="F245" s="145"/>
      <c r="G245" s="145"/>
      <c r="H245" s="145"/>
      <c r="I245" s="145"/>
      <c r="J245" s="145"/>
      <c r="K245" s="145"/>
      <c r="L245" s="129"/>
      <c r="M245" s="129"/>
      <c r="N245" s="129"/>
      <c r="O245" s="129"/>
      <c r="P245" s="129"/>
      <c r="Q245" s="129"/>
      <c r="R245" s="129"/>
      <c r="S245" s="129"/>
      <c r="T245" s="129" t="s">
        <v>157</v>
      </c>
      <c r="U245" s="129">
        <v>0</v>
      </c>
      <c r="V245" s="129"/>
      <c r="W245" s="129"/>
      <c r="X245" s="129"/>
      <c r="Y245" s="129"/>
      <c r="Z245" s="129"/>
      <c r="AA245" s="129"/>
      <c r="AB245" s="129"/>
      <c r="AC245" s="129"/>
      <c r="AD245" s="129"/>
      <c r="AE245" s="129"/>
      <c r="AF245" s="129"/>
      <c r="AG245" s="129"/>
      <c r="AH245" s="129"/>
      <c r="AI245" s="129"/>
      <c r="AJ245" s="129"/>
      <c r="AK245" s="129"/>
      <c r="AL245" s="129"/>
      <c r="AM245" s="129"/>
      <c r="AN245" s="129"/>
      <c r="AO245" s="129"/>
      <c r="AP245" s="129"/>
      <c r="AQ245" s="129"/>
      <c r="AR245" s="129"/>
      <c r="AS245" s="129"/>
      <c r="AT245" s="129"/>
      <c r="AU245" s="129"/>
      <c r="AV245" s="129"/>
      <c r="AW245" s="129"/>
    </row>
    <row r="246" spans="1:49" outlineLevel="1">
      <c r="A246" s="130"/>
      <c r="B246" s="134"/>
      <c r="C246" s="167" t="s">
        <v>480</v>
      </c>
      <c r="D246" s="137"/>
      <c r="E246" s="141">
        <v>28.6</v>
      </c>
      <c r="F246" s="145"/>
      <c r="G246" s="145"/>
      <c r="H246" s="145"/>
      <c r="I246" s="145"/>
      <c r="J246" s="145"/>
      <c r="K246" s="145"/>
      <c r="L246" s="129"/>
      <c r="M246" s="129"/>
      <c r="N246" s="129"/>
      <c r="O246" s="129"/>
      <c r="P246" s="129"/>
      <c r="Q246" s="129"/>
      <c r="R246" s="129"/>
      <c r="S246" s="129"/>
      <c r="T246" s="129" t="s">
        <v>157</v>
      </c>
      <c r="U246" s="129">
        <v>0</v>
      </c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</row>
    <row r="247" spans="1:49" outlineLevel="1">
      <c r="A247" s="130">
        <v>100</v>
      </c>
      <c r="B247" s="134" t="s">
        <v>481</v>
      </c>
      <c r="C247" s="166" t="s">
        <v>482</v>
      </c>
      <c r="D247" s="136" t="s">
        <v>198</v>
      </c>
      <c r="E247" s="140">
        <v>8.7802000000000007</v>
      </c>
      <c r="F247" s="144"/>
      <c r="G247" s="145">
        <f>ROUND(E247*F247,2)</f>
        <v>0</v>
      </c>
      <c r="H247" s="145">
        <v>1.6930000000000001E-2</v>
      </c>
      <c r="I247" s="145">
        <f>ROUND(E247*H247,5)</f>
        <v>0.14865</v>
      </c>
      <c r="J247" s="145">
        <v>0</v>
      </c>
      <c r="K247" s="145">
        <f>ROUND(E247*J247,5)</f>
        <v>0</v>
      </c>
      <c r="L247" s="129"/>
      <c r="M247" s="129"/>
      <c r="N247" s="129"/>
      <c r="O247" s="129"/>
      <c r="P247" s="129"/>
      <c r="Q247" s="129"/>
      <c r="R247" s="129"/>
      <c r="S247" s="129"/>
      <c r="T247" s="129" t="s">
        <v>155</v>
      </c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  <c r="AG247" s="129"/>
      <c r="AH247" s="129"/>
      <c r="AI247" s="129"/>
      <c r="AJ247" s="129"/>
      <c r="AK247" s="129"/>
      <c r="AL247" s="129"/>
      <c r="AM247" s="129"/>
      <c r="AN247" s="129"/>
      <c r="AO247" s="129"/>
      <c r="AP247" s="129"/>
      <c r="AQ247" s="129"/>
      <c r="AR247" s="129"/>
      <c r="AS247" s="129"/>
      <c r="AT247" s="129"/>
      <c r="AU247" s="129"/>
      <c r="AV247" s="129"/>
      <c r="AW247" s="129"/>
    </row>
    <row r="248" spans="1:49" outlineLevel="1">
      <c r="A248" s="130"/>
      <c r="B248" s="134"/>
      <c r="C248" s="167" t="s">
        <v>483</v>
      </c>
      <c r="D248" s="137"/>
      <c r="E248" s="141">
        <v>4.2042000000000002</v>
      </c>
      <c r="F248" s="145"/>
      <c r="G248" s="145"/>
      <c r="H248" s="145"/>
      <c r="I248" s="145"/>
      <c r="J248" s="145"/>
      <c r="K248" s="145"/>
      <c r="L248" s="129"/>
      <c r="M248" s="129"/>
      <c r="N248" s="129"/>
      <c r="O248" s="129"/>
      <c r="P248" s="129"/>
      <c r="Q248" s="129"/>
      <c r="R248" s="129"/>
      <c r="S248" s="129"/>
      <c r="T248" s="129" t="s">
        <v>157</v>
      </c>
      <c r="U248" s="129">
        <v>0</v>
      </c>
      <c r="V248" s="129"/>
      <c r="W248" s="129"/>
      <c r="X248" s="129"/>
      <c r="Y248" s="129"/>
      <c r="Z248" s="129"/>
      <c r="AA248" s="129"/>
      <c r="AB248" s="129"/>
      <c r="AC248" s="129"/>
      <c r="AD248" s="129"/>
      <c r="AE248" s="129"/>
      <c r="AF248" s="129"/>
      <c r="AG248" s="129"/>
      <c r="AH248" s="129"/>
      <c r="AI248" s="129"/>
      <c r="AJ248" s="129"/>
      <c r="AK248" s="129"/>
      <c r="AL248" s="129"/>
      <c r="AM248" s="129"/>
      <c r="AN248" s="129"/>
      <c r="AO248" s="129"/>
      <c r="AP248" s="129"/>
      <c r="AQ248" s="129"/>
      <c r="AR248" s="129"/>
      <c r="AS248" s="129"/>
      <c r="AT248" s="129"/>
      <c r="AU248" s="129"/>
      <c r="AV248" s="129"/>
      <c r="AW248" s="129"/>
    </row>
    <row r="249" spans="1:49" outlineLevel="1">
      <c r="A249" s="130"/>
      <c r="B249" s="134"/>
      <c r="C249" s="167" t="s">
        <v>484</v>
      </c>
      <c r="D249" s="137"/>
      <c r="E249" s="141">
        <v>4.5759999999999996</v>
      </c>
      <c r="F249" s="145"/>
      <c r="G249" s="145"/>
      <c r="H249" s="145"/>
      <c r="I249" s="145"/>
      <c r="J249" s="145"/>
      <c r="K249" s="145"/>
      <c r="L249" s="129"/>
      <c r="M249" s="129"/>
      <c r="N249" s="129"/>
      <c r="O249" s="129"/>
      <c r="P249" s="129"/>
      <c r="Q249" s="129"/>
      <c r="R249" s="129"/>
      <c r="S249" s="129"/>
      <c r="T249" s="129" t="s">
        <v>157</v>
      </c>
      <c r="U249" s="129">
        <v>0</v>
      </c>
      <c r="V249" s="129"/>
      <c r="W249" s="129"/>
      <c r="X249" s="129"/>
      <c r="Y249" s="129"/>
      <c r="Z249" s="129"/>
      <c r="AA249" s="129"/>
      <c r="AB249" s="129"/>
      <c r="AC249" s="129"/>
      <c r="AD249" s="129"/>
      <c r="AE249" s="129"/>
      <c r="AF249" s="129"/>
      <c r="AG249" s="129"/>
      <c r="AH249" s="129"/>
      <c r="AI249" s="129"/>
      <c r="AJ249" s="129"/>
      <c r="AK249" s="129"/>
      <c r="AL249" s="129"/>
      <c r="AM249" s="129"/>
      <c r="AN249" s="129"/>
      <c r="AO249" s="129"/>
      <c r="AP249" s="129"/>
      <c r="AQ249" s="129"/>
      <c r="AR249" s="129"/>
      <c r="AS249" s="129"/>
      <c r="AT249" s="129"/>
      <c r="AU249" s="129"/>
      <c r="AV249" s="129"/>
      <c r="AW249" s="129"/>
    </row>
    <row r="250" spans="1:49" outlineLevel="1">
      <c r="A250" s="130">
        <v>101</v>
      </c>
      <c r="B250" s="134" t="s">
        <v>485</v>
      </c>
      <c r="C250" s="166" t="s">
        <v>486</v>
      </c>
      <c r="D250" s="136" t="s">
        <v>198</v>
      </c>
      <c r="E250" s="140">
        <v>8.7802000000000007</v>
      </c>
      <c r="F250" s="144"/>
      <c r="G250" s="145">
        <f>ROUND(E250*F250,2)</f>
        <v>0</v>
      </c>
      <c r="H250" s="145">
        <v>0</v>
      </c>
      <c r="I250" s="145">
        <f>ROUND(E250*H250,5)</f>
        <v>0</v>
      </c>
      <c r="J250" s="145">
        <v>0</v>
      </c>
      <c r="K250" s="145">
        <f>ROUND(E250*J250,5)</f>
        <v>0</v>
      </c>
      <c r="L250" s="129"/>
      <c r="M250" s="129"/>
      <c r="N250" s="129"/>
      <c r="O250" s="129"/>
      <c r="P250" s="129"/>
      <c r="Q250" s="129"/>
      <c r="R250" s="129"/>
      <c r="S250" s="129"/>
      <c r="T250" s="129" t="s">
        <v>155</v>
      </c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29"/>
      <c r="AH250" s="129"/>
      <c r="AI250" s="129"/>
      <c r="AJ250" s="129"/>
      <c r="AK250" s="129"/>
      <c r="AL250" s="129"/>
      <c r="AM250" s="129"/>
      <c r="AN250" s="129"/>
      <c r="AO250" s="129"/>
      <c r="AP250" s="129"/>
      <c r="AQ250" s="129"/>
      <c r="AR250" s="129"/>
      <c r="AS250" s="129"/>
      <c r="AT250" s="129"/>
      <c r="AU250" s="129"/>
      <c r="AV250" s="129"/>
      <c r="AW250" s="129"/>
    </row>
    <row r="251" spans="1:49" outlineLevel="1">
      <c r="A251" s="130">
        <v>102</v>
      </c>
      <c r="B251" s="134" t="s">
        <v>487</v>
      </c>
      <c r="C251" s="166" t="s">
        <v>488</v>
      </c>
      <c r="D251" s="136" t="s">
        <v>198</v>
      </c>
      <c r="E251" s="140">
        <v>421.17</v>
      </c>
      <c r="F251" s="144"/>
      <c r="G251" s="145">
        <f>ROUND(E251*F251,2)</f>
        <v>0</v>
      </c>
      <c r="H251" s="145">
        <v>1.1900000000000001E-2</v>
      </c>
      <c r="I251" s="145">
        <f>ROUND(E251*H251,5)</f>
        <v>5.0119199999999999</v>
      </c>
      <c r="J251" s="145">
        <v>0</v>
      </c>
      <c r="K251" s="145">
        <f>ROUND(E251*J251,5)</f>
        <v>0</v>
      </c>
      <c r="L251" s="129"/>
      <c r="M251" s="129"/>
      <c r="N251" s="129"/>
      <c r="O251" s="129"/>
      <c r="P251" s="129"/>
      <c r="Q251" s="129"/>
      <c r="R251" s="129"/>
      <c r="S251" s="129"/>
      <c r="T251" s="129" t="s">
        <v>155</v>
      </c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  <c r="AE251" s="129"/>
      <c r="AF251" s="129"/>
      <c r="AG251" s="129"/>
      <c r="AH251" s="129"/>
      <c r="AI251" s="129"/>
      <c r="AJ251" s="129"/>
      <c r="AK251" s="129"/>
      <c r="AL251" s="129"/>
      <c r="AM251" s="129"/>
      <c r="AN251" s="129"/>
      <c r="AO251" s="129"/>
      <c r="AP251" s="129"/>
      <c r="AQ251" s="129"/>
      <c r="AR251" s="129"/>
      <c r="AS251" s="129"/>
      <c r="AT251" s="129"/>
      <c r="AU251" s="129"/>
      <c r="AV251" s="129"/>
      <c r="AW251" s="129"/>
    </row>
    <row r="252" spans="1:49" ht="30.6" outlineLevel="1">
      <c r="A252" s="130"/>
      <c r="B252" s="134"/>
      <c r="C252" s="167" t="s">
        <v>489</v>
      </c>
      <c r="D252" s="137"/>
      <c r="E252" s="141">
        <v>421.17</v>
      </c>
      <c r="F252" s="145"/>
      <c r="G252" s="145"/>
      <c r="H252" s="145"/>
      <c r="I252" s="145"/>
      <c r="J252" s="145"/>
      <c r="K252" s="145"/>
      <c r="L252" s="129"/>
      <c r="M252" s="129"/>
      <c r="N252" s="129"/>
      <c r="O252" s="129"/>
      <c r="P252" s="129"/>
      <c r="Q252" s="129"/>
      <c r="R252" s="129"/>
      <c r="S252" s="129"/>
      <c r="T252" s="129" t="s">
        <v>157</v>
      </c>
      <c r="U252" s="129">
        <v>0</v>
      </c>
      <c r="V252" s="129"/>
      <c r="W252" s="129"/>
      <c r="X252" s="129"/>
      <c r="Y252" s="129"/>
      <c r="Z252" s="129"/>
      <c r="AA252" s="129"/>
      <c r="AB252" s="129"/>
      <c r="AC252" s="129"/>
      <c r="AD252" s="129"/>
      <c r="AE252" s="129"/>
      <c r="AF252" s="129"/>
      <c r="AG252" s="129"/>
      <c r="AH252" s="129"/>
      <c r="AI252" s="129"/>
      <c r="AJ252" s="129"/>
      <c r="AK252" s="129"/>
      <c r="AL252" s="129"/>
      <c r="AM252" s="129"/>
      <c r="AN252" s="129"/>
      <c r="AO252" s="129"/>
      <c r="AP252" s="129"/>
      <c r="AQ252" s="129"/>
      <c r="AR252" s="129"/>
      <c r="AS252" s="129"/>
      <c r="AT252" s="129"/>
      <c r="AU252" s="129"/>
      <c r="AV252" s="129"/>
      <c r="AW252" s="129"/>
    </row>
    <row r="253" spans="1:49" outlineLevel="1">
      <c r="A253" s="130">
        <v>103</v>
      </c>
      <c r="B253" s="134" t="s">
        <v>490</v>
      </c>
      <c r="C253" s="166" t="s">
        <v>491</v>
      </c>
      <c r="D253" s="136" t="s">
        <v>198</v>
      </c>
      <c r="E253" s="140">
        <v>32.880000000000003</v>
      </c>
      <c r="F253" s="144"/>
      <c r="G253" s="145">
        <f>ROUND(E253*F253,2)</f>
        <v>0</v>
      </c>
      <c r="H253" s="145">
        <v>1.201E-2</v>
      </c>
      <c r="I253" s="145">
        <f>ROUND(E253*H253,5)</f>
        <v>0.39489000000000002</v>
      </c>
      <c r="J253" s="145">
        <v>0</v>
      </c>
      <c r="K253" s="145">
        <f>ROUND(E253*J253,5)</f>
        <v>0</v>
      </c>
      <c r="L253" s="129"/>
      <c r="M253" s="129"/>
      <c r="N253" s="129"/>
      <c r="O253" s="129"/>
      <c r="P253" s="129"/>
      <c r="Q253" s="129"/>
      <c r="R253" s="129"/>
      <c r="S253" s="129"/>
      <c r="T253" s="129" t="s">
        <v>155</v>
      </c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129"/>
      <c r="AO253" s="129"/>
      <c r="AP253" s="129"/>
      <c r="AQ253" s="129"/>
      <c r="AR253" s="129"/>
      <c r="AS253" s="129"/>
      <c r="AT253" s="129"/>
      <c r="AU253" s="129"/>
      <c r="AV253" s="129"/>
      <c r="AW253" s="129"/>
    </row>
    <row r="254" spans="1:49" outlineLevel="1">
      <c r="A254" s="130"/>
      <c r="B254" s="134"/>
      <c r="C254" s="167" t="s">
        <v>492</v>
      </c>
      <c r="D254" s="137"/>
      <c r="E254" s="141">
        <v>32.880000000000003</v>
      </c>
      <c r="F254" s="145"/>
      <c r="G254" s="145"/>
      <c r="H254" s="145"/>
      <c r="I254" s="145"/>
      <c r="J254" s="145"/>
      <c r="K254" s="145"/>
      <c r="L254" s="129"/>
      <c r="M254" s="129"/>
      <c r="N254" s="129"/>
      <c r="O254" s="129"/>
      <c r="P254" s="129"/>
      <c r="Q254" s="129"/>
      <c r="R254" s="129"/>
      <c r="S254" s="129"/>
      <c r="T254" s="129" t="s">
        <v>157</v>
      </c>
      <c r="U254" s="129">
        <v>0</v>
      </c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129"/>
      <c r="AO254" s="129"/>
      <c r="AP254" s="129"/>
      <c r="AQ254" s="129"/>
      <c r="AR254" s="129"/>
      <c r="AS254" s="129"/>
      <c r="AT254" s="129"/>
      <c r="AU254" s="129"/>
      <c r="AV254" s="129"/>
      <c r="AW254" s="129"/>
    </row>
    <row r="255" spans="1:49" outlineLevel="1">
      <c r="A255" s="130">
        <v>104</v>
      </c>
      <c r="B255" s="134" t="s">
        <v>493</v>
      </c>
      <c r="C255" s="166" t="s">
        <v>494</v>
      </c>
      <c r="D255" s="136" t="s">
        <v>198</v>
      </c>
      <c r="E255" s="140">
        <v>151.6</v>
      </c>
      <c r="F255" s="144"/>
      <c r="G255" s="145">
        <f>ROUND(E255*F255,2)</f>
        <v>0</v>
      </c>
      <c r="H255" s="145">
        <v>1.8460000000000001E-2</v>
      </c>
      <c r="I255" s="145">
        <f>ROUND(E255*H255,5)</f>
        <v>2.79854</v>
      </c>
      <c r="J255" s="145">
        <v>0</v>
      </c>
      <c r="K255" s="145">
        <f>ROUND(E255*J255,5)</f>
        <v>0</v>
      </c>
      <c r="L255" s="129"/>
      <c r="M255" s="129"/>
      <c r="N255" s="129"/>
      <c r="O255" s="129"/>
      <c r="P255" s="129"/>
      <c r="Q255" s="129"/>
      <c r="R255" s="129"/>
      <c r="S255" s="129"/>
      <c r="T255" s="129" t="s">
        <v>155</v>
      </c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29"/>
      <c r="AH255" s="129"/>
      <c r="AI255" s="129"/>
      <c r="AJ255" s="129"/>
      <c r="AK255" s="129"/>
      <c r="AL255" s="129"/>
      <c r="AM255" s="129"/>
      <c r="AN255" s="129"/>
      <c r="AO255" s="129"/>
      <c r="AP255" s="129"/>
      <c r="AQ255" s="129"/>
      <c r="AR255" s="129"/>
      <c r="AS255" s="129"/>
      <c r="AT255" s="129"/>
      <c r="AU255" s="129"/>
      <c r="AV255" s="129"/>
      <c r="AW255" s="129"/>
    </row>
    <row r="256" spans="1:49" outlineLevel="1">
      <c r="A256" s="130"/>
      <c r="B256" s="134"/>
      <c r="C256" s="167" t="s">
        <v>495</v>
      </c>
      <c r="D256" s="137"/>
      <c r="E256" s="141">
        <v>151.6</v>
      </c>
      <c r="F256" s="145"/>
      <c r="G256" s="145"/>
      <c r="H256" s="145"/>
      <c r="I256" s="145"/>
      <c r="J256" s="145"/>
      <c r="K256" s="145"/>
      <c r="L256" s="129"/>
      <c r="M256" s="129"/>
      <c r="N256" s="129"/>
      <c r="O256" s="129"/>
      <c r="P256" s="129"/>
      <c r="Q256" s="129"/>
      <c r="R256" s="129"/>
      <c r="S256" s="129"/>
      <c r="T256" s="129" t="s">
        <v>157</v>
      </c>
      <c r="U256" s="129">
        <v>0</v>
      </c>
      <c r="V256" s="129"/>
      <c r="W256" s="129"/>
      <c r="X256" s="129"/>
      <c r="Y256" s="129"/>
      <c r="Z256" s="129"/>
      <c r="AA256" s="129"/>
      <c r="AB256" s="129"/>
      <c r="AC256" s="129"/>
      <c r="AD256" s="129"/>
      <c r="AE256" s="129"/>
      <c r="AF256" s="129"/>
      <c r="AG256" s="129"/>
      <c r="AH256" s="129"/>
      <c r="AI256" s="129"/>
      <c r="AJ256" s="129"/>
      <c r="AK256" s="129"/>
      <c r="AL256" s="129"/>
      <c r="AM256" s="129"/>
      <c r="AN256" s="129"/>
      <c r="AO256" s="129"/>
      <c r="AP256" s="129"/>
      <c r="AQ256" s="129"/>
      <c r="AR256" s="129"/>
      <c r="AS256" s="129"/>
      <c r="AT256" s="129"/>
      <c r="AU256" s="129"/>
      <c r="AV256" s="129"/>
      <c r="AW256" s="129"/>
    </row>
    <row r="257" spans="1:49" outlineLevel="1">
      <c r="A257" s="130">
        <v>105</v>
      </c>
      <c r="B257" s="134" t="s">
        <v>496</v>
      </c>
      <c r="C257" s="166" t="s">
        <v>497</v>
      </c>
      <c r="D257" s="136" t="s">
        <v>198</v>
      </c>
      <c r="E257" s="140">
        <v>15.92</v>
      </c>
      <c r="F257" s="144"/>
      <c r="G257" s="145">
        <f>ROUND(E257*F257,2)</f>
        <v>0</v>
      </c>
      <c r="H257" s="145">
        <v>1.8460000000000001E-2</v>
      </c>
      <c r="I257" s="145">
        <f>ROUND(E257*H257,5)</f>
        <v>0.29387999999999997</v>
      </c>
      <c r="J257" s="145">
        <v>0</v>
      </c>
      <c r="K257" s="145">
        <f>ROUND(E257*J257,5)</f>
        <v>0</v>
      </c>
      <c r="L257" s="129"/>
      <c r="M257" s="129"/>
      <c r="N257" s="129"/>
      <c r="O257" s="129"/>
      <c r="P257" s="129"/>
      <c r="Q257" s="129"/>
      <c r="R257" s="129"/>
      <c r="S257" s="129"/>
      <c r="T257" s="129" t="s">
        <v>155</v>
      </c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29"/>
      <c r="AE257" s="129"/>
      <c r="AF257" s="129"/>
      <c r="AG257" s="129"/>
      <c r="AH257" s="129"/>
      <c r="AI257" s="129"/>
      <c r="AJ257" s="129"/>
      <c r="AK257" s="129"/>
      <c r="AL257" s="129"/>
      <c r="AM257" s="129"/>
      <c r="AN257" s="129"/>
      <c r="AO257" s="129"/>
      <c r="AP257" s="129"/>
      <c r="AQ257" s="129"/>
      <c r="AR257" s="129"/>
      <c r="AS257" s="129"/>
      <c r="AT257" s="129"/>
      <c r="AU257" s="129"/>
      <c r="AV257" s="129"/>
      <c r="AW257" s="129"/>
    </row>
    <row r="258" spans="1:49" outlineLevel="1">
      <c r="A258" s="130"/>
      <c r="B258" s="134"/>
      <c r="C258" s="167" t="s">
        <v>498</v>
      </c>
      <c r="D258" s="137"/>
      <c r="E258" s="141">
        <v>15.92</v>
      </c>
      <c r="F258" s="145"/>
      <c r="G258" s="145"/>
      <c r="H258" s="145"/>
      <c r="I258" s="145"/>
      <c r="J258" s="145"/>
      <c r="K258" s="145"/>
      <c r="L258" s="129"/>
      <c r="M258" s="129"/>
      <c r="N258" s="129"/>
      <c r="O258" s="129"/>
      <c r="P258" s="129"/>
      <c r="Q258" s="129"/>
      <c r="R258" s="129"/>
      <c r="S258" s="129"/>
      <c r="T258" s="129" t="s">
        <v>157</v>
      </c>
      <c r="U258" s="129">
        <v>0</v>
      </c>
      <c r="V258" s="129"/>
      <c r="W258" s="129"/>
      <c r="X258" s="129"/>
      <c r="Y258" s="129"/>
      <c r="Z258" s="129"/>
      <c r="AA258" s="129"/>
      <c r="AB258" s="129"/>
      <c r="AC258" s="129"/>
      <c r="AD258" s="129"/>
      <c r="AE258" s="129"/>
      <c r="AF258" s="129"/>
      <c r="AG258" s="129"/>
      <c r="AH258" s="129"/>
      <c r="AI258" s="129"/>
      <c r="AJ258" s="129"/>
      <c r="AK258" s="129"/>
      <c r="AL258" s="129"/>
      <c r="AM258" s="129"/>
      <c r="AN258" s="129"/>
      <c r="AO258" s="129"/>
      <c r="AP258" s="129"/>
      <c r="AQ258" s="129"/>
      <c r="AR258" s="129"/>
      <c r="AS258" s="129"/>
      <c r="AT258" s="129"/>
      <c r="AU258" s="129"/>
      <c r="AV258" s="129"/>
      <c r="AW258" s="129"/>
    </row>
    <row r="259" spans="1:49" outlineLevel="1">
      <c r="A259" s="130">
        <v>106</v>
      </c>
      <c r="B259" s="134" t="s">
        <v>499</v>
      </c>
      <c r="C259" s="166" t="s">
        <v>500</v>
      </c>
      <c r="D259" s="136" t="s">
        <v>198</v>
      </c>
      <c r="E259" s="140">
        <v>2.4500000000000002</v>
      </c>
      <c r="F259" s="144"/>
      <c r="G259" s="145">
        <f>ROUND(E259*F259,2)</f>
        <v>0</v>
      </c>
      <c r="H259" s="145">
        <v>0</v>
      </c>
      <c r="I259" s="145">
        <f>ROUND(E259*H259,5)</f>
        <v>0</v>
      </c>
      <c r="J259" s="145">
        <v>0</v>
      </c>
      <c r="K259" s="145">
        <f>ROUND(E259*J259,5)</f>
        <v>0</v>
      </c>
      <c r="L259" s="129"/>
      <c r="M259" s="129"/>
      <c r="N259" s="129"/>
      <c r="O259" s="129"/>
      <c r="P259" s="129"/>
      <c r="Q259" s="129"/>
      <c r="R259" s="129"/>
      <c r="S259" s="129"/>
      <c r="T259" s="129" t="s">
        <v>155</v>
      </c>
      <c r="U259" s="129"/>
      <c r="V259" s="129"/>
      <c r="W259" s="129"/>
      <c r="X259" s="129"/>
      <c r="Y259" s="129"/>
      <c r="Z259" s="129"/>
      <c r="AA259" s="129"/>
      <c r="AB259" s="129"/>
      <c r="AC259" s="129"/>
      <c r="AD259" s="129"/>
      <c r="AE259" s="129"/>
      <c r="AF259" s="129"/>
      <c r="AG259" s="129"/>
      <c r="AH259" s="129"/>
      <c r="AI259" s="129"/>
      <c r="AJ259" s="129"/>
      <c r="AK259" s="129"/>
      <c r="AL259" s="129"/>
      <c r="AM259" s="129"/>
      <c r="AN259" s="129"/>
      <c r="AO259" s="129"/>
      <c r="AP259" s="129"/>
      <c r="AQ259" s="129"/>
      <c r="AR259" s="129"/>
      <c r="AS259" s="129"/>
      <c r="AT259" s="129"/>
      <c r="AU259" s="129"/>
      <c r="AV259" s="129"/>
      <c r="AW259" s="129"/>
    </row>
    <row r="260" spans="1:49" outlineLevel="1">
      <c r="A260" s="130"/>
      <c r="B260" s="134"/>
      <c r="C260" s="167" t="s">
        <v>501</v>
      </c>
      <c r="D260" s="137"/>
      <c r="E260" s="141">
        <v>2.4500000000000002</v>
      </c>
      <c r="F260" s="145"/>
      <c r="G260" s="145"/>
      <c r="H260" s="145"/>
      <c r="I260" s="145"/>
      <c r="J260" s="145"/>
      <c r="K260" s="145"/>
      <c r="L260" s="129"/>
      <c r="M260" s="129"/>
      <c r="N260" s="129"/>
      <c r="O260" s="129"/>
      <c r="P260" s="129"/>
      <c r="Q260" s="129"/>
      <c r="R260" s="129"/>
      <c r="S260" s="129"/>
      <c r="T260" s="129" t="s">
        <v>157</v>
      </c>
      <c r="U260" s="129">
        <v>0</v>
      </c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  <c r="AG260" s="129"/>
      <c r="AH260" s="129"/>
      <c r="AI260" s="129"/>
      <c r="AJ260" s="129"/>
      <c r="AK260" s="129"/>
      <c r="AL260" s="129"/>
      <c r="AM260" s="129"/>
      <c r="AN260" s="129"/>
      <c r="AO260" s="129"/>
      <c r="AP260" s="129"/>
      <c r="AQ260" s="129"/>
      <c r="AR260" s="129"/>
      <c r="AS260" s="129"/>
      <c r="AT260" s="129"/>
      <c r="AU260" s="129"/>
      <c r="AV260" s="129"/>
      <c r="AW260" s="129"/>
    </row>
    <row r="261" spans="1:49" outlineLevel="1">
      <c r="A261" s="130">
        <v>107</v>
      </c>
      <c r="B261" s="134" t="s">
        <v>502</v>
      </c>
      <c r="C261" s="166" t="s">
        <v>503</v>
      </c>
      <c r="D261" s="136" t="s">
        <v>198</v>
      </c>
      <c r="E261" s="140">
        <v>3.85</v>
      </c>
      <c r="F261" s="144"/>
      <c r="G261" s="145">
        <f>ROUND(E261*F261,2)</f>
        <v>0</v>
      </c>
      <c r="H261" s="145">
        <v>0</v>
      </c>
      <c r="I261" s="145">
        <f>ROUND(E261*H261,5)</f>
        <v>0</v>
      </c>
      <c r="J261" s="145">
        <v>0</v>
      </c>
      <c r="K261" s="145">
        <f>ROUND(E261*J261,5)</f>
        <v>0</v>
      </c>
      <c r="L261" s="129"/>
      <c r="M261" s="129"/>
      <c r="N261" s="129"/>
      <c r="O261" s="129"/>
      <c r="P261" s="129"/>
      <c r="Q261" s="129"/>
      <c r="R261" s="129"/>
      <c r="S261" s="129"/>
      <c r="T261" s="129" t="s">
        <v>155</v>
      </c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  <c r="AE261" s="129"/>
      <c r="AF261" s="129"/>
      <c r="AG261" s="129"/>
      <c r="AH261" s="129"/>
      <c r="AI261" s="129"/>
      <c r="AJ261" s="129"/>
      <c r="AK261" s="129"/>
      <c r="AL261" s="129"/>
      <c r="AM261" s="129"/>
      <c r="AN261" s="129"/>
      <c r="AO261" s="129"/>
      <c r="AP261" s="129"/>
      <c r="AQ261" s="129"/>
      <c r="AR261" s="129"/>
      <c r="AS261" s="129"/>
      <c r="AT261" s="129"/>
      <c r="AU261" s="129"/>
      <c r="AV261" s="129"/>
      <c r="AW261" s="129"/>
    </row>
    <row r="262" spans="1:49" outlineLevel="1">
      <c r="A262" s="130"/>
      <c r="B262" s="134"/>
      <c r="C262" s="167" t="s">
        <v>504</v>
      </c>
      <c r="D262" s="137"/>
      <c r="E262" s="141">
        <v>3.85</v>
      </c>
      <c r="F262" s="145"/>
      <c r="G262" s="145"/>
      <c r="H262" s="145"/>
      <c r="I262" s="145"/>
      <c r="J262" s="145"/>
      <c r="K262" s="145"/>
      <c r="L262" s="129"/>
      <c r="M262" s="129"/>
      <c r="N262" s="129"/>
      <c r="O262" s="129"/>
      <c r="P262" s="129"/>
      <c r="Q262" s="129"/>
      <c r="R262" s="129"/>
      <c r="S262" s="129"/>
      <c r="T262" s="129" t="s">
        <v>157</v>
      </c>
      <c r="U262" s="129">
        <v>0</v>
      </c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  <c r="AG262" s="129"/>
      <c r="AH262" s="129"/>
      <c r="AI262" s="129"/>
      <c r="AJ262" s="129"/>
      <c r="AK262" s="129"/>
      <c r="AL262" s="129"/>
      <c r="AM262" s="129"/>
      <c r="AN262" s="129"/>
      <c r="AO262" s="129"/>
      <c r="AP262" s="129"/>
      <c r="AQ262" s="129"/>
      <c r="AR262" s="129"/>
      <c r="AS262" s="129"/>
      <c r="AT262" s="129"/>
      <c r="AU262" s="129"/>
      <c r="AV262" s="129"/>
      <c r="AW262" s="129"/>
    </row>
    <row r="263" spans="1:49" outlineLevel="1">
      <c r="A263" s="130"/>
      <c r="B263" s="134"/>
      <c r="C263" s="167" t="s">
        <v>505</v>
      </c>
      <c r="D263" s="137"/>
      <c r="E263" s="141"/>
      <c r="F263" s="145"/>
      <c r="G263" s="145"/>
      <c r="H263" s="145"/>
      <c r="I263" s="145"/>
      <c r="J263" s="145"/>
      <c r="K263" s="145"/>
      <c r="L263" s="129"/>
      <c r="M263" s="129"/>
      <c r="N263" s="129"/>
      <c r="O263" s="129"/>
      <c r="P263" s="129"/>
      <c r="Q263" s="129"/>
      <c r="R263" s="129"/>
      <c r="S263" s="129"/>
      <c r="T263" s="129" t="s">
        <v>157</v>
      </c>
      <c r="U263" s="129">
        <v>0</v>
      </c>
      <c r="V263" s="129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  <c r="AG263" s="129"/>
      <c r="AH263" s="129"/>
      <c r="AI263" s="129"/>
      <c r="AJ263" s="129"/>
      <c r="AK263" s="129"/>
      <c r="AL263" s="129"/>
      <c r="AM263" s="129"/>
      <c r="AN263" s="129"/>
      <c r="AO263" s="129"/>
      <c r="AP263" s="129"/>
      <c r="AQ263" s="129"/>
      <c r="AR263" s="129"/>
      <c r="AS263" s="129"/>
      <c r="AT263" s="129"/>
      <c r="AU263" s="129"/>
      <c r="AV263" s="129"/>
      <c r="AW263" s="129"/>
    </row>
    <row r="264" spans="1:49" outlineLevel="1">
      <c r="A264" s="130">
        <v>108</v>
      </c>
      <c r="B264" s="134" t="s">
        <v>506</v>
      </c>
      <c r="C264" s="166" t="s">
        <v>507</v>
      </c>
      <c r="D264" s="136" t="s">
        <v>198</v>
      </c>
      <c r="E264" s="140">
        <v>96.93</v>
      </c>
      <c r="F264" s="144"/>
      <c r="G264" s="145">
        <f>ROUND(E264*F264,2)</f>
        <v>0</v>
      </c>
      <c r="H264" s="145">
        <v>0</v>
      </c>
      <c r="I264" s="145">
        <f>ROUND(E264*H264,5)</f>
        <v>0</v>
      </c>
      <c r="J264" s="145">
        <v>0</v>
      </c>
      <c r="K264" s="145">
        <f>ROUND(E264*J264,5)</f>
        <v>0</v>
      </c>
      <c r="L264" s="129"/>
      <c r="M264" s="129"/>
      <c r="N264" s="129"/>
      <c r="O264" s="129"/>
      <c r="P264" s="129"/>
      <c r="Q264" s="129"/>
      <c r="R264" s="129"/>
      <c r="S264" s="129"/>
      <c r="T264" s="129" t="s">
        <v>155</v>
      </c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  <c r="AM264" s="129"/>
      <c r="AN264" s="129"/>
      <c r="AO264" s="129"/>
      <c r="AP264" s="129"/>
      <c r="AQ264" s="129"/>
      <c r="AR264" s="129"/>
      <c r="AS264" s="129"/>
      <c r="AT264" s="129"/>
      <c r="AU264" s="129"/>
      <c r="AV264" s="129"/>
      <c r="AW264" s="129"/>
    </row>
    <row r="265" spans="1:49" outlineLevel="1">
      <c r="A265" s="130"/>
      <c r="B265" s="134"/>
      <c r="C265" s="167" t="s">
        <v>508</v>
      </c>
      <c r="D265" s="137"/>
      <c r="E265" s="141">
        <v>64.58</v>
      </c>
      <c r="F265" s="145"/>
      <c r="G265" s="145"/>
      <c r="H265" s="145"/>
      <c r="I265" s="145"/>
      <c r="J265" s="145"/>
      <c r="K265" s="145"/>
      <c r="L265" s="129"/>
      <c r="M265" s="129"/>
      <c r="N265" s="129"/>
      <c r="O265" s="129"/>
      <c r="P265" s="129"/>
      <c r="Q265" s="129"/>
      <c r="R265" s="129"/>
      <c r="S265" s="129"/>
      <c r="T265" s="129" t="s">
        <v>157</v>
      </c>
      <c r="U265" s="129">
        <v>0</v>
      </c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  <c r="AN265" s="129"/>
      <c r="AO265" s="129"/>
      <c r="AP265" s="129"/>
      <c r="AQ265" s="129"/>
      <c r="AR265" s="129"/>
      <c r="AS265" s="129"/>
      <c r="AT265" s="129"/>
      <c r="AU265" s="129"/>
      <c r="AV265" s="129"/>
      <c r="AW265" s="129"/>
    </row>
    <row r="266" spans="1:49" outlineLevel="1">
      <c r="A266" s="130"/>
      <c r="B266" s="134"/>
      <c r="C266" s="167" t="s">
        <v>509</v>
      </c>
      <c r="D266" s="137"/>
      <c r="E266" s="141">
        <v>32.35</v>
      </c>
      <c r="F266" s="145"/>
      <c r="G266" s="145"/>
      <c r="H266" s="145"/>
      <c r="I266" s="145"/>
      <c r="J266" s="145"/>
      <c r="K266" s="145"/>
      <c r="L266" s="129"/>
      <c r="M266" s="129"/>
      <c r="N266" s="129"/>
      <c r="O266" s="129"/>
      <c r="P266" s="129"/>
      <c r="Q266" s="129"/>
      <c r="R266" s="129"/>
      <c r="S266" s="129"/>
      <c r="T266" s="129" t="s">
        <v>157</v>
      </c>
      <c r="U266" s="129">
        <v>0</v>
      </c>
      <c r="V266" s="129"/>
      <c r="W266" s="129"/>
      <c r="X266" s="129"/>
      <c r="Y266" s="129"/>
      <c r="Z266" s="129"/>
      <c r="AA266" s="129"/>
      <c r="AB266" s="129"/>
      <c r="AC266" s="129"/>
      <c r="AD266" s="129"/>
      <c r="AE266" s="129"/>
      <c r="AF266" s="129"/>
      <c r="AG266" s="129"/>
      <c r="AH266" s="129"/>
      <c r="AI266" s="129"/>
      <c r="AJ266" s="129"/>
      <c r="AK266" s="129"/>
      <c r="AL266" s="129"/>
      <c r="AM266" s="129"/>
      <c r="AN266" s="129"/>
      <c r="AO266" s="129"/>
      <c r="AP266" s="129"/>
      <c r="AQ266" s="129"/>
      <c r="AR266" s="129"/>
      <c r="AS266" s="129"/>
      <c r="AT266" s="129"/>
      <c r="AU266" s="129"/>
      <c r="AV266" s="129"/>
      <c r="AW266" s="129"/>
    </row>
    <row r="267" spans="1:49" outlineLevel="1">
      <c r="A267" s="130">
        <v>109</v>
      </c>
      <c r="B267" s="134" t="s">
        <v>510</v>
      </c>
      <c r="C267" s="166" t="s">
        <v>511</v>
      </c>
      <c r="D267" s="136" t="s">
        <v>512</v>
      </c>
      <c r="E267" s="140">
        <v>1.65</v>
      </c>
      <c r="F267" s="144"/>
      <c r="G267" s="145">
        <f>ROUND(E267*F267,2)</f>
        <v>0</v>
      </c>
      <c r="H267" s="145">
        <v>0.67279</v>
      </c>
      <c r="I267" s="145">
        <f>ROUND(E267*H267,5)</f>
        <v>1.1101000000000001</v>
      </c>
      <c r="J267" s="145">
        <v>0</v>
      </c>
      <c r="K267" s="145">
        <f>ROUND(E267*J267,5)</f>
        <v>0</v>
      </c>
      <c r="L267" s="129"/>
      <c r="M267" s="129"/>
      <c r="N267" s="129"/>
      <c r="O267" s="129"/>
      <c r="P267" s="129"/>
      <c r="Q267" s="129"/>
      <c r="R267" s="129"/>
      <c r="S267" s="129"/>
      <c r="T267" s="129" t="s">
        <v>265</v>
      </c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  <c r="AE267" s="129"/>
      <c r="AF267" s="129"/>
      <c r="AG267" s="129"/>
      <c r="AH267" s="129"/>
      <c r="AI267" s="129"/>
      <c r="AJ267" s="129"/>
      <c r="AK267" s="129"/>
      <c r="AL267" s="129"/>
      <c r="AM267" s="129"/>
      <c r="AN267" s="129"/>
      <c r="AO267" s="129"/>
      <c r="AP267" s="129"/>
      <c r="AQ267" s="129"/>
      <c r="AR267" s="129"/>
      <c r="AS267" s="129"/>
      <c r="AT267" s="129"/>
      <c r="AU267" s="129"/>
      <c r="AV267" s="129"/>
      <c r="AW267" s="129"/>
    </row>
    <row r="268" spans="1:49" outlineLevel="1">
      <c r="A268" s="130"/>
      <c r="B268" s="134"/>
      <c r="C268" s="167" t="s">
        <v>513</v>
      </c>
      <c r="D268" s="137"/>
      <c r="E268" s="141">
        <v>1.65</v>
      </c>
      <c r="F268" s="145"/>
      <c r="G268" s="145"/>
      <c r="H268" s="145"/>
      <c r="I268" s="145"/>
      <c r="J268" s="145"/>
      <c r="K268" s="145"/>
      <c r="L268" s="129"/>
      <c r="M268" s="129"/>
      <c r="N268" s="129"/>
      <c r="O268" s="129"/>
      <c r="P268" s="129"/>
      <c r="Q268" s="129"/>
      <c r="R268" s="129"/>
      <c r="S268" s="129"/>
      <c r="T268" s="129" t="s">
        <v>157</v>
      </c>
      <c r="U268" s="129">
        <v>0</v>
      </c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</row>
    <row r="269" spans="1:49">
      <c r="A269" s="131" t="s">
        <v>150</v>
      </c>
      <c r="B269" s="135" t="s">
        <v>64</v>
      </c>
      <c r="C269" s="168" t="s">
        <v>65</v>
      </c>
      <c r="D269" s="138"/>
      <c r="E269" s="142"/>
      <c r="F269" s="146"/>
      <c r="G269" s="146">
        <f>SUM(G270:G275)</f>
        <v>0</v>
      </c>
      <c r="H269" s="146"/>
      <c r="I269" s="146">
        <f>SUM(I270:I275)</f>
        <v>13.715999999999999</v>
      </c>
      <c r="J269" s="146"/>
      <c r="K269" s="146">
        <f>SUM(K270:K275)</f>
        <v>0</v>
      </c>
      <c r="T269" t="s">
        <v>151</v>
      </c>
    </row>
    <row r="270" spans="1:49" outlineLevel="1">
      <c r="A270" s="130">
        <v>110</v>
      </c>
      <c r="B270" s="134" t="s">
        <v>514</v>
      </c>
      <c r="C270" s="166" t="s">
        <v>515</v>
      </c>
      <c r="D270" s="136" t="s">
        <v>198</v>
      </c>
      <c r="E270" s="140">
        <v>23.3</v>
      </c>
      <c r="F270" s="144"/>
      <c r="G270" s="145">
        <f>ROUND(E270*F270,2)</f>
        <v>0</v>
      </c>
      <c r="H270" s="145">
        <v>0.378</v>
      </c>
      <c r="I270" s="145">
        <f>ROUND(E270*H270,5)</f>
        <v>8.8073999999999995</v>
      </c>
      <c r="J270" s="145">
        <v>0</v>
      </c>
      <c r="K270" s="145">
        <f>ROUND(E270*J270,5)</f>
        <v>0</v>
      </c>
      <c r="L270" s="129"/>
      <c r="M270" s="129"/>
      <c r="N270" s="129"/>
      <c r="O270" s="129"/>
      <c r="P270" s="129"/>
      <c r="Q270" s="129"/>
      <c r="R270" s="129"/>
      <c r="S270" s="129"/>
      <c r="T270" s="129" t="s">
        <v>155</v>
      </c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129"/>
      <c r="AL270" s="129"/>
      <c r="AM270" s="129"/>
      <c r="AN270" s="129"/>
      <c r="AO270" s="129"/>
      <c r="AP270" s="129"/>
      <c r="AQ270" s="129"/>
      <c r="AR270" s="129"/>
      <c r="AS270" s="129"/>
      <c r="AT270" s="129"/>
      <c r="AU270" s="129"/>
      <c r="AV270" s="129"/>
      <c r="AW270" s="129"/>
    </row>
    <row r="271" spans="1:49" outlineLevel="1">
      <c r="A271" s="130"/>
      <c r="B271" s="134"/>
      <c r="C271" s="167" t="s">
        <v>516</v>
      </c>
      <c r="D271" s="137"/>
      <c r="E271" s="141">
        <v>23.3</v>
      </c>
      <c r="F271" s="145"/>
      <c r="G271" s="145"/>
      <c r="H271" s="145"/>
      <c r="I271" s="145"/>
      <c r="J271" s="145"/>
      <c r="K271" s="145"/>
      <c r="L271" s="129"/>
      <c r="M271" s="129"/>
      <c r="N271" s="129"/>
      <c r="O271" s="129"/>
      <c r="P271" s="129"/>
      <c r="Q271" s="129"/>
      <c r="R271" s="129"/>
      <c r="S271" s="129"/>
      <c r="T271" s="129" t="s">
        <v>157</v>
      </c>
      <c r="U271" s="129">
        <v>0</v>
      </c>
      <c r="V271" s="129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</row>
    <row r="272" spans="1:49" outlineLevel="1">
      <c r="A272" s="130">
        <v>111</v>
      </c>
      <c r="B272" s="134" t="s">
        <v>517</v>
      </c>
      <c r="C272" s="166" t="s">
        <v>518</v>
      </c>
      <c r="D272" s="136" t="s">
        <v>198</v>
      </c>
      <c r="E272" s="140">
        <v>23.3</v>
      </c>
      <c r="F272" s="144"/>
      <c r="G272" s="145">
        <f>ROUND(E272*F272,2)</f>
        <v>0</v>
      </c>
      <c r="H272" s="145">
        <v>7.3899999999999993E-2</v>
      </c>
      <c r="I272" s="145">
        <f>ROUND(E272*H272,5)</f>
        <v>1.72187</v>
      </c>
      <c r="J272" s="145">
        <v>0</v>
      </c>
      <c r="K272" s="145">
        <f>ROUND(E272*J272,5)</f>
        <v>0</v>
      </c>
      <c r="L272" s="129"/>
      <c r="M272" s="129"/>
      <c r="N272" s="129"/>
      <c r="O272" s="129"/>
      <c r="P272" s="129"/>
      <c r="Q272" s="129"/>
      <c r="R272" s="129"/>
      <c r="S272" s="129"/>
      <c r="T272" s="129" t="s">
        <v>155</v>
      </c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</row>
    <row r="273" spans="1:49" outlineLevel="1">
      <c r="A273" s="130">
        <v>112</v>
      </c>
      <c r="B273" s="134" t="s">
        <v>519</v>
      </c>
      <c r="C273" s="166" t="s">
        <v>520</v>
      </c>
      <c r="D273" s="136" t="s">
        <v>198</v>
      </c>
      <c r="E273" s="140">
        <v>24.465</v>
      </c>
      <c r="F273" s="144"/>
      <c r="G273" s="145">
        <f>ROUND(E273*F273,2)</f>
        <v>0</v>
      </c>
      <c r="H273" s="145">
        <v>0.12959999999999999</v>
      </c>
      <c r="I273" s="145">
        <f>ROUND(E273*H273,5)</f>
        <v>3.1706599999999998</v>
      </c>
      <c r="J273" s="145">
        <v>0</v>
      </c>
      <c r="K273" s="145">
        <f>ROUND(E273*J273,5)</f>
        <v>0</v>
      </c>
      <c r="L273" s="129"/>
      <c r="M273" s="129"/>
      <c r="N273" s="129"/>
      <c r="O273" s="129"/>
      <c r="P273" s="129"/>
      <c r="Q273" s="129"/>
      <c r="R273" s="129"/>
      <c r="S273" s="129"/>
      <c r="T273" s="129" t="s">
        <v>241</v>
      </c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</row>
    <row r="274" spans="1:49" outlineLevel="1">
      <c r="A274" s="130"/>
      <c r="B274" s="134"/>
      <c r="C274" s="167" t="s">
        <v>521</v>
      </c>
      <c r="D274" s="137"/>
      <c r="E274" s="141">
        <v>24.465</v>
      </c>
      <c r="F274" s="145"/>
      <c r="G274" s="145"/>
      <c r="H274" s="145"/>
      <c r="I274" s="145"/>
      <c r="J274" s="145"/>
      <c r="K274" s="145"/>
      <c r="L274" s="129"/>
      <c r="M274" s="129"/>
      <c r="N274" s="129"/>
      <c r="O274" s="129"/>
      <c r="P274" s="129"/>
      <c r="Q274" s="129"/>
      <c r="R274" s="129"/>
      <c r="S274" s="129"/>
      <c r="T274" s="129" t="s">
        <v>157</v>
      </c>
      <c r="U274" s="129">
        <v>0</v>
      </c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</row>
    <row r="275" spans="1:49" outlineLevel="1">
      <c r="A275" s="130">
        <v>113</v>
      </c>
      <c r="B275" s="134" t="s">
        <v>522</v>
      </c>
      <c r="C275" s="166" t="s">
        <v>523</v>
      </c>
      <c r="D275" s="136" t="s">
        <v>237</v>
      </c>
      <c r="E275" s="140">
        <v>48.7</v>
      </c>
      <c r="F275" s="144"/>
      <c r="G275" s="145">
        <f>ROUND(E275*F275,2)</f>
        <v>0</v>
      </c>
      <c r="H275" s="145">
        <v>3.3E-4</v>
      </c>
      <c r="I275" s="145">
        <f>ROUND(E275*H275,5)</f>
        <v>1.6070000000000001E-2</v>
      </c>
      <c r="J275" s="145">
        <v>0</v>
      </c>
      <c r="K275" s="145">
        <f>ROUND(E275*J275,5)</f>
        <v>0</v>
      </c>
      <c r="L275" s="129"/>
      <c r="M275" s="129"/>
      <c r="N275" s="129"/>
      <c r="O275" s="129"/>
      <c r="P275" s="129"/>
      <c r="Q275" s="129"/>
      <c r="R275" s="129"/>
      <c r="S275" s="129"/>
      <c r="T275" s="129" t="s">
        <v>155</v>
      </c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</row>
    <row r="276" spans="1:49">
      <c r="A276" s="131" t="s">
        <v>150</v>
      </c>
      <c r="B276" s="135" t="s">
        <v>66</v>
      </c>
      <c r="C276" s="168" t="s">
        <v>67</v>
      </c>
      <c r="D276" s="138"/>
      <c r="E276" s="142"/>
      <c r="F276" s="146"/>
      <c r="G276" s="146">
        <f>SUM(G277:G318)</f>
        <v>0</v>
      </c>
      <c r="H276" s="146"/>
      <c r="I276" s="146">
        <f>SUM(I277:I318)</f>
        <v>49.787279999999996</v>
      </c>
      <c r="J276" s="146"/>
      <c r="K276" s="146">
        <f>SUM(K277:K318)</f>
        <v>0</v>
      </c>
      <c r="T276" t="s">
        <v>151</v>
      </c>
    </row>
    <row r="277" spans="1:49" outlineLevel="1">
      <c r="A277" s="130">
        <v>114</v>
      </c>
      <c r="B277" s="134" t="s">
        <v>524</v>
      </c>
      <c r="C277" s="166" t="s">
        <v>525</v>
      </c>
      <c r="D277" s="136" t="s">
        <v>198</v>
      </c>
      <c r="E277" s="140">
        <v>145.1662</v>
      </c>
      <c r="F277" s="144"/>
      <c r="G277" s="145">
        <f>ROUND(E277*F277,2)</f>
        <v>0</v>
      </c>
      <c r="H277" s="145">
        <v>4.0000000000000003E-5</v>
      </c>
      <c r="I277" s="145">
        <f>ROUND(E277*H277,5)</f>
        <v>5.8100000000000001E-3</v>
      </c>
      <c r="J277" s="145">
        <v>0</v>
      </c>
      <c r="K277" s="145">
        <f>ROUND(E277*J277,5)</f>
        <v>0</v>
      </c>
      <c r="L277" s="129"/>
      <c r="M277" s="129"/>
      <c r="N277" s="129"/>
      <c r="O277" s="129"/>
      <c r="P277" s="129"/>
      <c r="Q277" s="129"/>
      <c r="R277" s="129"/>
      <c r="S277" s="129"/>
      <c r="T277" s="129" t="s">
        <v>155</v>
      </c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</row>
    <row r="278" spans="1:49" outlineLevel="1">
      <c r="A278" s="130"/>
      <c r="B278" s="134"/>
      <c r="C278" s="167" t="s">
        <v>526</v>
      </c>
      <c r="D278" s="137"/>
      <c r="E278" s="141">
        <v>84.13</v>
      </c>
      <c r="F278" s="145"/>
      <c r="G278" s="145"/>
      <c r="H278" s="145"/>
      <c r="I278" s="145"/>
      <c r="J278" s="145"/>
      <c r="K278" s="145"/>
      <c r="L278" s="129"/>
      <c r="M278" s="129"/>
      <c r="N278" s="129"/>
      <c r="O278" s="129"/>
      <c r="P278" s="129"/>
      <c r="Q278" s="129"/>
      <c r="R278" s="129"/>
      <c r="S278" s="129"/>
      <c r="T278" s="129" t="s">
        <v>157</v>
      </c>
      <c r="U278" s="129">
        <v>0</v>
      </c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</row>
    <row r="279" spans="1:49" ht="30.6" outlineLevel="1">
      <c r="A279" s="130"/>
      <c r="B279" s="134"/>
      <c r="C279" s="167" t="s">
        <v>527</v>
      </c>
      <c r="D279" s="137"/>
      <c r="E279" s="141">
        <v>51.696199999999997</v>
      </c>
      <c r="F279" s="145"/>
      <c r="G279" s="145"/>
      <c r="H279" s="145"/>
      <c r="I279" s="145"/>
      <c r="J279" s="145"/>
      <c r="K279" s="145"/>
      <c r="L279" s="129"/>
      <c r="M279" s="129"/>
      <c r="N279" s="129"/>
      <c r="O279" s="129"/>
      <c r="P279" s="129"/>
      <c r="Q279" s="129"/>
      <c r="R279" s="129"/>
      <c r="S279" s="129"/>
      <c r="T279" s="129" t="s">
        <v>157</v>
      </c>
      <c r="U279" s="129">
        <v>0</v>
      </c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</row>
    <row r="280" spans="1:49" outlineLevel="1">
      <c r="A280" s="130"/>
      <c r="B280" s="134"/>
      <c r="C280" s="167" t="s">
        <v>528</v>
      </c>
      <c r="D280" s="137"/>
      <c r="E280" s="141">
        <v>9.34</v>
      </c>
      <c r="F280" s="145"/>
      <c r="G280" s="145"/>
      <c r="H280" s="145"/>
      <c r="I280" s="145"/>
      <c r="J280" s="145"/>
      <c r="K280" s="145"/>
      <c r="L280" s="129"/>
      <c r="M280" s="129"/>
      <c r="N280" s="129"/>
      <c r="O280" s="129"/>
      <c r="P280" s="129"/>
      <c r="Q280" s="129"/>
      <c r="R280" s="129"/>
      <c r="S280" s="129"/>
      <c r="T280" s="129" t="s">
        <v>157</v>
      </c>
      <c r="U280" s="129">
        <v>0</v>
      </c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29"/>
      <c r="AH280" s="129"/>
      <c r="AI280" s="129"/>
      <c r="AJ280" s="129"/>
      <c r="AK280" s="129"/>
      <c r="AL280" s="129"/>
      <c r="AM280" s="129"/>
      <c r="AN280" s="129"/>
      <c r="AO280" s="129"/>
      <c r="AP280" s="129"/>
      <c r="AQ280" s="129"/>
      <c r="AR280" s="129"/>
      <c r="AS280" s="129"/>
      <c r="AT280" s="129"/>
      <c r="AU280" s="129"/>
      <c r="AV280" s="129"/>
      <c r="AW280" s="129"/>
    </row>
    <row r="281" spans="1:49" outlineLevel="1">
      <c r="A281" s="130">
        <v>115</v>
      </c>
      <c r="B281" s="134" t="s">
        <v>529</v>
      </c>
      <c r="C281" s="166" t="s">
        <v>530</v>
      </c>
      <c r="D281" s="136" t="s">
        <v>198</v>
      </c>
      <c r="E281" s="140">
        <v>111.08</v>
      </c>
      <c r="F281" s="144"/>
      <c r="G281" s="145">
        <f>ROUND(E281*F281,2)</f>
        <v>0</v>
      </c>
      <c r="H281" s="145">
        <v>5.1229999999999998E-2</v>
      </c>
      <c r="I281" s="145">
        <f>ROUND(E281*H281,5)</f>
        <v>5.6906299999999996</v>
      </c>
      <c r="J281" s="145">
        <v>0</v>
      </c>
      <c r="K281" s="145">
        <f>ROUND(E281*J281,5)</f>
        <v>0</v>
      </c>
      <c r="L281" s="129"/>
      <c r="M281" s="129"/>
      <c r="N281" s="129"/>
      <c r="O281" s="129"/>
      <c r="P281" s="129"/>
      <c r="Q281" s="129"/>
      <c r="R281" s="129"/>
      <c r="S281" s="129"/>
      <c r="T281" s="129" t="s">
        <v>155</v>
      </c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</row>
    <row r="282" spans="1:49" outlineLevel="1">
      <c r="A282" s="130"/>
      <c r="B282" s="134"/>
      <c r="C282" s="167" t="s">
        <v>531</v>
      </c>
      <c r="D282" s="137"/>
      <c r="E282" s="141">
        <v>111.08</v>
      </c>
      <c r="F282" s="145"/>
      <c r="G282" s="145"/>
      <c r="H282" s="145"/>
      <c r="I282" s="145"/>
      <c r="J282" s="145"/>
      <c r="K282" s="145"/>
      <c r="L282" s="129"/>
      <c r="M282" s="129"/>
      <c r="N282" s="129"/>
      <c r="O282" s="129"/>
      <c r="P282" s="129"/>
      <c r="Q282" s="129"/>
      <c r="R282" s="129"/>
      <c r="S282" s="129"/>
      <c r="T282" s="129" t="s">
        <v>157</v>
      </c>
      <c r="U282" s="129">
        <v>0</v>
      </c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29"/>
      <c r="AH282" s="129"/>
      <c r="AI282" s="129"/>
      <c r="AJ282" s="129"/>
      <c r="AK282" s="129"/>
      <c r="AL282" s="129"/>
      <c r="AM282" s="129"/>
      <c r="AN282" s="129"/>
      <c r="AO282" s="129"/>
      <c r="AP282" s="129"/>
      <c r="AQ282" s="129"/>
      <c r="AR282" s="129"/>
      <c r="AS282" s="129"/>
      <c r="AT282" s="129"/>
      <c r="AU282" s="129"/>
      <c r="AV282" s="129"/>
      <c r="AW282" s="129"/>
    </row>
    <row r="283" spans="1:49" outlineLevel="1">
      <c r="A283" s="130">
        <v>116</v>
      </c>
      <c r="B283" s="134" t="s">
        <v>532</v>
      </c>
      <c r="C283" s="166" t="s">
        <v>533</v>
      </c>
      <c r="D283" s="136" t="s">
        <v>198</v>
      </c>
      <c r="E283" s="140">
        <v>98.506699999999995</v>
      </c>
      <c r="F283" s="144"/>
      <c r="G283" s="145">
        <f>ROUND(E283*F283,2)</f>
        <v>0</v>
      </c>
      <c r="H283" s="145">
        <v>3.9210000000000002E-2</v>
      </c>
      <c r="I283" s="145">
        <f>ROUND(E283*H283,5)</f>
        <v>3.8624499999999999</v>
      </c>
      <c r="J283" s="145">
        <v>0</v>
      </c>
      <c r="K283" s="145">
        <f>ROUND(E283*J283,5)</f>
        <v>0</v>
      </c>
      <c r="L283" s="129"/>
      <c r="M283" s="129"/>
      <c r="N283" s="129"/>
      <c r="O283" s="129"/>
      <c r="P283" s="129"/>
      <c r="Q283" s="129"/>
      <c r="R283" s="129"/>
      <c r="S283" s="129"/>
      <c r="T283" s="129" t="s">
        <v>155</v>
      </c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  <c r="AG283" s="129"/>
      <c r="AH283" s="129"/>
      <c r="AI283" s="129"/>
      <c r="AJ283" s="129"/>
      <c r="AK283" s="129"/>
      <c r="AL283" s="129"/>
      <c r="AM283" s="129"/>
      <c r="AN283" s="129"/>
      <c r="AO283" s="129"/>
      <c r="AP283" s="129"/>
      <c r="AQ283" s="129"/>
      <c r="AR283" s="129"/>
      <c r="AS283" s="129"/>
      <c r="AT283" s="129"/>
      <c r="AU283" s="129"/>
      <c r="AV283" s="129"/>
      <c r="AW283" s="129"/>
    </row>
    <row r="284" spans="1:49" ht="20.399999999999999" outlineLevel="1">
      <c r="A284" s="130"/>
      <c r="B284" s="134"/>
      <c r="C284" s="167" t="s">
        <v>534</v>
      </c>
      <c r="D284" s="137"/>
      <c r="E284" s="141">
        <v>54.63</v>
      </c>
      <c r="F284" s="145"/>
      <c r="G284" s="145"/>
      <c r="H284" s="145"/>
      <c r="I284" s="145"/>
      <c r="J284" s="145"/>
      <c r="K284" s="145"/>
      <c r="L284" s="129"/>
      <c r="M284" s="129"/>
      <c r="N284" s="129"/>
      <c r="O284" s="129"/>
      <c r="P284" s="129"/>
      <c r="Q284" s="129"/>
      <c r="R284" s="129"/>
      <c r="S284" s="129"/>
      <c r="T284" s="129" t="s">
        <v>157</v>
      </c>
      <c r="U284" s="129">
        <v>0</v>
      </c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29"/>
      <c r="AH284" s="129"/>
      <c r="AI284" s="129"/>
      <c r="AJ284" s="129"/>
      <c r="AK284" s="129"/>
      <c r="AL284" s="129"/>
      <c r="AM284" s="129"/>
      <c r="AN284" s="129"/>
      <c r="AO284" s="129"/>
      <c r="AP284" s="129"/>
      <c r="AQ284" s="129"/>
      <c r="AR284" s="129"/>
      <c r="AS284" s="129"/>
      <c r="AT284" s="129"/>
      <c r="AU284" s="129"/>
      <c r="AV284" s="129"/>
      <c r="AW284" s="129"/>
    </row>
    <row r="285" spans="1:49" ht="20.399999999999999" outlineLevel="1">
      <c r="A285" s="130"/>
      <c r="B285" s="134"/>
      <c r="C285" s="167" t="s">
        <v>535</v>
      </c>
      <c r="D285" s="137"/>
      <c r="E285" s="141">
        <v>43.8767</v>
      </c>
      <c r="F285" s="145"/>
      <c r="G285" s="145"/>
      <c r="H285" s="145"/>
      <c r="I285" s="145"/>
      <c r="J285" s="145"/>
      <c r="K285" s="145"/>
      <c r="L285" s="129"/>
      <c r="M285" s="129"/>
      <c r="N285" s="129"/>
      <c r="O285" s="129"/>
      <c r="P285" s="129"/>
      <c r="Q285" s="129"/>
      <c r="R285" s="129"/>
      <c r="S285" s="129"/>
      <c r="T285" s="129" t="s">
        <v>157</v>
      </c>
      <c r="U285" s="129">
        <v>0</v>
      </c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129"/>
      <c r="AS285" s="129"/>
      <c r="AT285" s="129"/>
      <c r="AU285" s="129"/>
      <c r="AV285" s="129"/>
      <c r="AW285" s="129"/>
    </row>
    <row r="286" spans="1:49" outlineLevel="1">
      <c r="A286" s="130">
        <v>117</v>
      </c>
      <c r="B286" s="134" t="s">
        <v>536</v>
      </c>
      <c r="C286" s="166" t="s">
        <v>537</v>
      </c>
      <c r="D286" s="136" t="s">
        <v>198</v>
      </c>
      <c r="E286" s="140">
        <v>725.95209999999997</v>
      </c>
      <c r="F286" s="144"/>
      <c r="G286" s="145">
        <f>ROUND(E286*F286,2)</f>
        <v>0</v>
      </c>
      <c r="H286" s="145">
        <v>4.7660000000000001E-2</v>
      </c>
      <c r="I286" s="145">
        <f>ROUND(E286*H286,5)</f>
        <v>34.598880000000001</v>
      </c>
      <c r="J286" s="145">
        <v>0</v>
      </c>
      <c r="K286" s="145">
        <f>ROUND(E286*J286,5)</f>
        <v>0</v>
      </c>
      <c r="L286" s="129"/>
      <c r="M286" s="129"/>
      <c r="N286" s="129"/>
      <c r="O286" s="129"/>
      <c r="P286" s="129"/>
      <c r="Q286" s="129"/>
      <c r="R286" s="129"/>
      <c r="S286" s="129"/>
      <c r="T286" s="129" t="s">
        <v>155</v>
      </c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29"/>
      <c r="AH286" s="129"/>
      <c r="AI286" s="129"/>
      <c r="AJ286" s="129"/>
      <c r="AK286" s="129"/>
      <c r="AL286" s="129"/>
      <c r="AM286" s="129"/>
      <c r="AN286" s="129"/>
      <c r="AO286" s="129"/>
      <c r="AP286" s="129"/>
      <c r="AQ286" s="129"/>
      <c r="AR286" s="129"/>
      <c r="AS286" s="129"/>
      <c r="AT286" s="129"/>
      <c r="AU286" s="129"/>
      <c r="AV286" s="129"/>
      <c r="AW286" s="129"/>
    </row>
    <row r="287" spans="1:49" outlineLevel="1">
      <c r="A287" s="130"/>
      <c r="B287" s="134"/>
      <c r="C287" s="167" t="s">
        <v>538</v>
      </c>
      <c r="D287" s="137"/>
      <c r="E287" s="141"/>
      <c r="F287" s="145"/>
      <c r="G287" s="145"/>
      <c r="H287" s="145"/>
      <c r="I287" s="145"/>
      <c r="J287" s="145"/>
      <c r="K287" s="145"/>
      <c r="L287" s="129"/>
      <c r="M287" s="129"/>
      <c r="N287" s="129"/>
      <c r="O287" s="129"/>
      <c r="P287" s="129"/>
      <c r="Q287" s="129"/>
      <c r="R287" s="129"/>
      <c r="S287" s="129"/>
      <c r="T287" s="129" t="s">
        <v>157</v>
      </c>
      <c r="U287" s="129">
        <v>0</v>
      </c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29"/>
      <c r="AH287" s="129"/>
      <c r="AI287" s="129"/>
      <c r="AJ287" s="129"/>
      <c r="AK287" s="129"/>
      <c r="AL287" s="129"/>
      <c r="AM287" s="129"/>
      <c r="AN287" s="129"/>
      <c r="AO287" s="129"/>
      <c r="AP287" s="129"/>
      <c r="AQ287" s="129"/>
      <c r="AR287" s="129"/>
      <c r="AS287" s="129"/>
      <c r="AT287" s="129"/>
      <c r="AU287" s="129"/>
      <c r="AV287" s="129"/>
      <c r="AW287" s="129"/>
    </row>
    <row r="288" spans="1:49" outlineLevel="1">
      <c r="A288" s="130"/>
      <c r="B288" s="134"/>
      <c r="C288" s="167" t="s">
        <v>539</v>
      </c>
      <c r="D288" s="137"/>
      <c r="E288" s="141">
        <v>80.036000000000001</v>
      </c>
      <c r="F288" s="145"/>
      <c r="G288" s="145"/>
      <c r="H288" s="145"/>
      <c r="I288" s="145"/>
      <c r="J288" s="145"/>
      <c r="K288" s="145"/>
      <c r="L288" s="129"/>
      <c r="M288" s="129"/>
      <c r="N288" s="129"/>
      <c r="O288" s="129"/>
      <c r="P288" s="129"/>
      <c r="Q288" s="129"/>
      <c r="R288" s="129"/>
      <c r="S288" s="129"/>
      <c r="T288" s="129" t="s">
        <v>157</v>
      </c>
      <c r="U288" s="129">
        <v>0</v>
      </c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29"/>
      <c r="AH288" s="129"/>
      <c r="AI288" s="129"/>
      <c r="AJ288" s="129"/>
      <c r="AK288" s="129"/>
      <c r="AL288" s="129"/>
      <c r="AM288" s="129"/>
      <c r="AN288" s="129"/>
      <c r="AO288" s="129"/>
      <c r="AP288" s="129"/>
      <c r="AQ288" s="129"/>
      <c r="AR288" s="129"/>
      <c r="AS288" s="129"/>
      <c r="AT288" s="129"/>
      <c r="AU288" s="129"/>
      <c r="AV288" s="129"/>
      <c r="AW288" s="129"/>
    </row>
    <row r="289" spans="1:49" outlineLevel="1">
      <c r="A289" s="130"/>
      <c r="B289" s="134"/>
      <c r="C289" s="167" t="s">
        <v>540</v>
      </c>
      <c r="D289" s="137"/>
      <c r="E289" s="141">
        <v>84.0792</v>
      </c>
      <c r="F289" s="145"/>
      <c r="G289" s="145"/>
      <c r="H289" s="145"/>
      <c r="I289" s="145"/>
      <c r="J289" s="145"/>
      <c r="K289" s="145"/>
      <c r="L289" s="129"/>
      <c r="M289" s="129"/>
      <c r="N289" s="129"/>
      <c r="O289" s="129"/>
      <c r="P289" s="129"/>
      <c r="Q289" s="129"/>
      <c r="R289" s="129"/>
      <c r="S289" s="129"/>
      <c r="T289" s="129" t="s">
        <v>157</v>
      </c>
      <c r="U289" s="129">
        <v>0</v>
      </c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129"/>
      <c r="AS289" s="129"/>
      <c r="AT289" s="129"/>
      <c r="AU289" s="129"/>
      <c r="AV289" s="129"/>
      <c r="AW289" s="129"/>
    </row>
    <row r="290" spans="1:49" ht="20.399999999999999" outlineLevel="1">
      <c r="A290" s="130"/>
      <c r="B290" s="134"/>
      <c r="C290" s="167" t="s">
        <v>541</v>
      </c>
      <c r="D290" s="137"/>
      <c r="E290" s="141">
        <v>71.612099999999998</v>
      </c>
      <c r="F290" s="145"/>
      <c r="G290" s="145"/>
      <c r="H290" s="145"/>
      <c r="I290" s="145"/>
      <c r="J290" s="145"/>
      <c r="K290" s="145"/>
      <c r="L290" s="129"/>
      <c r="M290" s="129"/>
      <c r="N290" s="129"/>
      <c r="O290" s="129"/>
      <c r="P290" s="129"/>
      <c r="Q290" s="129"/>
      <c r="R290" s="129"/>
      <c r="S290" s="129"/>
      <c r="T290" s="129" t="s">
        <v>157</v>
      </c>
      <c r="U290" s="129">
        <v>0</v>
      </c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129"/>
      <c r="AR290" s="129"/>
      <c r="AS290" s="129"/>
      <c r="AT290" s="129"/>
      <c r="AU290" s="129"/>
      <c r="AV290" s="129"/>
      <c r="AW290" s="129"/>
    </row>
    <row r="291" spans="1:49" outlineLevel="1">
      <c r="A291" s="130"/>
      <c r="B291" s="134"/>
      <c r="C291" s="167" t="s">
        <v>542</v>
      </c>
      <c r="D291" s="137"/>
      <c r="E291" s="141">
        <v>198.625</v>
      </c>
      <c r="F291" s="145"/>
      <c r="G291" s="145"/>
      <c r="H291" s="145"/>
      <c r="I291" s="145"/>
      <c r="J291" s="145"/>
      <c r="K291" s="145"/>
      <c r="L291" s="129"/>
      <c r="M291" s="129"/>
      <c r="N291" s="129"/>
      <c r="O291" s="129"/>
      <c r="P291" s="129"/>
      <c r="Q291" s="129"/>
      <c r="R291" s="129"/>
      <c r="S291" s="129"/>
      <c r="T291" s="129" t="s">
        <v>157</v>
      </c>
      <c r="U291" s="129">
        <v>0</v>
      </c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  <c r="AG291" s="129"/>
      <c r="AH291" s="129"/>
      <c r="AI291" s="129"/>
      <c r="AJ291" s="129"/>
      <c r="AK291" s="129"/>
      <c r="AL291" s="129"/>
      <c r="AM291" s="129"/>
      <c r="AN291" s="129"/>
      <c r="AO291" s="129"/>
      <c r="AP291" s="129"/>
      <c r="AQ291" s="129"/>
      <c r="AR291" s="129"/>
      <c r="AS291" s="129"/>
      <c r="AT291" s="129"/>
      <c r="AU291" s="129"/>
      <c r="AV291" s="129"/>
      <c r="AW291" s="129"/>
    </row>
    <row r="292" spans="1:49" outlineLevel="1">
      <c r="A292" s="130"/>
      <c r="B292" s="134"/>
      <c r="C292" s="167" t="s">
        <v>543</v>
      </c>
      <c r="D292" s="137"/>
      <c r="E292" s="141">
        <v>-65.16</v>
      </c>
      <c r="F292" s="145"/>
      <c r="G292" s="145"/>
      <c r="H292" s="145"/>
      <c r="I292" s="145"/>
      <c r="J292" s="145"/>
      <c r="K292" s="145"/>
      <c r="L292" s="129"/>
      <c r="M292" s="129"/>
      <c r="N292" s="129"/>
      <c r="O292" s="129"/>
      <c r="P292" s="129"/>
      <c r="Q292" s="129"/>
      <c r="R292" s="129"/>
      <c r="S292" s="129"/>
      <c r="T292" s="129" t="s">
        <v>157</v>
      </c>
      <c r="U292" s="129">
        <v>0</v>
      </c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129"/>
      <c r="AV292" s="129"/>
      <c r="AW292" s="129"/>
    </row>
    <row r="293" spans="1:49" outlineLevel="1">
      <c r="A293" s="130"/>
      <c r="B293" s="134"/>
      <c r="C293" s="169" t="s">
        <v>544</v>
      </c>
      <c r="D293" s="139"/>
      <c r="E293" s="143">
        <v>369.19229999999999</v>
      </c>
      <c r="F293" s="145"/>
      <c r="G293" s="145"/>
      <c r="H293" s="145"/>
      <c r="I293" s="145"/>
      <c r="J293" s="145"/>
      <c r="K293" s="145"/>
      <c r="L293" s="129"/>
      <c r="M293" s="129"/>
      <c r="N293" s="129"/>
      <c r="O293" s="129"/>
      <c r="P293" s="129"/>
      <c r="Q293" s="129"/>
      <c r="R293" s="129"/>
      <c r="S293" s="129"/>
      <c r="T293" s="129" t="s">
        <v>157</v>
      </c>
      <c r="U293" s="129">
        <v>1</v>
      </c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29"/>
      <c r="AU293" s="129"/>
      <c r="AV293" s="129"/>
      <c r="AW293" s="129"/>
    </row>
    <row r="294" spans="1:49" outlineLevel="1">
      <c r="A294" s="130"/>
      <c r="B294" s="134"/>
      <c r="C294" s="167" t="s">
        <v>545</v>
      </c>
      <c r="D294" s="137"/>
      <c r="E294" s="141">
        <v>297.5412</v>
      </c>
      <c r="F294" s="145"/>
      <c r="G294" s="145"/>
      <c r="H294" s="145"/>
      <c r="I294" s="145"/>
      <c r="J294" s="145"/>
      <c r="K294" s="145"/>
      <c r="L294" s="129"/>
      <c r="M294" s="129"/>
      <c r="N294" s="129"/>
      <c r="O294" s="129"/>
      <c r="P294" s="129"/>
      <c r="Q294" s="129"/>
      <c r="R294" s="129"/>
      <c r="S294" s="129"/>
      <c r="T294" s="129" t="s">
        <v>157</v>
      </c>
      <c r="U294" s="129">
        <v>0</v>
      </c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29"/>
      <c r="AM294" s="129"/>
      <c r="AN294" s="129"/>
      <c r="AO294" s="129"/>
      <c r="AP294" s="129"/>
      <c r="AQ294" s="129"/>
      <c r="AR294" s="129"/>
      <c r="AS294" s="129"/>
      <c r="AT294" s="129"/>
      <c r="AU294" s="129"/>
      <c r="AV294" s="129"/>
      <c r="AW294" s="129"/>
    </row>
    <row r="295" spans="1:49" ht="20.399999999999999" outlineLevel="1">
      <c r="A295" s="130"/>
      <c r="B295" s="134"/>
      <c r="C295" s="167" t="s">
        <v>546</v>
      </c>
      <c r="D295" s="137"/>
      <c r="E295" s="141">
        <v>136.5078</v>
      </c>
      <c r="F295" s="145"/>
      <c r="G295" s="145"/>
      <c r="H295" s="145"/>
      <c r="I295" s="145"/>
      <c r="J295" s="145"/>
      <c r="K295" s="145"/>
      <c r="L295" s="129"/>
      <c r="M295" s="129"/>
      <c r="N295" s="129"/>
      <c r="O295" s="129"/>
      <c r="P295" s="129"/>
      <c r="Q295" s="129"/>
      <c r="R295" s="129"/>
      <c r="S295" s="129"/>
      <c r="T295" s="129" t="s">
        <v>157</v>
      </c>
      <c r="U295" s="129">
        <v>0</v>
      </c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29"/>
      <c r="AM295" s="129"/>
      <c r="AN295" s="129"/>
      <c r="AO295" s="129"/>
      <c r="AP295" s="129"/>
      <c r="AQ295" s="129"/>
      <c r="AR295" s="129"/>
      <c r="AS295" s="129"/>
      <c r="AT295" s="129"/>
      <c r="AU295" s="129"/>
      <c r="AV295" s="129"/>
      <c r="AW295" s="129"/>
    </row>
    <row r="296" spans="1:49" outlineLevel="1">
      <c r="A296" s="130"/>
      <c r="B296" s="134"/>
      <c r="C296" s="167" t="s">
        <v>547</v>
      </c>
      <c r="D296" s="137"/>
      <c r="E296" s="141">
        <v>21.217500000000001</v>
      </c>
      <c r="F296" s="145"/>
      <c r="G296" s="145"/>
      <c r="H296" s="145"/>
      <c r="I296" s="145"/>
      <c r="J296" s="145"/>
      <c r="K296" s="145"/>
      <c r="L296" s="129"/>
      <c r="M296" s="129"/>
      <c r="N296" s="129"/>
      <c r="O296" s="129"/>
      <c r="P296" s="129"/>
      <c r="Q296" s="129"/>
      <c r="R296" s="129"/>
      <c r="S296" s="129"/>
      <c r="T296" s="129" t="s">
        <v>157</v>
      </c>
      <c r="U296" s="129">
        <v>0</v>
      </c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29"/>
      <c r="AM296" s="129"/>
      <c r="AN296" s="129"/>
      <c r="AO296" s="129"/>
      <c r="AP296" s="129"/>
      <c r="AQ296" s="129"/>
      <c r="AR296" s="129"/>
      <c r="AS296" s="129"/>
      <c r="AT296" s="129"/>
      <c r="AU296" s="129"/>
      <c r="AV296" s="129"/>
      <c r="AW296" s="129"/>
    </row>
    <row r="297" spans="1:49" outlineLevel="1">
      <c r="A297" s="130"/>
      <c r="B297" s="134"/>
      <c r="C297" s="169" t="s">
        <v>544</v>
      </c>
      <c r="D297" s="139"/>
      <c r="E297" s="143">
        <v>455.26650000000001</v>
      </c>
      <c r="F297" s="145"/>
      <c r="G297" s="145"/>
      <c r="H297" s="145"/>
      <c r="I297" s="145"/>
      <c r="J297" s="145"/>
      <c r="K297" s="145"/>
      <c r="L297" s="129"/>
      <c r="M297" s="129"/>
      <c r="N297" s="129"/>
      <c r="O297" s="129"/>
      <c r="P297" s="129"/>
      <c r="Q297" s="129"/>
      <c r="R297" s="129"/>
      <c r="S297" s="129"/>
      <c r="T297" s="129" t="s">
        <v>157</v>
      </c>
      <c r="U297" s="129">
        <v>1</v>
      </c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29"/>
      <c r="AM297" s="129"/>
      <c r="AN297" s="129"/>
      <c r="AO297" s="129"/>
      <c r="AP297" s="129"/>
      <c r="AQ297" s="129"/>
      <c r="AR297" s="129"/>
      <c r="AS297" s="129"/>
      <c r="AT297" s="129"/>
      <c r="AU297" s="129"/>
      <c r="AV297" s="129"/>
      <c r="AW297" s="129"/>
    </row>
    <row r="298" spans="1:49" outlineLevel="1">
      <c r="A298" s="130"/>
      <c r="B298" s="134"/>
      <c r="C298" s="167" t="s">
        <v>548</v>
      </c>
      <c r="D298" s="137"/>
      <c r="E298" s="141">
        <v>-98.506699999999995</v>
      </c>
      <c r="F298" s="145"/>
      <c r="G298" s="145"/>
      <c r="H298" s="145"/>
      <c r="I298" s="145"/>
      <c r="J298" s="145"/>
      <c r="K298" s="145"/>
      <c r="L298" s="129"/>
      <c r="M298" s="129"/>
      <c r="N298" s="129"/>
      <c r="O298" s="129"/>
      <c r="P298" s="129"/>
      <c r="Q298" s="129"/>
      <c r="R298" s="129"/>
      <c r="S298" s="129"/>
      <c r="T298" s="129" t="s">
        <v>157</v>
      </c>
      <c r="U298" s="129">
        <v>0</v>
      </c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29"/>
      <c r="AM298" s="129"/>
      <c r="AN298" s="129"/>
      <c r="AO298" s="129"/>
      <c r="AP298" s="129"/>
      <c r="AQ298" s="129"/>
      <c r="AR298" s="129"/>
      <c r="AS298" s="129"/>
      <c r="AT298" s="129"/>
      <c r="AU298" s="129"/>
      <c r="AV298" s="129"/>
      <c r="AW298" s="129"/>
    </row>
    <row r="299" spans="1:49" outlineLevel="1">
      <c r="A299" s="130">
        <v>118</v>
      </c>
      <c r="B299" s="134" t="s">
        <v>549</v>
      </c>
      <c r="C299" s="166" t="s">
        <v>550</v>
      </c>
      <c r="D299" s="136" t="s">
        <v>198</v>
      </c>
      <c r="E299" s="140">
        <v>37.253025000000001</v>
      </c>
      <c r="F299" s="144"/>
      <c r="G299" s="145">
        <f>ROUND(E299*F299,2)</f>
        <v>0</v>
      </c>
      <c r="H299" s="145">
        <v>5.3690000000000002E-2</v>
      </c>
      <c r="I299" s="145">
        <f>ROUND(E299*H299,5)</f>
        <v>2.0001099999999998</v>
      </c>
      <c r="J299" s="145">
        <v>0</v>
      </c>
      <c r="K299" s="145">
        <f>ROUND(E299*J299,5)</f>
        <v>0</v>
      </c>
      <c r="L299" s="129"/>
      <c r="M299" s="129"/>
      <c r="N299" s="129"/>
      <c r="O299" s="129"/>
      <c r="P299" s="129"/>
      <c r="Q299" s="129"/>
      <c r="R299" s="129"/>
      <c r="S299" s="129"/>
      <c r="T299" s="129" t="s">
        <v>155</v>
      </c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29"/>
      <c r="AM299" s="129"/>
      <c r="AN299" s="129"/>
      <c r="AO299" s="129"/>
      <c r="AP299" s="129"/>
      <c r="AQ299" s="129"/>
      <c r="AR299" s="129"/>
      <c r="AS299" s="129"/>
      <c r="AT299" s="129"/>
      <c r="AU299" s="129"/>
      <c r="AV299" s="129"/>
      <c r="AW299" s="129"/>
    </row>
    <row r="300" spans="1:49" ht="20.399999999999999" outlineLevel="1">
      <c r="A300" s="130"/>
      <c r="B300" s="134"/>
      <c r="C300" s="167" t="s">
        <v>551</v>
      </c>
      <c r="D300" s="137"/>
      <c r="E300" s="141">
        <v>7.4113499999999997</v>
      </c>
      <c r="F300" s="145"/>
      <c r="G300" s="145"/>
      <c r="H300" s="145"/>
      <c r="I300" s="145"/>
      <c r="J300" s="145"/>
      <c r="K300" s="145"/>
      <c r="L300" s="129"/>
      <c r="M300" s="129"/>
      <c r="N300" s="129"/>
      <c r="O300" s="129"/>
      <c r="P300" s="129"/>
      <c r="Q300" s="129"/>
      <c r="R300" s="129"/>
      <c r="S300" s="129"/>
      <c r="T300" s="129" t="s">
        <v>157</v>
      </c>
      <c r="U300" s="129">
        <v>0</v>
      </c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29"/>
      <c r="AM300" s="129"/>
      <c r="AN300" s="129"/>
      <c r="AO300" s="129"/>
      <c r="AP300" s="129"/>
      <c r="AQ300" s="129"/>
      <c r="AR300" s="129"/>
      <c r="AS300" s="129"/>
      <c r="AT300" s="129"/>
      <c r="AU300" s="129"/>
      <c r="AV300" s="129"/>
      <c r="AW300" s="129"/>
    </row>
    <row r="301" spans="1:49" ht="20.399999999999999" outlineLevel="1">
      <c r="A301" s="130"/>
      <c r="B301" s="134"/>
      <c r="C301" s="167" t="s">
        <v>552</v>
      </c>
      <c r="D301" s="137"/>
      <c r="E301" s="141">
        <v>9.2098499999999994</v>
      </c>
      <c r="F301" s="145"/>
      <c r="G301" s="145"/>
      <c r="H301" s="145"/>
      <c r="I301" s="145"/>
      <c r="J301" s="145"/>
      <c r="K301" s="145"/>
      <c r="L301" s="129"/>
      <c r="M301" s="129"/>
      <c r="N301" s="129"/>
      <c r="O301" s="129"/>
      <c r="P301" s="129"/>
      <c r="Q301" s="129"/>
      <c r="R301" s="129"/>
      <c r="S301" s="129"/>
      <c r="T301" s="129" t="s">
        <v>157</v>
      </c>
      <c r="U301" s="129">
        <v>0</v>
      </c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29"/>
      <c r="AM301" s="129"/>
      <c r="AN301" s="129"/>
      <c r="AO301" s="129"/>
      <c r="AP301" s="129"/>
      <c r="AQ301" s="129"/>
      <c r="AR301" s="129"/>
      <c r="AS301" s="129"/>
      <c r="AT301" s="129"/>
      <c r="AU301" s="129"/>
      <c r="AV301" s="129"/>
      <c r="AW301" s="129"/>
    </row>
    <row r="302" spans="1:49" ht="30.6" outlineLevel="1">
      <c r="A302" s="130"/>
      <c r="B302" s="134"/>
      <c r="C302" s="167" t="s">
        <v>553</v>
      </c>
      <c r="D302" s="137"/>
      <c r="E302" s="141">
        <v>20.631824999999999</v>
      </c>
      <c r="F302" s="145"/>
      <c r="G302" s="145"/>
      <c r="H302" s="145"/>
      <c r="I302" s="145"/>
      <c r="J302" s="145"/>
      <c r="K302" s="145"/>
      <c r="L302" s="129"/>
      <c r="M302" s="129"/>
      <c r="N302" s="129"/>
      <c r="O302" s="129"/>
      <c r="P302" s="129"/>
      <c r="Q302" s="129"/>
      <c r="R302" s="129"/>
      <c r="S302" s="129"/>
      <c r="T302" s="129" t="s">
        <v>157</v>
      </c>
      <c r="U302" s="129">
        <v>0</v>
      </c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29"/>
      <c r="AH302" s="129"/>
      <c r="AI302" s="129"/>
      <c r="AJ302" s="129"/>
      <c r="AK302" s="129"/>
      <c r="AL302" s="129"/>
      <c r="AM302" s="129"/>
      <c r="AN302" s="129"/>
      <c r="AO302" s="129"/>
      <c r="AP302" s="129"/>
      <c r="AQ302" s="129"/>
      <c r="AR302" s="129"/>
      <c r="AS302" s="129"/>
      <c r="AT302" s="129"/>
      <c r="AU302" s="129"/>
      <c r="AV302" s="129"/>
      <c r="AW302" s="129"/>
    </row>
    <row r="303" spans="1:49" outlineLevel="1">
      <c r="A303" s="130">
        <v>119</v>
      </c>
      <c r="B303" s="134" t="s">
        <v>554</v>
      </c>
      <c r="C303" s="166" t="s">
        <v>555</v>
      </c>
      <c r="D303" s="136" t="s">
        <v>237</v>
      </c>
      <c r="E303" s="140">
        <v>250.17</v>
      </c>
      <c r="F303" s="144"/>
      <c r="G303" s="145">
        <f>ROUND(E303*F303,2)</f>
        <v>0</v>
      </c>
      <c r="H303" s="145">
        <v>4.6000000000000001E-4</v>
      </c>
      <c r="I303" s="145">
        <f>ROUND(E303*H303,5)</f>
        <v>0.11508</v>
      </c>
      <c r="J303" s="145">
        <v>0</v>
      </c>
      <c r="K303" s="145">
        <f>ROUND(E303*J303,5)</f>
        <v>0</v>
      </c>
      <c r="L303" s="129"/>
      <c r="M303" s="129"/>
      <c r="N303" s="129"/>
      <c r="O303" s="129"/>
      <c r="P303" s="129"/>
      <c r="Q303" s="129"/>
      <c r="R303" s="129"/>
      <c r="S303" s="129"/>
      <c r="T303" s="129" t="s">
        <v>155</v>
      </c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29"/>
      <c r="AM303" s="129"/>
      <c r="AN303" s="129"/>
      <c r="AO303" s="129"/>
      <c r="AP303" s="129"/>
      <c r="AQ303" s="129"/>
      <c r="AR303" s="129"/>
      <c r="AS303" s="129"/>
      <c r="AT303" s="129"/>
      <c r="AU303" s="129"/>
      <c r="AV303" s="129"/>
      <c r="AW303" s="129"/>
    </row>
    <row r="304" spans="1:49" outlineLevel="1">
      <c r="A304" s="130"/>
      <c r="B304" s="134"/>
      <c r="C304" s="167" t="s">
        <v>556</v>
      </c>
      <c r="D304" s="137"/>
      <c r="E304" s="141"/>
      <c r="F304" s="145"/>
      <c r="G304" s="145"/>
      <c r="H304" s="145"/>
      <c r="I304" s="145"/>
      <c r="J304" s="145"/>
      <c r="K304" s="145"/>
      <c r="L304" s="129"/>
      <c r="M304" s="129"/>
      <c r="N304" s="129"/>
      <c r="O304" s="129"/>
      <c r="P304" s="129"/>
      <c r="Q304" s="129"/>
      <c r="R304" s="129"/>
      <c r="S304" s="129"/>
      <c r="T304" s="129" t="s">
        <v>157</v>
      </c>
      <c r="U304" s="129">
        <v>0</v>
      </c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29"/>
      <c r="AM304" s="129"/>
      <c r="AN304" s="129"/>
      <c r="AO304" s="129"/>
      <c r="AP304" s="129"/>
      <c r="AQ304" s="129"/>
      <c r="AR304" s="129"/>
      <c r="AS304" s="129"/>
      <c r="AT304" s="129"/>
      <c r="AU304" s="129"/>
      <c r="AV304" s="129"/>
      <c r="AW304" s="129"/>
    </row>
    <row r="305" spans="1:49" outlineLevel="1">
      <c r="A305" s="130"/>
      <c r="B305" s="134"/>
      <c r="C305" s="167" t="s">
        <v>557</v>
      </c>
      <c r="D305" s="137"/>
      <c r="E305" s="141">
        <v>30.29</v>
      </c>
      <c r="F305" s="145"/>
      <c r="G305" s="145"/>
      <c r="H305" s="145"/>
      <c r="I305" s="145"/>
      <c r="J305" s="145"/>
      <c r="K305" s="145"/>
      <c r="L305" s="129"/>
      <c r="M305" s="129"/>
      <c r="N305" s="129"/>
      <c r="O305" s="129"/>
      <c r="P305" s="129"/>
      <c r="Q305" s="129"/>
      <c r="R305" s="129"/>
      <c r="S305" s="129"/>
      <c r="T305" s="129" t="s">
        <v>157</v>
      </c>
      <c r="U305" s="129">
        <v>0</v>
      </c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29"/>
      <c r="AM305" s="129"/>
      <c r="AN305" s="129"/>
      <c r="AO305" s="129"/>
      <c r="AP305" s="129"/>
      <c r="AQ305" s="129"/>
      <c r="AR305" s="129"/>
      <c r="AS305" s="129"/>
      <c r="AT305" s="129"/>
      <c r="AU305" s="129"/>
      <c r="AV305" s="129"/>
      <c r="AW305" s="129"/>
    </row>
    <row r="306" spans="1:49" outlineLevel="1">
      <c r="A306" s="130"/>
      <c r="B306" s="134"/>
      <c r="C306" s="167" t="s">
        <v>558</v>
      </c>
      <c r="D306" s="137"/>
      <c r="E306" s="141">
        <v>47.23</v>
      </c>
      <c r="F306" s="145"/>
      <c r="G306" s="145"/>
      <c r="H306" s="145"/>
      <c r="I306" s="145"/>
      <c r="J306" s="145"/>
      <c r="K306" s="145"/>
      <c r="L306" s="129"/>
      <c r="M306" s="129"/>
      <c r="N306" s="129"/>
      <c r="O306" s="129"/>
      <c r="P306" s="129"/>
      <c r="Q306" s="129"/>
      <c r="R306" s="129"/>
      <c r="S306" s="129"/>
      <c r="T306" s="129" t="s">
        <v>157</v>
      </c>
      <c r="U306" s="129">
        <v>0</v>
      </c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29"/>
      <c r="AM306" s="129"/>
      <c r="AN306" s="129"/>
      <c r="AO306" s="129"/>
      <c r="AP306" s="129"/>
      <c r="AQ306" s="129"/>
      <c r="AR306" s="129"/>
      <c r="AS306" s="129"/>
      <c r="AT306" s="129"/>
      <c r="AU306" s="129"/>
      <c r="AV306" s="129"/>
      <c r="AW306" s="129"/>
    </row>
    <row r="307" spans="1:49" ht="30.6" outlineLevel="1">
      <c r="A307" s="130"/>
      <c r="B307" s="134"/>
      <c r="C307" s="167" t="s">
        <v>559</v>
      </c>
      <c r="D307" s="137"/>
      <c r="E307" s="141">
        <v>75.875</v>
      </c>
      <c r="F307" s="145"/>
      <c r="G307" s="145"/>
      <c r="H307" s="145"/>
      <c r="I307" s="145"/>
      <c r="J307" s="145"/>
      <c r="K307" s="145"/>
      <c r="L307" s="129"/>
      <c r="M307" s="129"/>
      <c r="N307" s="129"/>
      <c r="O307" s="129"/>
      <c r="P307" s="129"/>
      <c r="Q307" s="129"/>
      <c r="R307" s="129"/>
      <c r="S307" s="129"/>
      <c r="T307" s="129" t="s">
        <v>157</v>
      </c>
      <c r="U307" s="129">
        <v>0</v>
      </c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29"/>
      <c r="AM307" s="129"/>
      <c r="AN307" s="129"/>
      <c r="AO307" s="129"/>
      <c r="AP307" s="129"/>
      <c r="AQ307" s="129"/>
      <c r="AR307" s="129"/>
      <c r="AS307" s="129"/>
      <c r="AT307" s="129"/>
      <c r="AU307" s="129"/>
      <c r="AV307" s="129"/>
      <c r="AW307" s="129"/>
    </row>
    <row r="308" spans="1:49" outlineLevel="1">
      <c r="A308" s="130"/>
      <c r="B308" s="134"/>
      <c r="C308" s="169" t="s">
        <v>544</v>
      </c>
      <c r="D308" s="139"/>
      <c r="E308" s="143">
        <v>153.39500000000001</v>
      </c>
      <c r="F308" s="145"/>
      <c r="G308" s="145"/>
      <c r="H308" s="145"/>
      <c r="I308" s="145"/>
      <c r="J308" s="145"/>
      <c r="K308" s="145"/>
      <c r="L308" s="129"/>
      <c r="M308" s="129"/>
      <c r="N308" s="129"/>
      <c r="O308" s="129"/>
      <c r="P308" s="129"/>
      <c r="Q308" s="129"/>
      <c r="R308" s="129"/>
      <c r="S308" s="129"/>
      <c r="T308" s="129" t="s">
        <v>157</v>
      </c>
      <c r="U308" s="129">
        <v>1</v>
      </c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29"/>
      <c r="AM308" s="129"/>
      <c r="AN308" s="129"/>
      <c r="AO308" s="129"/>
      <c r="AP308" s="129"/>
      <c r="AQ308" s="129"/>
      <c r="AR308" s="129"/>
      <c r="AS308" s="129"/>
      <c r="AT308" s="129"/>
      <c r="AU308" s="129"/>
      <c r="AV308" s="129"/>
      <c r="AW308" s="129"/>
    </row>
    <row r="309" spans="1:49" outlineLevel="1">
      <c r="A309" s="130"/>
      <c r="B309" s="134"/>
      <c r="C309" s="167" t="s">
        <v>560</v>
      </c>
      <c r="D309" s="137"/>
      <c r="E309" s="141"/>
      <c r="F309" s="145"/>
      <c r="G309" s="145"/>
      <c r="H309" s="145"/>
      <c r="I309" s="145"/>
      <c r="J309" s="145"/>
      <c r="K309" s="145"/>
      <c r="L309" s="129"/>
      <c r="M309" s="129"/>
      <c r="N309" s="129"/>
      <c r="O309" s="129"/>
      <c r="P309" s="129"/>
      <c r="Q309" s="129"/>
      <c r="R309" s="129"/>
      <c r="S309" s="129"/>
      <c r="T309" s="129" t="s">
        <v>157</v>
      </c>
      <c r="U309" s="129">
        <v>0</v>
      </c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29"/>
      <c r="AM309" s="129"/>
      <c r="AN309" s="129"/>
      <c r="AO309" s="129"/>
      <c r="AP309" s="129"/>
      <c r="AQ309" s="129"/>
      <c r="AR309" s="129"/>
      <c r="AS309" s="129"/>
      <c r="AT309" s="129"/>
      <c r="AU309" s="129"/>
      <c r="AV309" s="129"/>
      <c r="AW309" s="129"/>
    </row>
    <row r="310" spans="1:49" outlineLevel="1">
      <c r="A310" s="130"/>
      <c r="B310" s="134"/>
      <c r="C310" s="167" t="s">
        <v>561</v>
      </c>
      <c r="D310" s="137"/>
      <c r="E310" s="141">
        <v>13.82</v>
      </c>
      <c r="F310" s="145"/>
      <c r="G310" s="145"/>
      <c r="H310" s="145"/>
      <c r="I310" s="145"/>
      <c r="J310" s="145"/>
      <c r="K310" s="145"/>
      <c r="L310" s="129"/>
      <c r="M310" s="129"/>
      <c r="N310" s="129"/>
      <c r="O310" s="129"/>
      <c r="P310" s="129"/>
      <c r="Q310" s="129"/>
      <c r="R310" s="129"/>
      <c r="S310" s="129"/>
      <c r="T310" s="129" t="s">
        <v>157</v>
      </c>
      <c r="U310" s="129">
        <v>0</v>
      </c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29"/>
      <c r="AM310" s="129"/>
      <c r="AN310" s="129"/>
      <c r="AO310" s="129"/>
      <c r="AP310" s="129"/>
      <c r="AQ310" s="129"/>
      <c r="AR310" s="129"/>
      <c r="AS310" s="129"/>
      <c r="AT310" s="129"/>
      <c r="AU310" s="129"/>
      <c r="AV310" s="129"/>
      <c r="AW310" s="129"/>
    </row>
    <row r="311" spans="1:49" outlineLevel="1">
      <c r="A311" s="130"/>
      <c r="B311" s="134"/>
      <c r="C311" s="167" t="s">
        <v>562</v>
      </c>
      <c r="D311" s="137"/>
      <c r="E311" s="141">
        <v>6.36</v>
      </c>
      <c r="F311" s="145"/>
      <c r="G311" s="145"/>
      <c r="H311" s="145"/>
      <c r="I311" s="145"/>
      <c r="J311" s="145"/>
      <c r="K311" s="145"/>
      <c r="L311" s="129"/>
      <c r="M311" s="129"/>
      <c r="N311" s="129"/>
      <c r="O311" s="129"/>
      <c r="P311" s="129"/>
      <c r="Q311" s="129"/>
      <c r="R311" s="129"/>
      <c r="S311" s="129"/>
      <c r="T311" s="129" t="s">
        <v>157</v>
      </c>
      <c r="U311" s="129">
        <v>0</v>
      </c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29"/>
      <c r="AM311" s="129"/>
      <c r="AN311" s="129"/>
      <c r="AO311" s="129"/>
      <c r="AP311" s="129"/>
      <c r="AQ311" s="129"/>
      <c r="AR311" s="129"/>
      <c r="AS311" s="129"/>
      <c r="AT311" s="129"/>
      <c r="AU311" s="129"/>
      <c r="AV311" s="129"/>
      <c r="AW311" s="129"/>
    </row>
    <row r="312" spans="1:49" ht="20.399999999999999" outlineLevel="1">
      <c r="A312" s="130"/>
      <c r="B312" s="134"/>
      <c r="C312" s="167" t="s">
        <v>563</v>
      </c>
      <c r="D312" s="137"/>
      <c r="E312" s="141">
        <v>44.594999999999999</v>
      </c>
      <c r="F312" s="145"/>
      <c r="G312" s="145"/>
      <c r="H312" s="145"/>
      <c r="I312" s="145"/>
      <c r="J312" s="145"/>
      <c r="K312" s="145"/>
      <c r="L312" s="129"/>
      <c r="M312" s="129"/>
      <c r="N312" s="129"/>
      <c r="O312" s="129"/>
      <c r="P312" s="129"/>
      <c r="Q312" s="129"/>
      <c r="R312" s="129"/>
      <c r="S312" s="129"/>
      <c r="T312" s="129" t="s">
        <v>157</v>
      </c>
      <c r="U312" s="129">
        <v>0</v>
      </c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29"/>
      <c r="AM312" s="129"/>
      <c r="AN312" s="129"/>
      <c r="AO312" s="129"/>
      <c r="AP312" s="129"/>
      <c r="AQ312" s="129"/>
      <c r="AR312" s="129"/>
      <c r="AS312" s="129"/>
      <c r="AT312" s="129"/>
      <c r="AU312" s="129"/>
      <c r="AV312" s="129"/>
      <c r="AW312" s="129"/>
    </row>
    <row r="313" spans="1:49" outlineLevel="1">
      <c r="A313" s="130"/>
      <c r="B313" s="134"/>
      <c r="C313" s="169" t="s">
        <v>544</v>
      </c>
      <c r="D313" s="139"/>
      <c r="E313" s="143">
        <v>64.775000000000006</v>
      </c>
      <c r="F313" s="145"/>
      <c r="G313" s="145"/>
      <c r="H313" s="145"/>
      <c r="I313" s="145"/>
      <c r="J313" s="145"/>
      <c r="K313" s="145"/>
      <c r="L313" s="129"/>
      <c r="M313" s="129"/>
      <c r="N313" s="129"/>
      <c r="O313" s="129"/>
      <c r="P313" s="129"/>
      <c r="Q313" s="129"/>
      <c r="R313" s="129"/>
      <c r="S313" s="129"/>
      <c r="T313" s="129" t="s">
        <v>157</v>
      </c>
      <c r="U313" s="129">
        <v>1</v>
      </c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29"/>
      <c r="AM313" s="129"/>
      <c r="AN313" s="129"/>
      <c r="AO313" s="129"/>
      <c r="AP313" s="129"/>
      <c r="AQ313" s="129"/>
      <c r="AR313" s="129"/>
      <c r="AS313" s="129"/>
      <c r="AT313" s="129"/>
      <c r="AU313" s="129"/>
      <c r="AV313" s="129"/>
      <c r="AW313" s="129"/>
    </row>
    <row r="314" spans="1:49" outlineLevel="1">
      <c r="A314" s="130"/>
      <c r="B314" s="134"/>
      <c r="C314" s="167" t="s">
        <v>564</v>
      </c>
      <c r="D314" s="137"/>
      <c r="E314" s="141">
        <v>32</v>
      </c>
      <c r="F314" s="145"/>
      <c r="G314" s="145"/>
      <c r="H314" s="145"/>
      <c r="I314" s="145"/>
      <c r="J314" s="145"/>
      <c r="K314" s="145"/>
      <c r="L314" s="129"/>
      <c r="M314" s="129"/>
      <c r="N314" s="129"/>
      <c r="O314" s="129"/>
      <c r="P314" s="129"/>
      <c r="Q314" s="129"/>
      <c r="R314" s="129"/>
      <c r="S314" s="129"/>
      <c r="T314" s="129" t="s">
        <v>157</v>
      </c>
      <c r="U314" s="129">
        <v>0</v>
      </c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29"/>
      <c r="AM314" s="129"/>
      <c r="AN314" s="129"/>
      <c r="AO314" s="129"/>
      <c r="AP314" s="129"/>
      <c r="AQ314" s="129"/>
      <c r="AR314" s="129"/>
      <c r="AS314" s="129"/>
      <c r="AT314" s="129"/>
      <c r="AU314" s="129"/>
      <c r="AV314" s="129"/>
      <c r="AW314" s="129"/>
    </row>
    <row r="315" spans="1:49" outlineLevel="1">
      <c r="A315" s="130">
        <v>120</v>
      </c>
      <c r="B315" s="134" t="s">
        <v>565</v>
      </c>
      <c r="C315" s="166" t="s">
        <v>566</v>
      </c>
      <c r="D315" s="136" t="s">
        <v>198</v>
      </c>
      <c r="E315" s="140">
        <v>553.4366</v>
      </c>
      <c r="F315" s="144"/>
      <c r="G315" s="145">
        <f>ROUND(E315*F315,2)</f>
        <v>0</v>
      </c>
      <c r="H315" s="145">
        <v>6.3499999999999997E-3</v>
      </c>
      <c r="I315" s="145">
        <f>ROUND(E315*H315,5)</f>
        <v>3.5143200000000001</v>
      </c>
      <c r="J315" s="145">
        <v>0</v>
      </c>
      <c r="K315" s="145">
        <f>ROUND(E315*J315,5)</f>
        <v>0</v>
      </c>
      <c r="L315" s="129"/>
      <c r="M315" s="129"/>
      <c r="N315" s="129"/>
      <c r="O315" s="129"/>
      <c r="P315" s="129"/>
      <c r="Q315" s="129"/>
      <c r="R315" s="129"/>
      <c r="S315" s="129"/>
      <c r="T315" s="129" t="s">
        <v>155</v>
      </c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29"/>
      <c r="AM315" s="129"/>
      <c r="AN315" s="129"/>
      <c r="AO315" s="129"/>
      <c r="AP315" s="129"/>
      <c r="AQ315" s="129"/>
      <c r="AR315" s="129"/>
      <c r="AS315" s="129"/>
      <c r="AT315" s="129"/>
      <c r="AU315" s="129"/>
      <c r="AV315" s="129"/>
      <c r="AW315" s="129"/>
    </row>
    <row r="316" spans="1:49" outlineLevel="1">
      <c r="A316" s="130"/>
      <c r="B316" s="134"/>
      <c r="C316" s="167" t="s">
        <v>567</v>
      </c>
      <c r="D316" s="137"/>
      <c r="E316" s="141"/>
      <c r="F316" s="145"/>
      <c r="G316" s="145"/>
      <c r="H316" s="145"/>
      <c r="I316" s="145"/>
      <c r="J316" s="145"/>
      <c r="K316" s="145"/>
      <c r="L316" s="129"/>
      <c r="M316" s="129"/>
      <c r="N316" s="129"/>
      <c r="O316" s="129"/>
      <c r="P316" s="129"/>
      <c r="Q316" s="129"/>
      <c r="R316" s="129"/>
      <c r="S316" s="129"/>
      <c r="T316" s="129" t="s">
        <v>157</v>
      </c>
      <c r="U316" s="129">
        <v>0</v>
      </c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29"/>
      <c r="AM316" s="129"/>
      <c r="AN316" s="129"/>
      <c r="AO316" s="129"/>
      <c r="AP316" s="129"/>
      <c r="AQ316" s="129"/>
      <c r="AR316" s="129"/>
      <c r="AS316" s="129"/>
      <c r="AT316" s="129"/>
      <c r="AU316" s="129"/>
      <c r="AV316" s="129"/>
      <c r="AW316" s="129"/>
    </row>
    <row r="317" spans="1:49" ht="30.6" outlineLevel="1">
      <c r="A317" s="130"/>
      <c r="B317" s="134"/>
      <c r="C317" s="167" t="s">
        <v>568</v>
      </c>
      <c r="D317" s="137"/>
      <c r="E317" s="141">
        <v>605.13279999999997</v>
      </c>
      <c r="F317" s="145"/>
      <c r="G317" s="145"/>
      <c r="H317" s="145"/>
      <c r="I317" s="145"/>
      <c r="J317" s="145"/>
      <c r="K317" s="145"/>
      <c r="L317" s="129"/>
      <c r="M317" s="129"/>
      <c r="N317" s="129"/>
      <c r="O317" s="129"/>
      <c r="P317" s="129"/>
      <c r="Q317" s="129"/>
      <c r="R317" s="129"/>
      <c r="S317" s="129"/>
      <c r="T317" s="129" t="s">
        <v>157</v>
      </c>
      <c r="U317" s="129">
        <v>0</v>
      </c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29"/>
      <c r="AM317" s="129"/>
      <c r="AN317" s="129"/>
      <c r="AO317" s="129"/>
      <c r="AP317" s="129"/>
      <c r="AQ317" s="129"/>
      <c r="AR317" s="129"/>
      <c r="AS317" s="129"/>
      <c r="AT317" s="129"/>
      <c r="AU317" s="129"/>
      <c r="AV317" s="129"/>
      <c r="AW317" s="129"/>
    </row>
    <row r="318" spans="1:49" ht="30.6" outlineLevel="1">
      <c r="A318" s="130"/>
      <c r="B318" s="134"/>
      <c r="C318" s="167" t="s">
        <v>569</v>
      </c>
      <c r="D318" s="137"/>
      <c r="E318" s="141">
        <v>-51.696199999999997</v>
      </c>
      <c r="F318" s="145"/>
      <c r="G318" s="145"/>
      <c r="H318" s="145"/>
      <c r="I318" s="145"/>
      <c r="J318" s="145"/>
      <c r="K318" s="145"/>
      <c r="L318" s="129"/>
      <c r="M318" s="129"/>
      <c r="N318" s="129"/>
      <c r="O318" s="129"/>
      <c r="P318" s="129"/>
      <c r="Q318" s="129"/>
      <c r="R318" s="129"/>
      <c r="S318" s="129"/>
      <c r="T318" s="129" t="s">
        <v>157</v>
      </c>
      <c r="U318" s="129">
        <v>0</v>
      </c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29"/>
      <c r="AH318" s="129"/>
      <c r="AI318" s="129"/>
      <c r="AJ318" s="129"/>
      <c r="AK318" s="129"/>
      <c r="AL318" s="129"/>
      <c r="AM318" s="129"/>
      <c r="AN318" s="129"/>
      <c r="AO318" s="129"/>
      <c r="AP318" s="129"/>
      <c r="AQ318" s="129"/>
      <c r="AR318" s="129"/>
      <c r="AS318" s="129"/>
      <c r="AT318" s="129"/>
      <c r="AU318" s="129"/>
      <c r="AV318" s="129"/>
      <c r="AW318" s="129"/>
    </row>
    <row r="319" spans="1:49">
      <c r="A319" s="131" t="s">
        <v>150</v>
      </c>
      <c r="B319" s="135" t="s">
        <v>68</v>
      </c>
      <c r="C319" s="168" t="s">
        <v>69</v>
      </c>
      <c r="D319" s="138"/>
      <c r="E319" s="142"/>
      <c r="F319" s="146"/>
      <c r="G319" s="146">
        <f>SUM(G320:G390)</f>
        <v>0</v>
      </c>
      <c r="H319" s="146"/>
      <c r="I319" s="146">
        <f>SUM(I320:I390)</f>
        <v>12.773050000000003</v>
      </c>
      <c r="J319" s="146"/>
      <c r="K319" s="146">
        <f>SUM(K320:K390)</f>
        <v>0</v>
      </c>
      <c r="T319" t="s">
        <v>151</v>
      </c>
    </row>
    <row r="320" spans="1:49" outlineLevel="1">
      <c r="A320" s="130">
        <v>121</v>
      </c>
      <c r="B320" s="134" t="s">
        <v>570</v>
      </c>
      <c r="C320" s="166" t="s">
        <v>571</v>
      </c>
      <c r="D320" s="136" t="s">
        <v>198</v>
      </c>
      <c r="E320" s="140">
        <v>135.8262</v>
      </c>
      <c r="F320" s="144"/>
      <c r="G320" s="145">
        <f>ROUND(E320*F320,2)</f>
        <v>0</v>
      </c>
      <c r="H320" s="145">
        <v>4.0000000000000003E-5</v>
      </c>
      <c r="I320" s="145">
        <f>ROUND(E320*H320,5)</f>
        <v>5.4299999999999999E-3</v>
      </c>
      <c r="J320" s="145">
        <v>0</v>
      </c>
      <c r="K320" s="145">
        <f>ROUND(E320*J320,5)</f>
        <v>0</v>
      </c>
      <c r="L320" s="129"/>
      <c r="M320" s="129"/>
      <c r="N320" s="129"/>
      <c r="O320" s="129"/>
      <c r="P320" s="129"/>
      <c r="Q320" s="129"/>
      <c r="R320" s="129"/>
      <c r="S320" s="129"/>
      <c r="T320" s="129" t="s">
        <v>155</v>
      </c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29"/>
      <c r="AM320" s="129"/>
      <c r="AN320" s="129"/>
      <c r="AO320" s="129"/>
      <c r="AP320" s="129"/>
      <c r="AQ320" s="129"/>
      <c r="AR320" s="129"/>
      <c r="AS320" s="129"/>
      <c r="AT320" s="129"/>
      <c r="AU320" s="129"/>
      <c r="AV320" s="129"/>
      <c r="AW320" s="129"/>
    </row>
    <row r="321" spans="1:49" outlineLevel="1">
      <c r="A321" s="130"/>
      <c r="B321" s="134"/>
      <c r="C321" s="167" t="s">
        <v>572</v>
      </c>
      <c r="D321" s="137"/>
      <c r="E321" s="141">
        <v>84.13</v>
      </c>
      <c r="F321" s="145"/>
      <c r="G321" s="145"/>
      <c r="H321" s="145"/>
      <c r="I321" s="145"/>
      <c r="J321" s="145"/>
      <c r="K321" s="145"/>
      <c r="L321" s="129"/>
      <c r="M321" s="129"/>
      <c r="N321" s="129"/>
      <c r="O321" s="129"/>
      <c r="P321" s="129"/>
      <c r="Q321" s="129"/>
      <c r="R321" s="129"/>
      <c r="S321" s="129"/>
      <c r="T321" s="129" t="s">
        <v>157</v>
      </c>
      <c r="U321" s="129">
        <v>0</v>
      </c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29"/>
      <c r="AM321" s="129"/>
      <c r="AN321" s="129"/>
      <c r="AO321" s="129"/>
      <c r="AP321" s="129"/>
      <c r="AQ321" s="129"/>
      <c r="AR321" s="129"/>
      <c r="AS321" s="129"/>
      <c r="AT321" s="129"/>
      <c r="AU321" s="129"/>
      <c r="AV321" s="129"/>
      <c r="AW321" s="129"/>
    </row>
    <row r="322" spans="1:49" ht="30.6" outlineLevel="1">
      <c r="A322" s="130"/>
      <c r="B322" s="134"/>
      <c r="C322" s="167" t="s">
        <v>527</v>
      </c>
      <c r="D322" s="137"/>
      <c r="E322" s="141">
        <v>51.696199999999997</v>
      </c>
      <c r="F322" s="145"/>
      <c r="G322" s="145"/>
      <c r="H322" s="145"/>
      <c r="I322" s="145"/>
      <c r="J322" s="145"/>
      <c r="K322" s="145"/>
      <c r="L322" s="129"/>
      <c r="M322" s="129"/>
      <c r="N322" s="129"/>
      <c r="O322" s="129"/>
      <c r="P322" s="129"/>
      <c r="Q322" s="129"/>
      <c r="R322" s="129"/>
      <c r="S322" s="129"/>
      <c r="T322" s="129" t="s">
        <v>157</v>
      </c>
      <c r="U322" s="129">
        <v>0</v>
      </c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29"/>
      <c r="AM322" s="129"/>
      <c r="AN322" s="129"/>
      <c r="AO322" s="129"/>
      <c r="AP322" s="129"/>
      <c r="AQ322" s="129"/>
      <c r="AR322" s="129"/>
      <c r="AS322" s="129"/>
      <c r="AT322" s="129"/>
      <c r="AU322" s="129"/>
      <c r="AV322" s="129"/>
      <c r="AW322" s="129"/>
    </row>
    <row r="323" spans="1:49" outlineLevel="1">
      <c r="A323" s="130">
        <v>122</v>
      </c>
      <c r="B323" s="134" t="s">
        <v>573</v>
      </c>
      <c r="C323" s="166" t="s">
        <v>574</v>
      </c>
      <c r="D323" s="136" t="s">
        <v>237</v>
      </c>
      <c r="E323" s="140">
        <v>25.54</v>
      </c>
      <c r="F323" s="144"/>
      <c r="G323" s="145">
        <f>ROUND(E323*F323,2)</f>
        <v>0</v>
      </c>
      <c r="H323" s="145">
        <v>2.7999999999999998E-4</v>
      </c>
      <c r="I323" s="145">
        <f>ROUND(E323*H323,5)</f>
        <v>7.1500000000000001E-3</v>
      </c>
      <c r="J323" s="145">
        <v>0</v>
      </c>
      <c r="K323" s="145">
        <f>ROUND(E323*J323,5)</f>
        <v>0</v>
      </c>
      <c r="L323" s="129"/>
      <c r="M323" s="129"/>
      <c r="N323" s="129"/>
      <c r="O323" s="129"/>
      <c r="P323" s="129"/>
      <c r="Q323" s="129"/>
      <c r="R323" s="129"/>
      <c r="S323" s="129"/>
      <c r="T323" s="129" t="s">
        <v>155</v>
      </c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29"/>
      <c r="AM323" s="129"/>
      <c r="AN323" s="129"/>
      <c r="AO323" s="129"/>
      <c r="AP323" s="129"/>
      <c r="AQ323" s="129"/>
      <c r="AR323" s="129"/>
      <c r="AS323" s="129"/>
      <c r="AT323" s="129"/>
      <c r="AU323" s="129"/>
      <c r="AV323" s="129"/>
      <c r="AW323" s="129"/>
    </row>
    <row r="324" spans="1:49" outlineLevel="1">
      <c r="A324" s="130"/>
      <c r="B324" s="134"/>
      <c r="C324" s="167" t="s">
        <v>575</v>
      </c>
      <c r="D324" s="137"/>
      <c r="E324" s="141">
        <v>25.54</v>
      </c>
      <c r="F324" s="145"/>
      <c r="G324" s="145"/>
      <c r="H324" s="145"/>
      <c r="I324" s="145"/>
      <c r="J324" s="145"/>
      <c r="K324" s="145"/>
      <c r="L324" s="129"/>
      <c r="M324" s="129"/>
      <c r="N324" s="129"/>
      <c r="O324" s="129"/>
      <c r="P324" s="129"/>
      <c r="Q324" s="129"/>
      <c r="R324" s="129"/>
      <c r="S324" s="129"/>
      <c r="T324" s="129" t="s">
        <v>157</v>
      </c>
      <c r="U324" s="129">
        <v>0</v>
      </c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29"/>
      <c r="AM324" s="129"/>
      <c r="AN324" s="129"/>
      <c r="AO324" s="129"/>
      <c r="AP324" s="129"/>
      <c r="AQ324" s="129"/>
      <c r="AR324" s="129"/>
      <c r="AS324" s="129"/>
      <c r="AT324" s="129"/>
      <c r="AU324" s="129"/>
      <c r="AV324" s="129"/>
      <c r="AW324" s="129"/>
    </row>
    <row r="325" spans="1:49" ht="20.399999999999999" outlineLevel="1">
      <c r="A325" s="130">
        <v>123</v>
      </c>
      <c r="B325" s="134" t="s">
        <v>576</v>
      </c>
      <c r="C325" s="166" t="s">
        <v>577</v>
      </c>
      <c r="D325" s="136" t="s">
        <v>198</v>
      </c>
      <c r="E325" s="140">
        <v>28.674099999999999</v>
      </c>
      <c r="F325" s="144"/>
      <c r="G325" s="145">
        <f>ROUND(E325*F325,2)</f>
        <v>0</v>
      </c>
      <c r="H325" s="145">
        <v>1.111E-2</v>
      </c>
      <c r="I325" s="145">
        <f>ROUND(E325*H325,5)</f>
        <v>0.31857000000000002</v>
      </c>
      <c r="J325" s="145">
        <v>0</v>
      </c>
      <c r="K325" s="145">
        <f>ROUND(E325*J325,5)</f>
        <v>0</v>
      </c>
      <c r="L325" s="129"/>
      <c r="M325" s="129"/>
      <c r="N325" s="129"/>
      <c r="O325" s="129"/>
      <c r="P325" s="129"/>
      <c r="Q325" s="129"/>
      <c r="R325" s="129"/>
      <c r="S325" s="129"/>
      <c r="T325" s="129" t="s">
        <v>155</v>
      </c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29"/>
      <c r="AM325" s="129"/>
      <c r="AN325" s="129"/>
      <c r="AO325" s="129"/>
      <c r="AP325" s="129"/>
      <c r="AQ325" s="129"/>
      <c r="AR325" s="129"/>
      <c r="AS325" s="129"/>
      <c r="AT325" s="129"/>
      <c r="AU325" s="129"/>
      <c r="AV325" s="129"/>
      <c r="AW325" s="129"/>
    </row>
    <row r="326" spans="1:49" outlineLevel="1">
      <c r="A326" s="130"/>
      <c r="B326" s="134"/>
      <c r="C326" s="167" t="s">
        <v>578</v>
      </c>
      <c r="D326" s="137"/>
      <c r="E326" s="141"/>
      <c r="F326" s="145"/>
      <c r="G326" s="145"/>
      <c r="H326" s="145"/>
      <c r="I326" s="145"/>
      <c r="J326" s="145"/>
      <c r="K326" s="145"/>
      <c r="L326" s="129"/>
      <c r="M326" s="129"/>
      <c r="N326" s="129"/>
      <c r="O326" s="129"/>
      <c r="P326" s="129"/>
      <c r="Q326" s="129"/>
      <c r="R326" s="129"/>
      <c r="S326" s="129"/>
      <c r="T326" s="129" t="s">
        <v>157</v>
      </c>
      <c r="U326" s="129">
        <v>0</v>
      </c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29"/>
      <c r="AM326" s="129"/>
      <c r="AN326" s="129"/>
      <c r="AO326" s="129"/>
      <c r="AP326" s="129"/>
      <c r="AQ326" s="129"/>
      <c r="AR326" s="129"/>
      <c r="AS326" s="129"/>
      <c r="AT326" s="129"/>
      <c r="AU326" s="129"/>
      <c r="AV326" s="129"/>
      <c r="AW326" s="129"/>
    </row>
    <row r="327" spans="1:49" outlineLevel="1">
      <c r="A327" s="130"/>
      <c r="B327" s="134"/>
      <c r="C327" s="167" t="s">
        <v>579</v>
      </c>
      <c r="D327" s="137"/>
      <c r="E327" s="141">
        <v>14.38</v>
      </c>
      <c r="F327" s="145"/>
      <c r="G327" s="145"/>
      <c r="H327" s="145"/>
      <c r="I327" s="145"/>
      <c r="J327" s="145"/>
      <c r="K327" s="145"/>
      <c r="L327" s="129"/>
      <c r="M327" s="129"/>
      <c r="N327" s="129"/>
      <c r="O327" s="129"/>
      <c r="P327" s="129"/>
      <c r="Q327" s="129"/>
      <c r="R327" s="129"/>
      <c r="S327" s="129"/>
      <c r="T327" s="129" t="s">
        <v>157</v>
      </c>
      <c r="U327" s="129">
        <v>0</v>
      </c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29"/>
      <c r="AM327" s="129"/>
      <c r="AN327" s="129"/>
      <c r="AO327" s="129"/>
      <c r="AP327" s="129"/>
      <c r="AQ327" s="129"/>
      <c r="AR327" s="129"/>
      <c r="AS327" s="129"/>
      <c r="AT327" s="129"/>
      <c r="AU327" s="129"/>
      <c r="AV327" s="129"/>
      <c r="AW327" s="129"/>
    </row>
    <row r="328" spans="1:49" outlineLevel="1">
      <c r="A328" s="130"/>
      <c r="B328" s="134"/>
      <c r="C328" s="167" t="s">
        <v>580</v>
      </c>
      <c r="D328" s="137"/>
      <c r="E328" s="141">
        <v>5.7941000000000003</v>
      </c>
      <c r="F328" s="145"/>
      <c r="G328" s="145"/>
      <c r="H328" s="145"/>
      <c r="I328" s="145"/>
      <c r="J328" s="145"/>
      <c r="K328" s="145"/>
      <c r="L328" s="129"/>
      <c r="M328" s="129"/>
      <c r="N328" s="129"/>
      <c r="O328" s="129"/>
      <c r="P328" s="129"/>
      <c r="Q328" s="129"/>
      <c r="R328" s="129"/>
      <c r="S328" s="129"/>
      <c r="T328" s="129" t="s">
        <v>157</v>
      </c>
      <c r="U328" s="129">
        <v>0</v>
      </c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29"/>
      <c r="AM328" s="129"/>
      <c r="AN328" s="129"/>
      <c r="AO328" s="129"/>
      <c r="AP328" s="129"/>
      <c r="AQ328" s="129"/>
      <c r="AR328" s="129"/>
      <c r="AS328" s="129"/>
      <c r="AT328" s="129"/>
      <c r="AU328" s="129"/>
      <c r="AV328" s="129"/>
      <c r="AW328" s="129"/>
    </row>
    <row r="329" spans="1:49" outlineLevel="1">
      <c r="A329" s="130"/>
      <c r="B329" s="134"/>
      <c r="C329" s="167" t="s">
        <v>581</v>
      </c>
      <c r="D329" s="137"/>
      <c r="E329" s="141">
        <v>8.5</v>
      </c>
      <c r="F329" s="145"/>
      <c r="G329" s="145"/>
      <c r="H329" s="145"/>
      <c r="I329" s="145"/>
      <c r="J329" s="145"/>
      <c r="K329" s="145"/>
      <c r="L329" s="129"/>
      <c r="M329" s="129"/>
      <c r="N329" s="129"/>
      <c r="O329" s="129"/>
      <c r="P329" s="129"/>
      <c r="Q329" s="129"/>
      <c r="R329" s="129"/>
      <c r="S329" s="129"/>
      <c r="T329" s="129" t="s">
        <v>157</v>
      </c>
      <c r="U329" s="129">
        <v>0</v>
      </c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29"/>
      <c r="AM329" s="129"/>
      <c r="AN329" s="129"/>
      <c r="AO329" s="129"/>
      <c r="AP329" s="129"/>
      <c r="AQ329" s="129"/>
      <c r="AR329" s="129"/>
      <c r="AS329" s="129"/>
      <c r="AT329" s="129"/>
      <c r="AU329" s="129"/>
      <c r="AV329" s="129"/>
      <c r="AW329" s="129"/>
    </row>
    <row r="330" spans="1:49" ht="20.399999999999999" outlineLevel="1">
      <c r="A330" s="130">
        <v>124</v>
      </c>
      <c r="B330" s="134" t="s">
        <v>582</v>
      </c>
      <c r="C330" s="166" t="s">
        <v>583</v>
      </c>
      <c r="D330" s="136" t="s">
        <v>198</v>
      </c>
      <c r="E330" s="140">
        <v>4.8650000000000002</v>
      </c>
      <c r="F330" s="144"/>
      <c r="G330" s="145">
        <f>ROUND(E330*F330,2)</f>
        <v>0</v>
      </c>
      <c r="H330" s="145">
        <v>1.4449999999999999E-2</v>
      </c>
      <c r="I330" s="145">
        <f>ROUND(E330*H330,5)</f>
        <v>7.0300000000000001E-2</v>
      </c>
      <c r="J330" s="145">
        <v>0</v>
      </c>
      <c r="K330" s="145">
        <f>ROUND(E330*J330,5)</f>
        <v>0</v>
      </c>
      <c r="L330" s="129"/>
      <c r="M330" s="129"/>
      <c r="N330" s="129"/>
      <c r="O330" s="129"/>
      <c r="P330" s="129"/>
      <c r="Q330" s="129"/>
      <c r="R330" s="129"/>
      <c r="S330" s="129"/>
      <c r="T330" s="129" t="s">
        <v>155</v>
      </c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29"/>
      <c r="AM330" s="129"/>
      <c r="AN330" s="129"/>
      <c r="AO330" s="129"/>
      <c r="AP330" s="129"/>
      <c r="AQ330" s="129"/>
      <c r="AR330" s="129"/>
      <c r="AS330" s="129"/>
      <c r="AT330" s="129"/>
      <c r="AU330" s="129"/>
      <c r="AV330" s="129"/>
      <c r="AW330" s="129"/>
    </row>
    <row r="331" spans="1:49" outlineLevel="1">
      <c r="A331" s="130"/>
      <c r="B331" s="134"/>
      <c r="C331" s="167" t="s">
        <v>578</v>
      </c>
      <c r="D331" s="137"/>
      <c r="E331" s="141"/>
      <c r="F331" s="145"/>
      <c r="G331" s="145"/>
      <c r="H331" s="145"/>
      <c r="I331" s="145"/>
      <c r="J331" s="145"/>
      <c r="K331" s="145"/>
      <c r="L331" s="129"/>
      <c r="M331" s="129"/>
      <c r="N331" s="129"/>
      <c r="O331" s="129"/>
      <c r="P331" s="129"/>
      <c r="Q331" s="129"/>
      <c r="R331" s="129"/>
      <c r="S331" s="129"/>
      <c r="T331" s="129" t="s">
        <v>157</v>
      </c>
      <c r="U331" s="129">
        <v>0</v>
      </c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29"/>
      <c r="AM331" s="129"/>
      <c r="AN331" s="129"/>
      <c r="AO331" s="129"/>
      <c r="AP331" s="129"/>
      <c r="AQ331" s="129"/>
      <c r="AR331" s="129"/>
      <c r="AS331" s="129"/>
      <c r="AT331" s="129"/>
      <c r="AU331" s="129"/>
      <c r="AV331" s="129"/>
      <c r="AW331" s="129"/>
    </row>
    <row r="332" spans="1:49" outlineLevel="1">
      <c r="A332" s="130"/>
      <c r="B332" s="134"/>
      <c r="C332" s="167" t="s">
        <v>584</v>
      </c>
      <c r="D332" s="137"/>
      <c r="E332" s="141">
        <v>4.8650000000000002</v>
      </c>
      <c r="F332" s="145"/>
      <c r="G332" s="145"/>
      <c r="H332" s="145"/>
      <c r="I332" s="145"/>
      <c r="J332" s="145"/>
      <c r="K332" s="145"/>
      <c r="L332" s="129"/>
      <c r="M332" s="129"/>
      <c r="N332" s="129"/>
      <c r="O332" s="129"/>
      <c r="P332" s="129"/>
      <c r="Q332" s="129"/>
      <c r="R332" s="129"/>
      <c r="S332" s="129"/>
      <c r="T332" s="129" t="s">
        <v>157</v>
      </c>
      <c r="U332" s="129">
        <v>0</v>
      </c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29"/>
      <c r="AM332" s="129"/>
      <c r="AN332" s="129"/>
      <c r="AO332" s="129"/>
      <c r="AP332" s="129"/>
      <c r="AQ332" s="129"/>
      <c r="AR332" s="129"/>
      <c r="AS332" s="129"/>
      <c r="AT332" s="129"/>
      <c r="AU332" s="129"/>
      <c r="AV332" s="129"/>
      <c r="AW332" s="129"/>
    </row>
    <row r="333" spans="1:49" ht="20.399999999999999" outlineLevel="1">
      <c r="A333" s="130">
        <v>125</v>
      </c>
      <c r="B333" s="134" t="s">
        <v>585</v>
      </c>
      <c r="C333" s="166" t="s">
        <v>586</v>
      </c>
      <c r="D333" s="136" t="s">
        <v>198</v>
      </c>
      <c r="E333" s="140">
        <v>0.79120000000000001</v>
      </c>
      <c r="F333" s="144"/>
      <c r="G333" s="145">
        <f>ROUND(E333*F333,2)</f>
        <v>0</v>
      </c>
      <c r="H333" s="145">
        <v>1.389E-2</v>
      </c>
      <c r="I333" s="145">
        <f>ROUND(E333*H333,5)</f>
        <v>1.099E-2</v>
      </c>
      <c r="J333" s="145">
        <v>0</v>
      </c>
      <c r="K333" s="145">
        <f>ROUND(E333*J333,5)</f>
        <v>0</v>
      </c>
      <c r="L333" s="129"/>
      <c r="M333" s="129"/>
      <c r="N333" s="129"/>
      <c r="O333" s="129"/>
      <c r="P333" s="129"/>
      <c r="Q333" s="129"/>
      <c r="R333" s="129"/>
      <c r="S333" s="129"/>
      <c r="T333" s="129" t="s">
        <v>155</v>
      </c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29"/>
      <c r="AM333" s="129"/>
      <c r="AN333" s="129"/>
      <c r="AO333" s="129"/>
      <c r="AP333" s="129"/>
      <c r="AQ333" s="129"/>
      <c r="AR333" s="129"/>
      <c r="AS333" s="129"/>
      <c r="AT333" s="129"/>
      <c r="AU333" s="129"/>
      <c r="AV333" s="129"/>
      <c r="AW333" s="129"/>
    </row>
    <row r="334" spans="1:49" outlineLevel="1">
      <c r="A334" s="130"/>
      <c r="B334" s="134"/>
      <c r="C334" s="167" t="s">
        <v>587</v>
      </c>
      <c r="D334" s="137"/>
      <c r="E334" s="141">
        <v>0.79120000000000001</v>
      </c>
      <c r="F334" s="145"/>
      <c r="G334" s="145"/>
      <c r="H334" s="145"/>
      <c r="I334" s="145"/>
      <c r="J334" s="145"/>
      <c r="K334" s="145"/>
      <c r="L334" s="129"/>
      <c r="M334" s="129"/>
      <c r="N334" s="129"/>
      <c r="O334" s="129"/>
      <c r="P334" s="129"/>
      <c r="Q334" s="129"/>
      <c r="R334" s="129"/>
      <c r="S334" s="129"/>
      <c r="T334" s="129" t="s">
        <v>157</v>
      </c>
      <c r="U334" s="129">
        <v>0</v>
      </c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29"/>
      <c r="AM334" s="129"/>
      <c r="AN334" s="129"/>
      <c r="AO334" s="129"/>
      <c r="AP334" s="129"/>
      <c r="AQ334" s="129"/>
      <c r="AR334" s="129"/>
      <c r="AS334" s="129"/>
      <c r="AT334" s="129"/>
      <c r="AU334" s="129"/>
      <c r="AV334" s="129"/>
      <c r="AW334" s="129"/>
    </row>
    <row r="335" spans="1:49" outlineLevel="1">
      <c r="A335" s="130">
        <v>126</v>
      </c>
      <c r="B335" s="134" t="s">
        <v>588</v>
      </c>
      <c r="C335" s="166" t="s">
        <v>589</v>
      </c>
      <c r="D335" s="136" t="s">
        <v>198</v>
      </c>
      <c r="E335" s="140">
        <v>2.3822000000000001</v>
      </c>
      <c r="F335" s="144"/>
      <c r="G335" s="145">
        <f>ROUND(E335*F335,2)</f>
        <v>0</v>
      </c>
      <c r="H335" s="145">
        <v>9.3799999999999994E-3</v>
      </c>
      <c r="I335" s="145">
        <f>ROUND(E335*H335,5)</f>
        <v>2.2349999999999998E-2</v>
      </c>
      <c r="J335" s="145">
        <v>0</v>
      </c>
      <c r="K335" s="145">
        <f>ROUND(E335*J335,5)</f>
        <v>0</v>
      </c>
      <c r="L335" s="129"/>
      <c r="M335" s="129"/>
      <c r="N335" s="129"/>
      <c r="O335" s="129"/>
      <c r="P335" s="129"/>
      <c r="Q335" s="129"/>
      <c r="R335" s="129"/>
      <c r="S335" s="129"/>
      <c r="T335" s="129" t="s">
        <v>155</v>
      </c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29"/>
      <c r="AM335" s="129"/>
      <c r="AN335" s="129"/>
      <c r="AO335" s="129"/>
      <c r="AP335" s="129"/>
      <c r="AQ335" s="129"/>
      <c r="AR335" s="129"/>
      <c r="AS335" s="129"/>
      <c r="AT335" s="129"/>
      <c r="AU335" s="129"/>
      <c r="AV335" s="129"/>
      <c r="AW335" s="129"/>
    </row>
    <row r="336" spans="1:49" outlineLevel="1">
      <c r="A336" s="130"/>
      <c r="B336" s="134"/>
      <c r="C336" s="167" t="s">
        <v>590</v>
      </c>
      <c r="D336" s="137"/>
      <c r="E336" s="141">
        <v>2.3822000000000001</v>
      </c>
      <c r="F336" s="145"/>
      <c r="G336" s="145"/>
      <c r="H336" s="145"/>
      <c r="I336" s="145"/>
      <c r="J336" s="145"/>
      <c r="K336" s="145"/>
      <c r="L336" s="129"/>
      <c r="M336" s="129"/>
      <c r="N336" s="129"/>
      <c r="O336" s="129"/>
      <c r="P336" s="129"/>
      <c r="Q336" s="129"/>
      <c r="R336" s="129"/>
      <c r="S336" s="129"/>
      <c r="T336" s="129" t="s">
        <v>157</v>
      </c>
      <c r="U336" s="129">
        <v>0</v>
      </c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29"/>
      <c r="AM336" s="129"/>
      <c r="AN336" s="129"/>
      <c r="AO336" s="129"/>
      <c r="AP336" s="129"/>
      <c r="AQ336" s="129"/>
      <c r="AR336" s="129"/>
      <c r="AS336" s="129"/>
      <c r="AT336" s="129"/>
      <c r="AU336" s="129"/>
      <c r="AV336" s="129"/>
      <c r="AW336" s="129"/>
    </row>
    <row r="337" spans="1:49" outlineLevel="1">
      <c r="A337" s="130">
        <v>127</v>
      </c>
      <c r="B337" s="134" t="s">
        <v>591</v>
      </c>
      <c r="C337" s="166" t="s">
        <v>592</v>
      </c>
      <c r="D337" s="136" t="s">
        <v>237</v>
      </c>
      <c r="E337" s="140">
        <v>56.75</v>
      </c>
      <c r="F337" s="144"/>
      <c r="G337" s="145">
        <f>ROUND(E337*F337,2)</f>
        <v>0</v>
      </c>
      <c r="H337" s="145">
        <v>3.6999999999999999E-4</v>
      </c>
      <c r="I337" s="145">
        <f>ROUND(E337*H337,5)</f>
        <v>2.1000000000000001E-2</v>
      </c>
      <c r="J337" s="145">
        <v>0</v>
      </c>
      <c r="K337" s="145">
        <f>ROUND(E337*J337,5)</f>
        <v>0</v>
      </c>
      <c r="L337" s="129"/>
      <c r="M337" s="129"/>
      <c r="N337" s="129"/>
      <c r="O337" s="129"/>
      <c r="P337" s="129"/>
      <c r="Q337" s="129"/>
      <c r="R337" s="129"/>
      <c r="S337" s="129"/>
      <c r="T337" s="129" t="s">
        <v>155</v>
      </c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29"/>
      <c r="AM337" s="129"/>
      <c r="AN337" s="129"/>
      <c r="AO337" s="129"/>
      <c r="AP337" s="129"/>
      <c r="AQ337" s="129"/>
      <c r="AR337" s="129"/>
      <c r="AS337" s="129"/>
      <c r="AT337" s="129"/>
      <c r="AU337" s="129"/>
      <c r="AV337" s="129"/>
      <c r="AW337" s="129"/>
    </row>
    <row r="338" spans="1:49" outlineLevel="1">
      <c r="A338" s="130"/>
      <c r="B338" s="134"/>
      <c r="C338" s="167" t="s">
        <v>593</v>
      </c>
      <c r="D338" s="137"/>
      <c r="E338" s="141">
        <v>56.75</v>
      </c>
      <c r="F338" s="145"/>
      <c r="G338" s="145"/>
      <c r="H338" s="145"/>
      <c r="I338" s="145"/>
      <c r="J338" s="145"/>
      <c r="K338" s="145"/>
      <c r="L338" s="129"/>
      <c r="M338" s="129"/>
      <c r="N338" s="129"/>
      <c r="O338" s="129"/>
      <c r="P338" s="129"/>
      <c r="Q338" s="129"/>
      <c r="R338" s="129"/>
      <c r="S338" s="129"/>
      <c r="T338" s="129" t="s">
        <v>157</v>
      </c>
      <c r="U338" s="129">
        <v>0</v>
      </c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29"/>
      <c r="AM338" s="129"/>
      <c r="AN338" s="129"/>
      <c r="AO338" s="129"/>
      <c r="AP338" s="129"/>
      <c r="AQ338" s="129"/>
      <c r="AR338" s="129"/>
      <c r="AS338" s="129"/>
      <c r="AT338" s="129"/>
      <c r="AU338" s="129"/>
      <c r="AV338" s="129"/>
      <c r="AW338" s="129"/>
    </row>
    <row r="339" spans="1:49" ht="20.399999999999999" outlineLevel="1">
      <c r="A339" s="130">
        <v>128</v>
      </c>
      <c r="B339" s="134" t="s">
        <v>594</v>
      </c>
      <c r="C339" s="166" t="s">
        <v>595</v>
      </c>
      <c r="D339" s="136" t="s">
        <v>198</v>
      </c>
      <c r="E339" s="140">
        <v>136.94815</v>
      </c>
      <c r="F339" s="144"/>
      <c r="G339" s="145">
        <f>ROUND(E339*F339,2)</f>
        <v>0</v>
      </c>
      <c r="H339" s="145">
        <v>4.258E-2</v>
      </c>
      <c r="I339" s="145">
        <f>ROUND(E339*H339,5)</f>
        <v>5.8312499999999998</v>
      </c>
      <c r="J339" s="145">
        <v>0</v>
      </c>
      <c r="K339" s="145">
        <f>ROUND(E339*J339,5)</f>
        <v>0</v>
      </c>
      <c r="L339" s="129"/>
      <c r="M339" s="129"/>
      <c r="N339" s="129"/>
      <c r="O339" s="129"/>
      <c r="P339" s="129"/>
      <c r="Q339" s="129"/>
      <c r="R339" s="129"/>
      <c r="S339" s="129"/>
      <c r="T339" s="129" t="s">
        <v>155</v>
      </c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29"/>
      <c r="AM339" s="129"/>
      <c r="AN339" s="129"/>
      <c r="AO339" s="129"/>
      <c r="AP339" s="129"/>
      <c r="AQ339" s="129"/>
      <c r="AR339" s="129"/>
      <c r="AS339" s="129"/>
      <c r="AT339" s="129"/>
      <c r="AU339" s="129"/>
      <c r="AV339" s="129"/>
      <c r="AW339" s="129"/>
    </row>
    <row r="340" spans="1:49" outlineLevel="1">
      <c r="A340" s="130"/>
      <c r="B340" s="134"/>
      <c r="C340" s="167" t="s">
        <v>596</v>
      </c>
      <c r="D340" s="137"/>
      <c r="E340" s="141">
        <v>6.2603999999999997</v>
      </c>
      <c r="F340" s="145"/>
      <c r="G340" s="145"/>
      <c r="H340" s="145"/>
      <c r="I340" s="145"/>
      <c r="J340" s="145"/>
      <c r="K340" s="145"/>
      <c r="L340" s="129"/>
      <c r="M340" s="129"/>
      <c r="N340" s="129"/>
      <c r="O340" s="129"/>
      <c r="P340" s="129"/>
      <c r="Q340" s="129"/>
      <c r="R340" s="129"/>
      <c r="S340" s="129"/>
      <c r="T340" s="129" t="s">
        <v>157</v>
      </c>
      <c r="U340" s="129">
        <v>0</v>
      </c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29"/>
      <c r="AM340" s="129"/>
      <c r="AN340" s="129"/>
      <c r="AO340" s="129"/>
      <c r="AP340" s="129"/>
      <c r="AQ340" s="129"/>
      <c r="AR340" s="129"/>
      <c r="AS340" s="129"/>
      <c r="AT340" s="129"/>
      <c r="AU340" s="129"/>
      <c r="AV340" s="129"/>
      <c r="AW340" s="129"/>
    </row>
    <row r="341" spans="1:49" outlineLevel="1">
      <c r="A341" s="130"/>
      <c r="B341" s="134"/>
      <c r="C341" s="167" t="s">
        <v>597</v>
      </c>
      <c r="D341" s="137"/>
      <c r="E341" s="141">
        <v>209.07124999999999</v>
      </c>
      <c r="F341" s="145"/>
      <c r="G341" s="145"/>
      <c r="H341" s="145"/>
      <c r="I341" s="145"/>
      <c r="J341" s="145"/>
      <c r="K341" s="145"/>
      <c r="L341" s="129"/>
      <c r="M341" s="129"/>
      <c r="N341" s="129"/>
      <c r="O341" s="129"/>
      <c r="P341" s="129"/>
      <c r="Q341" s="129"/>
      <c r="R341" s="129"/>
      <c r="S341" s="129"/>
      <c r="T341" s="129" t="s">
        <v>157</v>
      </c>
      <c r="U341" s="129">
        <v>0</v>
      </c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29"/>
      <c r="AM341" s="129"/>
      <c r="AN341" s="129"/>
      <c r="AO341" s="129"/>
      <c r="AP341" s="129"/>
      <c r="AQ341" s="129"/>
      <c r="AR341" s="129"/>
      <c r="AS341" s="129"/>
      <c r="AT341" s="129"/>
      <c r="AU341" s="129"/>
      <c r="AV341" s="129"/>
      <c r="AW341" s="129"/>
    </row>
    <row r="342" spans="1:49" outlineLevel="1">
      <c r="A342" s="130"/>
      <c r="B342" s="134"/>
      <c r="C342" s="167" t="s">
        <v>348</v>
      </c>
      <c r="D342" s="137"/>
      <c r="E342" s="141">
        <v>-38.65</v>
      </c>
      <c r="F342" s="145"/>
      <c r="G342" s="145"/>
      <c r="H342" s="145"/>
      <c r="I342" s="145"/>
      <c r="J342" s="145"/>
      <c r="K342" s="145"/>
      <c r="L342" s="129"/>
      <c r="M342" s="129"/>
      <c r="N342" s="129"/>
      <c r="O342" s="129"/>
      <c r="P342" s="129"/>
      <c r="Q342" s="129"/>
      <c r="R342" s="129"/>
      <c r="S342" s="129"/>
      <c r="T342" s="129" t="s">
        <v>157</v>
      </c>
      <c r="U342" s="129">
        <v>0</v>
      </c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29"/>
      <c r="AM342" s="129"/>
      <c r="AN342" s="129"/>
      <c r="AO342" s="129"/>
      <c r="AP342" s="129"/>
      <c r="AQ342" s="129"/>
      <c r="AR342" s="129"/>
      <c r="AS342" s="129"/>
      <c r="AT342" s="129"/>
      <c r="AU342" s="129"/>
      <c r="AV342" s="129"/>
      <c r="AW342" s="129"/>
    </row>
    <row r="343" spans="1:49" outlineLevel="1">
      <c r="A343" s="130"/>
      <c r="B343" s="134"/>
      <c r="C343" s="167" t="s">
        <v>598</v>
      </c>
      <c r="D343" s="137"/>
      <c r="E343" s="141">
        <v>-39.733499999999999</v>
      </c>
      <c r="F343" s="145"/>
      <c r="G343" s="145"/>
      <c r="H343" s="145"/>
      <c r="I343" s="145"/>
      <c r="J343" s="145"/>
      <c r="K343" s="145"/>
      <c r="L343" s="129"/>
      <c r="M343" s="129"/>
      <c r="N343" s="129"/>
      <c r="O343" s="129"/>
      <c r="P343" s="129"/>
      <c r="Q343" s="129"/>
      <c r="R343" s="129"/>
      <c r="S343" s="129"/>
      <c r="T343" s="129" t="s">
        <v>157</v>
      </c>
      <c r="U343" s="129">
        <v>0</v>
      </c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29"/>
      <c r="AM343" s="129"/>
      <c r="AN343" s="129"/>
      <c r="AO343" s="129"/>
      <c r="AP343" s="129"/>
      <c r="AQ343" s="129"/>
      <c r="AR343" s="129"/>
      <c r="AS343" s="129"/>
      <c r="AT343" s="129"/>
      <c r="AU343" s="129"/>
      <c r="AV343" s="129"/>
      <c r="AW343" s="129"/>
    </row>
    <row r="344" spans="1:49" ht="20.399999999999999" outlineLevel="1">
      <c r="A344" s="130">
        <v>129</v>
      </c>
      <c r="B344" s="134" t="s">
        <v>599</v>
      </c>
      <c r="C344" s="166" t="s">
        <v>600</v>
      </c>
      <c r="D344" s="136" t="s">
        <v>198</v>
      </c>
      <c r="E344" s="140">
        <v>47.391800000000003</v>
      </c>
      <c r="F344" s="144"/>
      <c r="G344" s="145">
        <f>ROUND(E344*F344,2)</f>
        <v>0</v>
      </c>
      <c r="H344" s="145">
        <v>3.9280000000000002E-2</v>
      </c>
      <c r="I344" s="145">
        <f>ROUND(E344*H344,5)</f>
        <v>1.86155</v>
      </c>
      <c r="J344" s="145">
        <v>0</v>
      </c>
      <c r="K344" s="145">
        <f>ROUND(E344*J344,5)</f>
        <v>0</v>
      </c>
      <c r="L344" s="129"/>
      <c r="M344" s="129"/>
      <c r="N344" s="129"/>
      <c r="O344" s="129"/>
      <c r="P344" s="129"/>
      <c r="Q344" s="129"/>
      <c r="R344" s="129"/>
      <c r="S344" s="129"/>
      <c r="T344" s="129" t="s">
        <v>155</v>
      </c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29"/>
      <c r="AM344" s="129"/>
      <c r="AN344" s="129"/>
      <c r="AO344" s="129"/>
      <c r="AP344" s="129"/>
      <c r="AQ344" s="129"/>
      <c r="AR344" s="129"/>
      <c r="AS344" s="129"/>
      <c r="AT344" s="129"/>
      <c r="AU344" s="129"/>
      <c r="AV344" s="129"/>
      <c r="AW344" s="129"/>
    </row>
    <row r="345" spans="1:49" outlineLevel="1">
      <c r="A345" s="130"/>
      <c r="B345" s="134"/>
      <c r="C345" s="167" t="s">
        <v>601</v>
      </c>
      <c r="D345" s="137"/>
      <c r="E345" s="141"/>
      <c r="F345" s="145"/>
      <c r="G345" s="145"/>
      <c r="H345" s="145"/>
      <c r="I345" s="145"/>
      <c r="J345" s="145"/>
      <c r="K345" s="145"/>
      <c r="L345" s="129"/>
      <c r="M345" s="129"/>
      <c r="N345" s="129"/>
      <c r="O345" s="129"/>
      <c r="P345" s="129"/>
      <c r="Q345" s="129"/>
      <c r="R345" s="129"/>
      <c r="S345" s="129"/>
      <c r="T345" s="129" t="s">
        <v>157</v>
      </c>
      <c r="U345" s="129">
        <v>0</v>
      </c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29"/>
      <c r="AM345" s="129"/>
      <c r="AN345" s="129"/>
      <c r="AO345" s="129"/>
      <c r="AP345" s="129"/>
      <c r="AQ345" s="129"/>
      <c r="AR345" s="129"/>
      <c r="AS345" s="129"/>
      <c r="AT345" s="129"/>
      <c r="AU345" s="129"/>
      <c r="AV345" s="129"/>
      <c r="AW345" s="129"/>
    </row>
    <row r="346" spans="1:49" outlineLevel="1">
      <c r="A346" s="130"/>
      <c r="B346" s="134"/>
      <c r="C346" s="167" t="s">
        <v>602</v>
      </c>
      <c r="D346" s="137"/>
      <c r="E346" s="141">
        <v>18.5182</v>
      </c>
      <c r="F346" s="145"/>
      <c r="G346" s="145"/>
      <c r="H346" s="145"/>
      <c r="I346" s="145"/>
      <c r="J346" s="145"/>
      <c r="K346" s="145"/>
      <c r="L346" s="129"/>
      <c r="M346" s="129"/>
      <c r="N346" s="129"/>
      <c r="O346" s="129"/>
      <c r="P346" s="129"/>
      <c r="Q346" s="129"/>
      <c r="R346" s="129"/>
      <c r="S346" s="129"/>
      <c r="T346" s="129" t="s">
        <v>157</v>
      </c>
      <c r="U346" s="129">
        <v>0</v>
      </c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29"/>
      <c r="AM346" s="129"/>
      <c r="AN346" s="129"/>
      <c r="AO346" s="129"/>
      <c r="AP346" s="129"/>
      <c r="AQ346" s="129"/>
      <c r="AR346" s="129"/>
      <c r="AS346" s="129"/>
      <c r="AT346" s="129"/>
      <c r="AU346" s="129"/>
      <c r="AV346" s="129"/>
      <c r="AW346" s="129"/>
    </row>
    <row r="347" spans="1:49" outlineLevel="1">
      <c r="A347" s="130"/>
      <c r="B347" s="134"/>
      <c r="C347" s="167" t="s">
        <v>603</v>
      </c>
      <c r="D347" s="137"/>
      <c r="E347" s="141">
        <v>6.5780000000000003</v>
      </c>
      <c r="F347" s="145"/>
      <c r="G347" s="145"/>
      <c r="H347" s="145"/>
      <c r="I347" s="145"/>
      <c r="J347" s="145"/>
      <c r="K347" s="145"/>
      <c r="L347" s="129"/>
      <c r="M347" s="129"/>
      <c r="N347" s="129"/>
      <c r="O347" s="129"/>
      <c r="P347" s="129"/>
      <c r="Q347" s="129"/>
      <c r="R347" s="129"/>
      <c r="S347" s="129"/>
      <c r="T347" s="129" t="s">
        <v>157</v>
      </c>
      <c r="U347" s="129">
        <v>0</v>
      </c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29"/>
      <c r="AM347" s="129"/>
      <c r="AN347" s="129"/>
      <c r="AO347" s="129"/>
      <c r="AP347" s="129"/>
      <c r="AQ347" s="129"/>
      <c r="AR347" s="129"/>
      <c r="AS347" s="129"/>
      <c r="AT347" s="129"/>
      <c r="AU347" s="129"/>
      <c r="AV347" s="129"/>
      <c r="AW347" s="129"/>
    </row>
    <row r="348" spans="1:49" outlineLevel="1">
      <c r="A348" s="130"/>
      <c r="B348" s="134"/>
      <c r="C348" s="167" t="s">
        <v>604</v>
      </c>
      <c r="D348" s="137"/>
      <c r="E348" s="141">
        <v>18.3873</v>
      </c>
      <c r="F348" s="145"/>
      <c r="G348" s="145"/>
      <c r="H348" s="145"/>
      <c r="I348" s="145"/>
      <c r="J348" s="145"/>
      <c r="K348" s="145"/>
      <c r="L348" s="129"/>
      <c r="M348" s="129"/>
      <c r="N348" s="129"/>
      <c r="O348" s="129"/>
      <c r="P348" s="129"/>
      <c r="Q348" s="129"/>
      <c r="R348" s="129"/>
      <c r="S348" s="129"/>
      <c r="T348" s="129" t="s">
        <v>157</v>
      </c>
      <c r="U348" s="129">
        <v>0</v>
      </c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29"/>
      <c r="AM348" s="129"/>
      <c r="AN348" s="129"/>
      <c r="AO348" s="129"/>
      <c r="AP348" s="129"/>
      <c r="AQ348" s="129"/>
      <c r="AR348" s="129"/>
      <c r="AS348" s="129"/>
      <c r="AT348" s="129"/>
      <c r="AU348" s="129"/>
      <c r="AV348" s="129"/>
      <c r="AW348" s="129"/>
    </row>
    <row r="349" spans="1:49" outlineLevel="1">
      <c r="A349" s="130"/>
      <c r="B349" s="134"/>
      <c r="C349" s="167" t="s">
        <v>605</v>
      </c>
      <c r="D349" s="137"/>
      <c r="E349" s="141">
        <v>3.9083000000000001</v>
      </c>
      <c r="F349" s="145"/>
      <c r="G349" s="145"/>
      <c r="H349" s="145"/>
      <c r="I349" s="145"/>
      <c r="J349" s="145"/>
      <c r="K349" s="145"/>
      <c r="L349" s="129"/>
      <c r="M349" s="129"/>
      <c r="N349" s="129"/>
      <c r="O349" s="129"/>
      <c r="P349" s="129"/>
      <c r="Q349" s="129"/>
      <c r="R349" s="129"/>
      <c r="S349" s="129"/>
      <c r="T349" s="129" t="s">
        <v>157</v>
      </c>
      <c r="U349" s="129">
        <v>0</v>
      </c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29"/>
      <c r="AM349" s="129"/>
      <c r="AN349" s="129"/>
      <c r="AO349" s="129"/>
      <c r="AP349" s="129"/>
      <c r="AQ349" s="129"/>
      <c r="AR349" s="129"/>
      <c r="AS349" s="129"/>
      <c r="AT349" s="129"/>
      <c r="AU349" s="129"/>
      <c r="AV349" s="129"/>
      <c r="AW349" s="129"/>
    </row>
    <row r="350" spans="1:49" ht="20.399999999999999" outlineLevel="1">
      <c r="A350" s="130">
        <v>130</v>
      </c>
      <c r="B350" s="134" t="s">
        <v>606</v>
      </c>
      <c r="C350" s="166" t="s">
        <v>607</v>
      </c>
      <c r="D350" s="136" t="s">
        <v>198</v>
      </c>
      <c r="E350" s="140">
        <v>128.38130000000001</v>
      </c>
      <c r="F350" s="144"/>
      <c r="G350" s="145">
        <f>ROUND(E350*F350,2)</f>
        <v>0</v>
      </c>
      <c r="H350" s="145">
        <v>1.8000000000000001E-4</v>
      </c>
      <c r="I350" s="145">
        <f>ROUND(E350*H350,5)</f>
        <v>2.3109999999999999E-2</v>
      </c>
      <c r="J350" s="145">
        <v>0</v>
      </c>
      <c r="K350" s="145">
        <f>ROUND(E350*J350,5)</f>
        <v>0</v>
      </c>
      <c r="L350" s="129"/>
      <c r="M350" s="129"/>
      <c r="N350" s="129"/>
      <c r="O350" s="129"/>
      <c r="P350" s="129"/>
      <c r="Q350" s="129"/>
      <c r="R350" s="129"/>
      <c r="S350" s="129"/>
      <c r="T350" s="129" t="s">
        <v>155</v>
      </c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29"/>
      <c r="AM350" s="129"/>
      <c r="AN350" s="129"/>
      <c r="AO350" s="129"/>
      <c r="AP350" s="129"/>
      <c r="AQ350" s="129"/>
      <c r="AR350" s="129"/>
      <c r="AS350" s="129"/>
      <c r="AT350" s="129"/>
      <c r="AU350" s="129"/>
      <c r="AV350" s="129"/>
      <c r="AW350" s="129"/>
    </row>
    <row r="351" spans="1:49" outlineLevel="1">
      <c r="A351" s="130"/>
      <c r="B351" s="134"/>
      <c r="C351" s="167" t="s">
        <v>608</v>
      </c>
      <c r="D351" s="137"/>
      <c r="E351" s="141"/>
      <c r="F351" s="145"/>
      <c r="G351" s="145"/>
      <c r="H351" s="145"/>
      <c r="I351" s="145"/>
      <c r="J351" s="145"/>
      <c r="K351" s="145"/>
      <c r="L351" s="129"/>
      <c r="M351" s="129"/>
      <c r="N351" s="129"/>
      <c r="O351" s="129"/>
      <c r="P351" s="129"/>
      <c r="Q351" s="129"/>
      <c r="R351" s="129"/>
      <c r="S351" s="129"/>
      <c r="T351" s="129" t="s">
        <v>157</v>
      </c>
      <c r="U351" s="129">
        <v>0</v>
      </c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29"/>
      <c r="AM351" s="129"/>
      <c r="AN351" s="129"/>
      <c r="AO351" s="129"/>
      <c r="AP351" s="129"/>
      <c r="AQ351" s="129"/>
      <c r="AR351" s="129"/>
      <c r="AS351" s="129"/>
      <c r="AT351" s="129"/>
      <c r="AU351" s="129"/>
      <c r="AV351" s="129"/>
      <c r="AW351" s="129"/>
    </row>
    <row r="352" spans="1:49" outlineLevel="1">
      <c r="A352" s="130"/>
      <c r="B352" s="134"/>
      <c r="C352" s="167" t="s">
        <v>609</v>
      </c>
      <c r="D352" s="137"/>
      <c r="E352" s="141">
        <v>39.420200000000001</v>
      </c>
      <c r="F352" s="145"/>
      <c r="G352" s="145"/>
      <c r="H352" s="145"/>
      <c r="I352" s="145"/>
      <c r="J352" s="145"/>
      <c r="K352" s="145"/>
      <c r="L352" s="129"/>
      <c r="M352" s="129"/>
      <c r="N352" s="129"/>
      <c r="O352" s="129"/>
      <c r="P352" s="129"/>
      <c r="Q352" s="129"/>
      <c r="R352" s="129"/>
      <c r="S352" s="129"/>
      <c r="T352" s="129" t="s">
        <v>157</v>
      </c>
      <c r="U352" s="129">
        <v>0</v>
      </c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29"/>
      <c r="AM352" s="129"/>
      <c r="AN352" s="129"/>
      <c r="AO352" s="129"/>
      <c r="AP352" s="129"/>
      <c r="AQ352" s="129"/>
      <c r="AR352" s="129"/>
      <c r="AS352" s="129"/>
      <c r="AT352" s="129"/>
      <c r="AU352" s="129"/>
      <c r="AV352" s="129"/>
      <c r="AW352" s="129"/>
    </row>
    <row r="353" spans="1:49" outlineLevel="1">
      <c r="A353" s="130"/>
      <c r="B353" s="134"/>
      <c r="C353" s="167" t="s">
        <v>610</v>
      </c>
      <c r="D353" s="137"/>
      <c r="E353" s="141">
        <v>20.350999999999999</v>
      </c>
      <c r="F353" s="145"/>
      <c r="G353" s="145"/>
      <c r="H353" s="145"/>
      <c r="I353" s="145"/>
      <c r="J353" s="145"/>
      <c r="K353" s="145"/>
      <c r="L353" s="129"/>
      <c r="M353" s="129"/>
      <c r="N353" s="129"/>
      <c r="O353" s="129"/>
      <c r="P353" s="129"/>
      <c r="Q353" s="129"/>
      <c r="R353" s="129"/>
      <c r="S353" s="129"/>
      <c r="T353" s="129" t="s">
        <v>157</v>
      </c>
      <c r="U353" s="129">
        <v>0</v>
      </c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29"/>
      <c r="AJ353" s="129"/>
      <c r="AK353" s="129"/>
      <c r="AL353" s="129"/>
      <c r="AM353" s="129"/>
      <c r="AN353" s="129"/>
      <c r="AO353" s="129"/>
      <c r="AP353" s="129"/>
      <c r="AQ353" s="129"/>
      <c r="AR353" s="129"/>
      <c r="AS353" s="129"/>
      <c r="AT353" s="129"/>
      <c r="AU353" s="129"/>
      <c r="AV353" s="129"/>
      <c r="AW353" s="129"/>
    </row>
    <row r="354" spans="1:49" outlineLevel="1">
      <c r="A354" s="130"/>
      <c r="B354" s="134"/>
      <c r="C354" s="167" t="s">
        <v>611</v>
      </c>
      <c r="D354" s="137"/>
      <c r="E354" s="141">
        <v>39.936</v>
      </c>
      <c r="F354" s="145"/>
      <c r="G354" s="145"/>
      <c r="H354" s="145"/>
      <c r="I354" s="145"/>
      <c r="J354" s="145"/>
      <c r="K354" s="145"/>
      <c r="L354" s="129"/>
      <c r="M354" s="129"/>
      <c r="N354" s="129"/>
      <c r="O354" s="129"/>
      <c r="P354" s="129"/>
      <c r="Q354" s="129"/>
      <c r="R354" s="129"/>
      <c r="S354" s="129"/>
      <c r="T354" s="129" t="s">
        <v>157</v>
      </c>
      <c r="U354" s="129">
        <v>0</v>
      </c>
      <c r="V354" s="129"/>
      <c r="W354" s="129"/>
      <c r="X354" s="129"/>
      <c r="Y354" s="129"/>
      <c r="Z354" s="129"/>
      <c r="AA354" s="129"/>
      <c r="AB354" s="129"/>
      <c r="AC354" s="129"/>
      <c r="AD354" s="129"/>
      <c r="AE354" s="129"/>
      <c r="AF354" s="129"/>
      <c r="AG354" s="129"/>
      <c r="AH354" s="129"/>
      <c r="AI354" s="129"/>
      <c r="AJ354" s="129"/>
      <c r="AK354" s="129"/>
      <c r="AL354" s="129"/>
      <c r="AM354" s="129"/>
      <c r="AN354" s="129"/>
      <c r="AO354" s="129"/>
      <c r="AP354" s="129"/>
      <c r="AQ354" s="129"/>
      <c r="AR354" s="129"/>
      <c r="AS354" s="129"/>
      <c r="AT354" s="129"/>
      <c r="AU354" s="129"/>
      <c r="AV354" s="129"/>
      <c r="AW354" s="129"/>
    </row>
    <row r="355" spans="1:49" outlineLevel="1">
      <c r="A355" s="130"/>
      <c r="B355" s="134"/>
      <c r="C355" s="167" t="s">
        <v>578</v>
      </c>
      <c r="D355" s="137"/>
      <c r="E355" s="141"/>
      <c r="F355" s="145"/>
      <c r="G355" s="145"/>
      <c r="H355" s="145"/>
      <c r="I355" s="145"/>
      <c r="J355" s="145"/>
      <c r="K355" s="145"/>
      <c r="L355" s="129"/>
      <c r="M355" s="129"/>
      <c r="N355" s="129"/>
      <c r="O355" s="129"/>
      <c r="P355" s="129"/>
      <c r="Q355" s="129"/>
      <c r="R355" s="129"/>
      <c r="S355" s="129"/>
      <c r="T355" s="129" t="s">
        <v>157</v>
      </c>
      <c r="U355" s="129">
        <v>0</v>
      </c>
      <c r="V355" s="129"/>
      <c r="W355" s="129"/>
      <c r="X355" s="129"/>
      <c r="Y355" s="129"/>
      <c r="Z355" s="129"/>
      <c r="AA355" s="129"/>
      <c r="AB355" s="129"/>
      <c r="AC355" s="129"/>
      <c r="AD355" s="129"/>
      <c r="AE355" s="129"/>
      <c r="AF355" s="129"/>
      <c r="AG355" s="129"/>
      <c r="AH355" s="129"/>
      <c r="AI355" s="129"/>
      <c r="AJ355" s="129"/>
      <c r="AK355" s="129"/>
      <c r="AL355" s="129"/>
      <c r="AM355" s="129"/>
      <c r="AN355" s="129"/>
      <c r="AO355" s="129"/>
      <c r="AP355" s="129"/>
      <c r="AQ355" s="129"/>
      <c r="AR355" s="129"/>
      <c r="AS355" s="129"/>
      <c r="AT355" s="129"/>
      <c r="AU355" s="129"/>
      <c r="AV355" s="129"/>
      <c r="AW355" s="129"/>
    </row>
    <row r="356" spans="1:49" outlineLevel="1">
      <c r="A356" s="130"/>
      <c r="B356" s="134"/>
      <c r="C356" s="167" t="s">
        <v>579</v>
      </c>
      <c r="D356" s="137"/>
      <c r="E356" s="141">
        <v>14.38</v>
      </c>
      <c r="F356" s="145"/>
      <c r="G356" s="145"/>
      <c r="H356" s="145"/>
      <c r="I356" s="145"/>
      <c r="J356" s="145"/>
      <c r="K356" s="145"/>
      <c r="L356" s="129"/>
      <c r="M356" s="129"/>
      <c r="N356" s="129"/>
      <c r="O356" s="129"/>
      <c r="P356" s="129"/>
      <c r="Q356" s="129"/>
      <c r="R356" s="129"/>
      <c r="S356" s="129"/>
      <c r="T356" s="129" t="s">
        <v>157</v>
      </c>
      <c r="U356" s="129">
        <v>0</v>
      </c>
      <c r="V356" s="129"/>
      <c r="W356" s="129"/>
      <c r="X356" s="129"/>
      <c r="Y356" s="129"/>
      <c r="Z356" s="129"/>
      <c r="AA356" s="129"/>
      <c r="AB356" s="129"/>
      <c r="AC356" s="129"/>
      <c r="AD356" s="129"/>
      <c r="AE356" s="129"/>
      <c r="AF356" s="129"/>
      <c r="AG356" s="129"/>
      <c r="AH356" s="129"/>
      <c r="AI356" s="129"/>
      <c r="AJ356" s="129"/>
      <c r="AK356" s="129"/>
      <c r="AL356" s="129"/>
      <c r="AM356" s="129"/>
      <c r="AN356" s="129"/>
      <c r="AO356" s="129"/>
      <c r="AP356" s="129"/>
      <c r="AQ356" s="129"/>
      <c r="AR356" s="129"/>
      <c r="AS356" s="129"/>
      <c r="AT356" s="129"/>
      <c r="AU356" s="129"/>
      <c r="AV356" s="129"/>
      <c r="AW356" s="129"/>
    </row>
    <row r="357" spans="1:49" outlineLevel="1">
      <c r="A357" s="130"/>
      <c r="B357" s="134"/>
      <c r="C357" s="167" t="s">
        <v>580</v>
      </c>
      <c r="D357" s="137"/>
      <c r="E357" s="141">
        <v>5.7941000000000003</v>
      </c>
      <c r="F357" s="145"/>
      <c r="G357" s="145"/>
      <c r="H357" s="145"/>
      <c r="I357" s="145"/>
      <c r="J357" s="145"/>
      <c r="K357" s="145"/>
      <c r="L357" s="129"/>
      <c r="M357" s="129"/>
      <c r="N357" s="129"/>
      <c r="O357" s="129"/>
      <c r="P357" s="129"/>
      <c r="Q357" s="129"/>
      <c r="R357" s="129"/>
      <c r="S357" s="129"/>
      <c r="T357" s="129" t="s">
        <v>157</v>
      </c>
      <c r="U357" s="129">
        <v>0</v>
      </c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29"/>
      <c r="AH357" s="129"/>
      <c r="AI357" s="129"/>
      <c r="AJ357" s="129"/>
      <c r="AK357" s="129"/>
      <c r="AL357" s="129"/>
      <c r="AM357" s="129"/>
      <c r="AN357" s="129"/>
      <c r="AO357" s="129"/>
      <c r="AP357" s="129"/>
      <c r="AQ357" s="129"/>
      <c r="AR357" s="129"/>
      <c r="AS357" s="129"/>
      <c r="AT357" s="129"/>
      <c r="AU357" s="129"/>
      <c r="AV357" s="129"/>
      <c r="AW357" s="129"/>
    </row>
    <row r="358" spans="1:49" outlineLevel="1">
      <c r="A358" s="130"/>
      <c r="B358" s="134"/>
      <c r="C358" s="167" t="s">
        <v>581</v>
      </c>
      <c r="D358" s="137"/>
      <c r="E358" s="141">
        <v>8.5</v>
      </c>
      <c r="F358" s="145"/>
      <c r="G358" s="145"/>
      <c r="H358" s="145"/>
      <c r="I358" s="145"/>
      <c r="J358" s="145"/>
      <c r="K358" s="145"/>
      <c r="L358" s="129"/>
      <c r="M358" s="129"/>
      <c r="N358" s="129"/>
      <c r="O358" s="129"/>
      <c r="P358" s="129"/>
      <c r="Q358" s="129"/>
      <c r="R358" s="129"/>
      <c r="S358" s="129"/>
      <c r="T358" s="129" t="s">
        <v>157</v>
      </c>
      <c r="U358" s="129">
        <v>0</v>
      </c>
      <c r="V358" s="129"/>
      <c r="W358" s="129"/>
      <c r="X358" s="129"/>
      <c r="Y358" s="129"/>
      <c r="Z358" s="129"/>
      <c r="AA358" s="129"/>
      <c r="AB358" s="129"/>
      <c r="AC358" s="129"/>
      <c r="AD358" s="129"/>
      <c r="AE358" s="129"/>
      <c r="AF358" s="129"/>
      <c r="AG358" s="129"/>
      <c r="AH358" s="129"/>
      <c r="AI358" s="129"/>
      <c r="AJ358" s="129"/>
      <c r="AK358" s="129"/>
      <c r="AL358" s="129"/>
      <c r="AM358" s="129"/>
      <c r="AN358" s="129"/>
      <c r="AO358" s="129"/>
      <c r="AP358" s="129"/>
      <c r="AQ358" s="129"/>
      <c r="AR358" s="129"/>
      <c r="AS358" s="129"/>
      <c r="AT358" s="129"/>
      <c r="AU358" s="129"/>
      <c r="AV358" s="129"/>
      <c r="AW358" s="129"/>
    </row>
    <row r="359" spans="1:49" ht="20.399999999999999" outlineLevel="1">
      <c r="A359" s="130">
        <v>131</v>
      </c>
      <c r="B359" s="134" t="s">
        <v>612</v>
      </c>
      <c r="C359" s="166" t="s">
        <v>613</v>
      </c>
      <c r="D359" s="136" t="s">
        <v>198</v>
      </c>
      <c r="E359" s="140">
        <v>20.022675</v>
      </c>
      <c r="F359" s="144"/>
      <c r="G359" s="145">
        <f>ROUND(E359*F359,2)</f>
        <v>0</v>
      </c>
      <c r="H359" s="145">
        <v>2.4309999999999998E-2</v>
      </c>
      <c r="I359" s="145">
        <f>ROUND(E359*H359,5)</f>
        <v>0.48675000000000002</v>
      </c>
      <c r="J359" s="145">
        <v>0</v>
      </c>
      <c r="K359" s="145">
        <f>ROUND(E359*J359,5)</f>
        <v>0</v>
      </c>
      <c r="L359" s="129"/>
      <c r="M359" s="129"/>
      <c r="N359" s="129"/>
      <c r="O359" s="129"/>
      <c r="P359" s="129"/>
      <c r="Q359" s="129"/>
      <c r="R359" s="129"/>
      <c r="S359" s="129"/>
      <c r="T359" s="129" t="s">
        <v>155</v>
      </c>
      <c r="U359" s="129"/>
      <c r="V359" s="129"/>
      <c r="W359" s="129"/>
      <c r="X359" s="129"/>
      <c r="Y359" s="129"/>
      <c r="Z359" s="129"/>
      <c r="AA359" s="129"/>
      <c r="AB359" s="129"/>
      <c r="AC359" s="129"/>
      <c r="AD359" s="129"/>
      <c r="AE359" s="129"/>
      <c r="AF359" s="129"/>
      <c r="AG359" s="129"/>
      <c r="AH359" s="129"/>
      <c r="AI359" s="129"/>
      <c r="AJ359" s="129"/>
      <c r="AK359" s="129"/>
      <c r="AL359" s="129"/>
      <c r="AM359" s="129"/>
      <c r="AN359" s="129"/>
      <c r="AO359" s="129"/>
      <c r="AP359" s="129"/>
      <c r="AQ359" s="129"/>
      <c r="AR359" s="129"/>
      <c r="AS359" s="129"/>
      <c r="AT359" s="129"/>
      <c r="AU359" s="129"/>
      <c r="AV359" s="129"/>
      <c r="AW359" s="129"/>
    </row>
    <row r="360" spans="1:49" ht="30.6" outlineLevel="1">
      <c r="A360" s="130"/>
      <c r="B360" s="134"/>
      <c r="C360" s="167" t="s">
        <v>614</v>
      </c>
      <c r="D360" s="137"/>
      <c r="E360" s="141">
        <v>20.022675</v>
      </c>
      <c r="F360" s="145"/>
      <c r="G360" s="145"/>
      <c r="H360" s="145"/>
      <c r="I360" s="145"/>
      <c r="J360" s="145"/>
      <c r="K360" s="145"/>
      <c r="L360" s="129"/>
      <c r="M360" s="129"/>
      <c r="N360" s="129"/>
      <c r="O360" s="129"/>
      <c r="P360" s="129"/>
      <c r="Q360" s="129"/>
      <c r="R360" s="129"/>
      <c r="S360" s="129"/>
      <c r="T360" s="129" t="s">
        <v>157</v>
      </c>
      <c r="U360" s="129">
        <v>0</v>
      </c>
      <c r="V360" s="129"/>
      <c r="W360" s="129"/>
      <c r="X360" s="129"/>
      <c r="Y360" s="129"/>
      <c r="Z360" s="129"/>
      <c r="AA360" s="129"/>
      <c r="AB360" s="129"/>
      <c r="AC360" s="129"/>
      <c r="AD360" s="129"/>
      <c r="AE360" s="129"/>
      <c r="AF360" s="129"/>
      <c r="AG360" s="129"/>
      <c r="AH360" s="129"/>
      <c r="AI360" s="129"/>
      <c r="AJ360" s="129"/>
      <c r="AK360" s="129"/>
      <c r="AL360" s="129"/>
      <c r="AM360" s="129"/>
      <c r="AN360" s="129"/>
      <c r="AO360" s="129"/>
      <c r="AP360" s="129"/>
      <c r="AQ360" s="129"/>
      <c r="AR360" s="129"/>
      <c r="AS360" s="129"/>
      <c r="AT360" s="129"/>
      <c r="AU360" s="129"/>
      <c r="AV360" s="129"/>
      <c r="AW360" s="129"/>
    </row>
    <row r="361" spans="1:49" outlineLevel="1">
      <c r="A361" s="130">
        <v>132</v>
      </c>
      <c r="B361" s="134" t="s">
        <v>615</v>
      </c>
      <c r="C361" s="166" t="s">
        <v>616</v>
      </c>
      <c r="D361" s="136" t="s">
        <v>198</v>
      </c>
      <c r="E361" s="140">
        <v>6.009925</v>
      </c>
      <c r="F361" s="144"/>
      <c r="G361" s="145">
        <f>ROUND(E361*F361,2)</f>
        <v>0</v>
      </c>
      <c r="H361" s="145">
        <v>1.9800000000000002E-2</v>
      </c>
      <c r="I361" s="145">
        <f>ROUND(E361*H361,5)</f>
        <v>0.11899999999999999</v>
      </c>
      <c r="J361" s="145">
        <v>0</v>
      </c>
      <c r="K361" s="145">
        <f>ROUND(E361*J361,5)</f>
        <v>0</v>
      </c>
      <c r="L361" s="129"/>
      <c r="M361" s="129"/>
      <c r="N361" s="129"/>
      <c r="O361" s="129"/>
      <c r="P361" s="129"/>
      <c r="Q361" s="129"/>
      <c r="R361" s="129"/>
      <c r="S361" s="129"/>
      <c r="T361" s="129" t="s">
        <v>155</v>
      </c>
      <c r="U361" s="129"/>
      <c r="V361" s="129"/>
      <c r="W361" s="129"/>
      <c r="X361" s="129"/>
      <c r="Y361" s="129"/>
      <c r="Z361" s="129"/>
      <c r="AA361" s="129"/>
      <c r="AB361" s="129"/>
      <c r="AC361" s="129"/>
      <c r="AD361" s="129"/>
      <c r="AE361" s="129"/>
      <c r="AF361" s="129"/>
      <c r="AG361" s="129"/>
      <c r="AH361" s="129"/>
      <c r="AI361" s="129"/>
      <c r="AJ361" s="129"/>
      <c r="AK361" s="129"/>
      <c r="AL361" s="129"/>
      <c r="AM361" s="129"/>
      <c r="AN361" s="129"/>
      <c r="AO361" s="129"/>
      <c r="AP361" s="129"/>
      <c r="AQ361" s="129"/>
      <c r="AR361" s="129"/>
      <c r="AS361" s="129"/>
      <c r="AT361" s="129"/>
      <c r="AU361" s="129"/>
      <c r="AV361" s="129"/>
      <c r="AW361" s="129"/>
    </row>
    <row r="362" spans="1:49" ht="30.6" outlineLevel="1">
      <c r="A362" s="130"/>
      <c r="B362" s="134"/>
      <c r="C362" s="167" t="s">
        <v>617</v>
      </c>
      <c r="D362" s="137"/>
      <c r="E362" s="141">
        <v>6.009925</v>
      </c>
      <c r="F362" s="145"/>
      <c r="G362" s="145"/>
      <c r="H362" s="145"/>
      <c r="I362" s="145"/>
      <c r="J362" s="145"/>
      <c r="K362" s="145"/>
      <c r="L362" s="129"/>
      <c r="M362" s="129"/>
      <c r="N362" s="129"/>
      <c r="O362" s="129"/>
      <c r="P362" s="129"/>
      <c r="Q362" s="129"/>
      <c r="R362" s="129"/>
      <c r="S362" s="129"/>
      <c r="T362" s="129" t="s">
        <v>157</v>
      </c>
      <c r="U362" s="129">
        <v>0</v>
      </c>
      <c r="V362" s="129"/>
      <c r="W362" s="129"/>
      <c r="X362" s="129"/>
      <c r="Y362" s="129"/>
      <c r="Z362" s="129"/>
      <c r="AA362" s="129"/>
      <c r="AB362" s="129"/>
      <c r="AC362" s="129"/>
      <c r="AD362" s="129"/>
      <c r="AE362" s="129"/>
      <c r="AF362" s="129"/>
      <c r="AG362" s="129"/>
      <c r="AH362" s="129"/>
      <c r="AI362" s="129"/>
      <c r="AJ362" s="129"/>
      <c r="AK362" s="129"/>
      <c r="AL362" s="129"/>
      <c r="AM362" s="129"/>
      <c r="AN362" s="129"/>
      <c r="AO362" s="129"/>
      <c r="AP362" s="129"/>
      <c r="AQ362" s="129"/>
      <c r="AR362" s="129"/>
      <c r="AS362" s="129"/>
      <c r="AT362" s="129"/>
      <c r="AU362" s="129"/>
      <c r="AV362" s="129"/>
      <c r="AW362" s="129"/>
    </row>
    <row r="363" spans="1:49" outlineLevel="1">
      <c r="A363" s="130">
        <v>133</v>
      </c>
      <c r="B363" s="134" t="s">
        <v>618</v>
      </c>
      <c r="C363" s="166" t="s">
        <v>619</v>
      </c>
      <c r="D363" s="136" t="s">
        <v>237</v>
      </c>
      <c r="E363" s="140">
        <v>17.97</v>
      </c>
      <c r="F363" s="144"/>
      <c r="G363" s="145">
        <f>ROUND(E363*F363,2)</f>
        <v>0</v>
      </c>
      <c r="H363" s="145">
        <v>2.0000000000000002E-5</v>
      </c>
      <c r="I363" s="145">
        <f>ROUND(E363*H363,5)</f>
        <v>3.6000000000000002E-4</v>
      </c>
      <c r="J363" s="145">
        <v>0</v>
      </c>
      <c r="K363" s="145">
        <f>ROUND(E363*J363,5)</f>
        <v>0</v>
      </c>
      <c r="L363" s="129"/>
      <c r="M363" s="129"/>
      <c r="N363" s="129"/>
      <c r="O363" s="129"/>
      <c r="P363" s="129"/>
      <c r="Q363" s="129"/>
      <c r="R363" s="129"/>
      <c r="S363" s="129"/>
      <c r="T363" s="129" t="s">
        <v>155</v>
      </c>
      <c r="U363" s="129"/>
      <c r="V363" s="129"/>
      <c r="W363" s="129"/>
      <c r="X363" s="129"/>
      <c r="Y363" s="129"/>
      <c r="Z363" s="129"/>
      <c r="AA363" s="129"/>
      <c r="AB363" s="129"/>
      <c r="AC363" s="129"/>
      <c r="AD363" s="129"/>
      <c r="AE363" s="129"/>
      <c r="AF363" s="129"/>
      <c r="AG363" s="129"/>
      <c r="AH363" s="129"/>
      <c r="AI363" s="129"/>
      <c r="AJ363" s="129"/>
      <c r="AK363" s="129"/>
      <c r="AL363" s="129"/>
      <c r="AM363" s="129"/>
      <c r="AN363" s="129"/>
      <c r="AO363" s="129"/>
      <c r="AP363" s="129"/>
      <c r="AQ363" s="129"/>
      <c r="AR363" s="129"/>
      <c r="AS363" s="129"/>
      <c r="AT363" s="129"/>
      <c r="AU363" s="129"/>
      <c r="AV363" s="129"/>
      <c r="AW363" s="129"/>
    </row>
    <row r="364" spans="1:49" outlineLevel="1">
      <c r="A364" s="130"/>
      <c r="B364" s="134"/>
      <c r="C364" s="167" t="s">
        <v>620</v>
      </c>
      <c r="D364" s="137"/>
      <c r="E364" s="141">
        <v>15</v>
      </c>
      <c r="F364" s="145"/>
      <c r="G364" s="145"/>
      <c r="H364" s="145"/>
      <c r="I364" s="145"/>
      <c r="J364" s="145"/>
      <c r="K364" s="145"/>
      <c r="L364" s="129"/>
      <c r="M364" s="129"/>
      <c r="N364" s="129"/>
      <c r="O364" s="129"/>
      <c r="P364" s="129"/>
      <c r="Q364" s="129"/>
      <c r="R364" s="129"/>
      <c r="S364" s="129"/>
      <c r="T364" s="129" t="s">
        <v>157</v>
      </c>
      <c r="U364" s="129">
        <v>0</v>
      </c>
      <c r="V364" s="129"/>
      <c r="W364" s="129"/>
      <c r="X364" s="129"/>
      <c r="Y364" s="129"/>
      <c r="Z364" s="129"/>
      <c r="AA364" s="129"/>
      <c r="AB364" s="129"/>
      <c r="AC364" s="129"/>
      <c r="AD364" s="129"/>
      <c r="AE364" s="129"/>
      <c r="AF364" s="129"/>
      <c r="AG364" s="129"/>
      <c r="AH364" s="129"/>
      <c r="AI364" s="129"/>
      <c r="AJ364" s="129"/>
      <c r="AK364" s="129"/>
      <c r="AL364" s="129"/>
      <c r="AM364" s="129"/>
      <c r="AN364" s="129"/>
      <c r="AO364" s="129"/>
      <c r="AP364" s="129"/>
      <c r="AQ364" s="129"/>
      <c r="AR364" s="129"/>
      <c r="AS364" s="129"/>
      <c r="AT364" s="129"/>
      <c r="AU364" s="129"/>
      <c r="AV364" s="129"/>
      <c r="AW364" s="129"/>
    </row>
    <row r="365" spans="1:49" outlineLevel="1">
      <c r="A365" s="130"/>
      <c r="B365" s="134"/>
      <c r="C365" s="167" t="s">
        <v>621</v>
      </c>
      <c r="D365" s="137"/>
      <c r="E365" s="141">
        <v>2.97</v>
      </c>
      <c r="F365" s="145"/>
      <c r="G365" s="145"/>
      <c r="H365" s="145"/>
      <c r="I365" s="145"/>
      <c r="J365" s="145"/>
      <c r="K365" s="145"/>
      <c r="L365" s="129"/>
      <c r="M365" s="129"/>
      <c r="N365" s="129"/>
      <c r="O365" s="129"/>
      <c r="P365" s="129"/>
      <c r="Q365" s="129"/>
      <c r="R365" s="129"/>
      <c r="S365" s="129"/>
      <c r="T365" s="129" t="s">
        <v>157</v>
      </c>
      <c r="U365" s="129">
        <v>0</v>
      </c>
      <c r="V365" s="129"/>
      <c r="W365" s="129"/>
      <c r="X365" s="129"/>
      <c r="Y365" s="129"/>
      <c r="Z365" s="129"/>
      <c r="AA365" s="129"/>
      <c r="AB365" s="129"/>
      <c r="AC365" s="129"/>
      <c r="AD365" s="129"/>
      <c r="AE365" s="129"/>
      <c r="AF365" s="129"/>
      <c r="AG365" s="129"/>
      <c r="AH365" s="129"/>
      <c r="AI365" s="129"/>
      <c r="AJ365" s="129"/>
      <c r="AK365" s="129"/>
      <c r="AL365" s="129"/>
      <c r="AM365" s="129"/>
      <c r="AN365" s="129"/>
      <c r="AO365" s="129"/>
      <c r="AP365" s="129"/>
      <c r="AQ365" s="129"/>
      <c r="AR365" s="129"/>
      <c r="AS365" s="129"/>
      <c r="AT365" s="129"/>
      <c r="AU365" s="129"/>
      <c r="AV365" s="129"/>
      <c r="AW365" s="129"/>
    </row>
    <row r="366" spans="1:49" outlineLevel="1">
      <c r="A366" s="130">
        <v>134</v>
      </c>
      <c r="B366" s="134" t="s">
        <v>622</v>
      </c>
      <c r="C366" s="166" t="s">
        <v>623</v>
      </c>
      <c r="D366" s="136" t="s">
        <v>237</v>
      </c>
      <c r="E366" s="140">
        <v>106.16500000000001</v>
      </c>
      <c r="F366" s="144"/>
      <c r="G366" s="145">
        <f>ROUND(E366*F366,2)</f>
        <v>0</v>
      </c>
      <c r="H366" s="145">
        <v>1.1E-4</v>
      </c>
      <c r="I366" s="145">
        <f>ROUND(E366*H366,5)</f>
        <v>1.1679999999999999E-2</v>
      </c>
      <c r="J366" s="145">
        <v>0</v>
      </c>
      <c r="K366" s="145">
        <f>ROUND(E366*J366,5)</f>
        <v>0</v>
      </c>
      <c r="L366" s="129"/>
      <c r="M366" s="129"/>
      <c r="N366" s="129"/>
      <c r="O366" s="129"/>
      <c r="P366" s="129"/>
      <c r="Q366" s="129"/>
      <c r="R366" s="129"/>
      <c r="S366" s="129"/>
      <c r="T366" s="129" t="s">
        <v>155</v>
      </c>
      <c r="U366" s="129"/>
      <c r="V366" s="129"/>
      <c r="W366" s="129"/>
      <c r="X366" s="129"/>
      <c r="Y366" s="129"/>
      <c r="Z366" s="129"/>
      <c r="AA366" s="129"/>
      <c r="AB366" s="129"/>
      <c r="AC366" s="129"/>
      <c r="AD366" s="129"/>
      <c r="AE366" s="129"/>
      <c r="AF366" s="129"/>
      <c r="AG366" s="129"/>
      <c r="AH366" s="129"/>
      <c r="AI366" s="129"/>
      <c r="AJ366" s="129"/>
      <c r="AK366" s="129"/>
      <c r="AL366" s="129"/>
      <c r="AM366" s="129"/>
      <c r="AN366" s="129"/>
      <c r="AO366" s="129"/>
      <c r="AP366" s="129"/>
      <c r="AQ366" s="129"/>
      <c r="AR366" s="129"/>
      <c r="AS366" s="129"/>
      <c r="AT366" s="129"/>
      <c r="AU366" s="129"/>
      <c r="AV366" s="129"/>
      <c r="AW366" s="129"/>
    </row>
    <row r="367" spans="1:49" ht="30.6" outlineLevel="1">
      <c r="A367" s="130"/>
      <c r="B367" s="134"/>
      <c r="C367" s="167" t="s">
        <v>624</v>
      </c>
      <c r="D367" s="137"/>
      <c r="E367" s="141">
        <v>75.875</v>
      </c>
      <c r="F367" s="145"/>
      <c r="G367" s="145"/>
      <c r="H367" s="145"/>
      <c r="I367" s="145"/>
      <c r="J367" s="145"/>
      <c r="K367" s="145"/>
      <c r="L367" s="129"/>
      <c r="M367" s="129"/>
      <c r="N367" s="129"/>
      <c r="O367" s="129"/>
      <c r="P367" s="129"/>
      <c r="Q367" s="129"/>
      <c r="R367" s="129"/>
      <c r="S367" s="129"/>
      <c r="T367" s="129" t="s">
        <v>157</v>
      </c>
      <c r="U367" s="129">
        <v>0</v>
      </c>
      <c r="V367" s="129"/>
      <c r="W367" s="129"/>
      <c r="X367" s="129"/>
      <c r="Y367" s="129"/>
      <c r="Z367" s="129"/>
      <c r="AA367" s="129"/>
      <c r="AB367" s="129"/>
      <c r="AC367" s="129"/>
      <c r="AD367" s="129"/>
      <c r="AE367" s="129"/>
      <c r="AF367" s="129"/>
      <c r="AG367" s="129"/>
      <c r="AH367" s="129"/>
      <c r="AI367" s="129"/>
      <c r="AJ367" s="129"/>
      <c r="AK367" s="129"/>
      <c r="AL367" s="129"/>
      <c r="AM367" s="129"/>
      <c r="AN367" s="129"/>
      <c r="AO367" s="129"/>
      <c r="AP367" s="129"/>
      <c r="AQ367" s="129"/>
      <c r="AR367" s="129"/>
      <c r="AS367" s="129"/>
      <c r="AT367" s="129"/>
      <c r="AU367" s="129"/>
      <c r="AV367" s="129"/>
      <c r="AW367" s="129"/>
    </row>
    <row r="368" spans="1:49" outlineLevel="1">
      <c r="A368" s="130"/>
      <c r="B368" s="134"/>
      <c r="C368" s="167" t="s">
        <v>625</v>
      </c>
      <c r="D368" s="137"/>
      <c r="E368" s="141">
        <v>30.29</v>
      </c>
      <c r="F368" s="145"/>
      <c r="G368" s="145"/>
      <c r="H368" s="145"/>
      <c r="I368" s="145"/>
      <c r="J368" s="145"/>
      <c r="K368" s="145"/>
      <c r="L368" s="129"/>
      <c r="M368" s="129"/>
      <c r="N368" s="129"/>
      <c r="O368" s="129"/>
      <c r="P368" s="129"/>
      <c r="Q368" s="129"/>
      <c r="R368" s="129"/>
      <c r="S368" s="129"/>
      <c r="T368" s="129" t="s">
        <v>157</v>
      </c>
      <c r="U368" s="129">
        <v>0</v>
      </c>
      <c r="V368" s="129"/>
      <c r="W368" s="129"/>
      <c r="X368" s="129"/>
      <c r="Y368" s="129"/>
      <c r="Z368" s="129"/>
      <c r="AA368" s="129"/>
      <c r="AB368" s="129"/>
      <c r="AC368" s="129"/>
      <c r="AD368" s="129"/>
      <c r="AE368" s="129"/>
      <c r="AF368" s="129"/>
      <c r="AG368" s="129"/>
      <c r="AH368" s="129"/>
      <c r="AI368" s="129"/>
      <c r="AJ368" s="129"/>
      <c r="AK368" s="129"/>
      <c r="AL368" s="129"/>
      <c r="AM368" s="129"/>
      <c r="AN368" s="129"/>
      <c r="AO368" s="129"/>
      <c r="AP368" s="129"/>
      <c r="AQ368" s="129"/>
      <c r="AR368" s="129"/>
      <c r="AS368" s="129"/>
      <c r="AT368" s="129"/>
      <c r="AU368" s="129"/>
      <c r="AV368" s="129"/>
      <c r="AW368" s="129"/>
    </row>
    <row r="369" spans="1:49" outlineLevel="1">
      <c r="A369" s="130">
        <v>135</v>
      </c>
      <c r="B369" s="134" t="s">
        <v>626</v>
      </c>
      <c r="C369" s="166" t="s">
        <v>627</v>
      </c>
      <c r="D369" s="136" t="s">
        <v>237</v>
      </c>
      <c r="E369" s="140">
        <v>8.91</v>
      </c>
      <c r="F369" s="144"/>
      <c r="G369" s="145">
        <f>ROUND(E369*F369,2)</f>
        <v>0</v>
      </c>
      <c r="H369" s="145">
        <v>5.2999999999999998E-4</v>
      </c>
      <c r="I369" s="145">
        <f>ROUND(E369*H369,5)</f>
        <v>4.7200000000000002E-3</v>
      </c>
      <c r="J369" s="145">
        <v>0</v>
      </c>
      <c r="K369" s="145">
        <f>ROUND(E369*J369,5)</f>
        <v>0</v>
      </c>
      <c r="L369" s="129"/>
      <c r="M369" s="129"/>
      <c r="N369" s="129"/>
      <c r="O369" s="129"/>
      <c r="P369" s="129"/>
      <c r="Q369" s="129"/>
      <c r="R369" s="129"/>
      <c r="S369" s="129"/>
      <c r="T369" s="129" t="s">
        <v>155</v>
      </c>
      <c r="U369" s="129"/>
      <c r="V369" s="129"/>
      <c r="W369" s="129"/>
      <c r="X369" s="129"/>
      <c r="Y369" s="129"/>
      <c r="Z369" s="129"/>
      <c r="AA369" s="129"/>
      <c r="AB369" s="129"/>
      <c r="AC369" s="129"/>
      <c r="AD369" s="129"/>
      <c r="AE369" s="129"/>
      <c r="AF369" s="129"/>
      <c r="AG369" s="129"/>
      <c r="AH369" s="129"/>
      <c r="AI369" s="129"/>
      <c r="AJ369" s="129"/>
      <c r="AK369" s="129"/>
      <c r="AL369" s="129"/>
      <c r="AM369" s="129"/>
      <c r="AN369" s="129"/>
      <c r="AO369" s="129"/>
      <c r="AP369" s="129"/>
      <c r="AQ369" s="129"/>
      <c r="AR369" s="129"/>
      <c r="AS369" s="129"/>
      <c r="AT369" s="129"/>
      <c r="AU369" s="129"/>
      <c r="AV369" s="129"/>
      <c r="AW369" s="129"/>
    </row>
    <row r="370" spans="1:49" outlineLevel="1">
      <c r="A370" s="130"/>
      <c r="B370" s="134"/>
      <c r="C370" s="167" t="s">
        <v>628</v>
      </c>
      <c r="D370" s="137"/>
      <c r="E370" s="141">
        <v>8.91</v>
      </c>
      <c r="F370" s="145"/>
      <c r="G370" s="145"/>
      <c r="H370" s="145"/>
      <c r="I370" s="145"/>
      <c r="J370" s="145"/>
      <c r="K370" s="145"/>
      <c r="L370" s="129"/>
      <c r="M370" s="129"/>
      <c r="N370" s="129"/>
      <c r="O370" s="129"/>
      <c r="P370" s="129"/>
      <c r="Q370" s="129"/>
      <c r="R370" s="129"/>
      <c r="S370" s="129"/>
      <c r="T370" s="129" t="s">
        <v>157</v>
      </c>
      <c r="U370" s="129">
        <v>0</v>
      </c>
      <c r="V370" s="129"/>
      <c r="W370" s="129"/>
      <c r="X370" s="129"/>
      <c r="Y370" s="129"/>
      <c r="Z370" s="129"/>
      <c r="AA370" s="129"/>
      <c r="AB370" s="129"/>
      <c r="AC370" s="129"/>
      <c r="AD370" s="129"/>
      <c r="AE370" s="129"/>
      <c r="AF370" s="129"/>
      <c r="AG370" s="129"/>
      <c r="AH370" s="129"/>
      <c r="AI370" s="129"/>
      <c r="AJ370" s="129"/>
      <c r="AK370" s="129"/>
      <c r="AL370" s="129"/>
      <c r="AM370" s="129"/>
      <c r="AN370" s="129"/>
      <c r="AO370" s="129"/>
      <c r="AP370" s="129"/>
      <c r="AQ370" s="129"/>
      <c r="AR370" s="129"/>
      <c r="AS370" s="129"/>
      <c r="AT370" s="129"/>
      <c r="AU370" s="129"/>
      <c r="AV370" s="129"/>
      <c r="AW370" s="129"/>
    </row>
    <row r="371" spans="1:49" outlineLevel="1">
      <c r="A371" s="130">
        <v>136</v>
      </c>
      <c r="B371" s="134" t="s">
        <v>629</v>
      </c>
      <c r="C371" s="166" t="s">
        <v>630</v>
      </c>
      <c r="D371" s="136" t="s">
        <v>237</v>
      </c>
      <c r="E371" s="140">
        <v>31.594999999999999</v>
      </c>
      <c r="F371" s="144"/>
      <c r="G371" s="145">
        <f>ROUND(E371*F371,2)</f>
        <v>0</v>
      </c>
      <c r="H371" s="145">
        <v>6.9999999999999994E-5</v>
      </c>
      <c r="I371" s="145">
        <f>ROUND(E371*H371,5)</f>
        <v>2.2100000000000002E-3</v>
      </c>
      <c r="J371" s="145">
        <v>0</v>
      </c>
      <c r="K371" s="145">
        <f>ROUND(E371*J371,5)</f>
        <v>0</v>
      </c>
      <c r="L371" s="129"/>
      <c r="M371" s="129"/>
      <c r="N371" s="129"/>
      <c r="O371" s="129"/>
      <c r="P371" s="129"/>
      <c r="Q371" s="129"/>
      <c r="R371" s="129"/>
      <c r="S371" s="129"/>
      <c r="T371" s="129" t="s">
        <v>155</v>
      </c>
      <c r="U371" s="129"/>
      <c r="V371" s="129"/>
      <c r="W371" s="129"/>
      <c r="X371" s="129"/>
      <c r="Y371" s="129"/>
      <c r="Z371" s="129"/>
      <c r="AA371" s="129"/>
      <c r="AB371" s="129"/>
      <c r="AC371" s="129"/>
      <c r="AD371" s="129"/>
      <c r="AE371" s="129"/>
      <c r="AF371" s="129"/>
      <c r="AG371" s="129"/>
      <c r="AH371" s="129"/>
      <c r="AI371" s="129"/>
      <c r="AJ371" s="129"/>
      <c r="AK371" s="129"/>
      <c r="AL371" s="129"/>
      <c r="AM371" s="129"/>
      <c r="AN371" s="129"/>
      <c r="AO371" s="129"/>
      <c r="AP371" s="129"/>
      <c r="AQ371" s="129"/>
      <c r="AR371" s="129"/>
      <c r="AS371" s="129"/>
      <c r="AT371" s="129"/>
      <c r="AU371" s="129"/>
      <c r="AV371" s="129"/>
      <c r="AW371" s="129"/>
    </row>
    <row r="372" spans="1:49" ht="30.6" outlineLevel="1">
      <c r="A372" s="130"/>
      <c r="B372" s="134"/>
      <c r="C372" s="167" t="s">
        <v>631</v>
      </c>
      <c r="D372" s="137"/>
      <c r="E372" s="141">
        <v>20.515000000000001</v>
      </c>
      <c r="F372" s="145"/>
      <c r="G372" s="145"/>
      <c r="H372" s="145"/>
      <c r="I372" s="145"/>
      <c r="J372" s="145"/>
      <c r="K372" s="145"/>
      <c r="L372" s="129"/>
      <c r="M372" s="129"/>
      <c r="N372" s="129"/>
      <c r="O372" s="129"/>
      <c r="P372" s="129"/>
      <c r="Q372" s="129"/>
      <c r="R372" s="129"/>
      <c r="S372" s="129"/>
      <c r="T372" s="129" t="s">
        <v>157</v>
      </c>
      <c r="U372" s="129">
        <v>0</v>
      </c>
      <c r="V372" s="129"/>
      <c r="W372" s="129"/>
      <c r="X372" s="129"/>
      <c r="Y372" s="129"/>
      <c r="Z372" s="129"/>
      <c r="AA372" s="129"/>
      <c r="AB372" s="129"/>
      <c r="AC372" s="129"/>
      <c r="AD372" s="129"/>
      <c r="AE372" s="129"/>
      <c r="AF372" s="129"/>
      <c r="AG372" s="129"/>
      <c r="AH372" s="129"/>
      <c r="AI372" s="129"/>
      <c r="AJ372" s="129"/>
      <c r="AK372" s="129"/>
      <c r="AL372" s="129"/>
      <c r="AM372" s="129"/>
      <c r="AN372" s="129"/>
      <c r="AO372" s="129"/>
      <c r="AP372" s="129"/>
      <c r="AQ372" s="129"/>
      <c r="AR372" s="129"/>
      <c r="AS372" s="129"/>
      <c r="AT372" s="129"/>
      <c r="AU372" s="129"/>
      <c r="AV372" s="129"/>
      <c r="AW372" s="129"/>
    </row>
    <row r="373" spans="1:49" outlineLevel="1">
      <c r="A373" s="130"/>
      <c r="B373" s="134"/>
      <c r="C373" s="167" t="s">
        <v>632</v>
      </c>
      <c r="D373" s="137"/>
      <c r="E373" s="141">
        <v>11.08</v>
      </c>
      <c r="F373" s="145"/>
      <c r="G373" s="145"/>
      <c r="H373" s="145"/>
      <c r="I373" s="145"/>
      <c r="J373" s="145"/>
      <c r="K373" s="145"/>
      <c r="L373" s="129"/>
      <c r="M373" s="129"/>
      <c r="N373" s="129"/>
      <c r="O373" s="129"/>
      <c r="P373" s="129"/>
      <c r="Q373" s="129"/>
      <c r="R373" s="129"/>
      <c r="S373" s="129"/>
      <c r="T373" s="129" t="s">
        <v>157</v>
      </c>
      <c r="U373" s="129">
        <v>0</v>
      </c>
      <c r="V373" s="129"/>
      <c r="W373" s="129"/>
      <c r="X373" s="129"/>
      <c r="Y373" s="129"/>
      <c r="Z373" s="129"/>
      <c r="AA373" s="129"/>
      <c r="AB373" s="129"/>
      <c r="AC373" s="129"/>
      <c r="AD373" s="129"/>
      <c r="AE373" s="129"/>
      <c r="AF373" s="129"/>
      <c r="AG373" s="129"/>
      <c r="AH373" s="129"/>
      <c r="AI373" s="129"/>
      <c r="AJ373" s="129"/>
      <c r="AK373" s="129"/>
      <c r="AL373" s="129"/>
      <c r="AM373" s="129"/>
      <c r="AN373" s="129"/>
      <c r="AO373" s="129"/>
      <c r="AP373" s="129"/>
      <c r="AQ373" s="129"/>
      <c r="AR373" s="129"/>
      <c r="AS373" s="129"/>
      <c r="AT373" s="129"/>
      <c r="AU373" s="129"/>
      <c r="AV373" s="129"/>
      <c r="AW373" s="129"/>
    </row>
    <row r="374" spans="1:49" ht="20.399999999999999" outlineLevel="1">
      <c r="A374" s="130">
        <v>137</v>
      </c>
      <c r="B374" s="134" t="s">
        <v>633</v>
      </c>
      <c r="C374" s="166" t="s">
        <v>634</v>
      </c>
      <c r="D374" s="136" t="s">
        <v>198</v>
      </c>
      <c r="E374" s="140">
        <v>108.0607</v>
      </c>
      <c r="F374" s="144"/>
      <c r="G374" s="145">
        <f>ROUND(E374*F374,2)</f>
        <v>0</v>
      </c>
      <c r="H374" s="145">
        <v>2.358E-2</v>
      </c>
      <c r="I374" s="145">
        <f>ROUND(E374*H374,5)</f>
        <v>2.5480700000000001</v>
      </c>
      <c r="J374" s="145">
        <v>0</v>
      </c>
      <c r="K374" s="145">
        <f>ROUND(E374*J374,5)</f>
        <v>0</v>
      </c>
      <c r="L374" s="129"/>
      <c r="M374" s="129"/>
      <c r="N374" s="129"/>
      <c r="O374" s="129"/>
      <c r="P374" s="129"/>
      <c r="Q374" s="129"/>
      <c r="R374" s="129"/>
      <c r="S374" s="129"/>
      <c r="T374" s="129" t="s">
        <v>155</v>
      </c>
      <c r="U374" s="129"/>
      <c r="V374" s="129"/>
      <c r="W374" s="129"/>
      <c r="X374" s="129"/>
      <c r="Y374" s="129"/>
      <c r="Z374" s="129"/>
      <c r="AA374" s="129"/>
      <c r="AB374" s="129"/>
      <c r="AC374" s="129"/>
      <c r="AD374" s="129"/>
      <c r="AE374" s="129"/>
      <c r="AF374" s="129"/>
      <c r="AG374" s="129"/>
      <c r="AH374" s="129"/>
      <c r="AI374" s="129"/>
      <c r="AJ374" s="129"/>
      <c r="AK374" s="129"/>
      <c r="AL374" s="129"/>
      <c r="AM374" s="129"/>
      <c r="AN374" s="129"/>
      <c r="AO374" s="129"/>
      <c r="AP374" s="129"/>
      <c r="AQ374" s="129"/>
      <c r="AR374" s="129"/>
      <c r="AS374" s="129"/>
      <c r="AT374" s="129"/>
      <c r="AU374" s="129"/>
      <c r="AV374" s="129"/>
      <c r="AW374" s="129"/>
    </row>
    <row r="375" spans="1:49" outlineLevel="1">
      <c r="A375" s="130"/>
      <c r="B375" s="134"/>
      <c r="C375" s="167" t="s">
        <v>635</v>
      </c>
      <c r="D375" s="137"/>
      <c r="E375" s="141">
        <v>114.8657</v>
      </c>
      <c r="F375" s="145"/>
      <c r="G375" s="145"/>
      <c r="H375" s="145"/>
      <c r="I375" s="145"/>
      <c r="J375" s="145"/>
      <c r="K375" s="145"/>
      <c r="L375" s="129"/>
      <c r="M375" s="129"/>
      <c r="N375" s="129"/>
      <c r="O375" s="129"/>
      <c r="P375" s="129"/>
      <c r="Q375" s="129"/>
      <c r="R375" s="129"/>
      <c r="S375" s="129"/>
      <c r="T375" s="129" t="s">
        <v>157</v>
      </c>
      <c r="U375" s="129">
        <v>0</v>
      </c>
      <c r="V375" s="129"/>
      <c r="W375" s="129"/>
      <c r="X375" s="129"/>
      <c r="Y375" s="129"/>
      <c r="Z375" s="129"/>
      <c r="AA375" s="129"/>
      <c r="AB375" s="129"/>
      <c r="AC375" s="129"/>
      <c r="AD375" s="129"/>
      <c r="AE375" s="129"/>
      <c r="AF375" s="129"/>
      <c r="AG375" s="129"/>
      <c r="AH375" s="129"/>
      <c r="AI375" s="129"/>
      <c r="AJ375" s="129"/>
      <c r="AK375" s="129"/>
      <c r="AL375" s="129"/>
      <c r="AM375" s="129"/>
      <c r="AN375" s="129"/>
      <c r="AO375" s="129"/>
      <c r="AP375" s="129"/>
      <c r="AQ375" s="129"/>
      <c r="AR375" s="129"/>
      <c r="AS375" s="129"/>
      <c r="AT375" s="129"/>
      <c r="AU375" s="129"/>
      <c r="AV375" s="129"/>
      <c r="AW375" s="129"/>
    </row>
    <row r="376" spans="1:49" outlineLevel="1">
      <c r="A376" s="130"/>
      <c r="B376" s="134"/>
      <c r="C376" s="167" t="s">
        <v>636</v>
      </c>
      <c r="D376" s="137"/>
      <c r="E376" s="141">
        <v>15.137499999999999</v>
      </c>
      <c r="F376" s="145"/>
      <c r="G376" s="145"/>
      <c r="H376" s="145"/>
      <c r="I376" s="145"/>
      <c r="J376" s="145"/>
      <c r="K376" s="145"/>
      <c r="L376" s="129"/>
      <c r="M376" s="129"/>
      <c r="N376" s="129"/>
      <c r="O376" s="129"/>
      <c r="P376" s="129"/>
      <c r="Q376" s="129"/>
      <c r="R376" s="129"/>
      <c r="S376" s="129"/>
      <c r="T376" s="129" t="s">
        <v>157</v>
      </c>
      <c r="U376" s="129">
        <v>0</v>
      </c>
      <c r="V376" s="129"/>
      <c r="W376" s="129"/>
      <c r="X376" s="129"/>
      <c r="Y376" s="129"/>
      <c r="Z376" s="129"/>
      <c r="AA376" s="129"/>
      <c r="AB376" s="129"/>
      <c r="AC376" s="129"/>
      <c r="AD376" s="129"/>
      <c r="AE376" s="129"/>
      <c r="AF376" s="129"/>
      <c r="AG376" s="129"/>
      <c r="AH376" s="129"/>
      <c r="AI376" s="129"/>
      <c r="AJ376" s="129"/>
      <c r="AK376" s="129"/>
      <c r="AL376" s="129"/>
      <c r="AM376" s="129"/>
      <c r="AN376" s="129"/>
      <c r="AO376" s="129"/>
      <c r="AP376" s="129"/>
      <c r="AQ376" s="129"/>
      <c r="AR376" s="129"/>
      <c r="AS376" s="129"/>
      <c r="AT376" s="129"/>
      <c r="AU376" s="129"/>
      <c r="AV376" s="129"/>
      <c r="AW376" s="129"/>
    </row>
    <row r="377" spans="1:49" outlineLevel="1">
      <c r="A377" s="130"/>
      <c r="B377" s="134"/>
      <c r="C377" s="167" t="s">
        <v>637</v>
      </c>
      <c r="D377" s="137"/>
      <c r="E377" s="141">
        <v>-21.942499999999999</v>
      </c>
      <c r="F377" s="145"/>
      <c r="G377" s="145"/>
      <c r="H377" s="145"/>
      <c r="I377" s="145"/>
      <c r="J377" s="145"/>
      <c r="K377" s="145"/>
      <c r="L377" s="129"/>
      <c r="M377" s="129"/>
      <c r="N377" s="129"/>
      <c r="O377" s="129"/>
      <c r="P377" s="129"/>
      <c r="Q377" s="129"/>
      <c r="R377" s="129"/>
      <c r="S377" s="129"/>
      <c r="T377" s="129" t="s">
        <v>157</v>
      </c>
      <c r="U377" s="129">
        <v>0</v>
      </c>
      <c r="V377" s="129"/>
      <c r="W377" s="129"/>
      <c r="X377" s="129"/>
      <c r="Y377" s="129"/>
      <c r="Z377" s="129"/>
      <c r="AA377" s="129"/>
      <c r="AB377" s="129"/>
      <c r="AC377" s="129"/>
      <c r="AD377" s="129"/>
      <c r="AE377" s="129"/>
      <c r="AF377" s="129"/>
      <c r="AG377" s="129"/>
      <c r="AH377" s="129"/>
      <c r="AI377" s="129"/>
      <c r="AJ377" s="129"/>
      <c r="AK377" s="129"/>
      <c r="AL377" s="129"/>
      <c r="AM377" s="129"/>
      <c r="AN377" s="129"/>
      <c r="AO377" s="129"/>
      <c r="AP377" s="129"/>
      <c r="AQ377" s="129"/>
      <c r="AR377" s="129"/>
      <c r="AS377" s="129"/>
      <c r="AT377" s="129"/>
      <c r="AU377" s="129"/>
      <c r="AV377" s="129"/>
      <c r="AW377" s="129"/>
    </row>
    <row r="378" spans="1:49" ht="20.399999999999999" outlineLevel="1">
      <c r="A378" s="130">
        <v>138</v>
      </c>
      <c r="B378" s="134" t="s">
        <v>638</v>
      </c>
      <c r="C378" s="166" t="s">
        <v>639</v>
      </c>
      <c r="D378" s="136" t="s">
        <v>198</v>
      </c>
      <c r="E378" s="140">
        <v>21.942499999999999</v>
      </c>
      <c r="F378" s="144"/>
      <c r="G378" s="145">
        <f>ROUND(E378*F378,2)</f>
        <v>0</v>
      </c>
      <c r="H378" s="145">
        <v>3.6150000000000002E-2</v>
      </c>
      <c r="I378" s="145">
        <f>ROUND(E378*H378,5)</f>
        <v>0.79322000000000004</v>
      </c>
      <c r="J378" s="145">
        <v>0</v>
      </c>
      <c r="K378" s="145">
        <f>ROUND(E378*J378,5)</f>
        <v>0</v>
      </c>
      <c r="L378" s="129"/>
      <c r="M378" s="129"/>
      <c r="N378" s="129"/>
      <c r="O378" s="129"/>
      <c r="P378" s="129"/>
      <c r="Q378" s="129"/>
      <c r="R378" s="129"/>
      <c r="S378" s="129"/>
      <c r="T378" s="129" t="s">
        <v>155</v>
      </c>
      <c r="U378" s="129"/>
      <c r="V378" s="129"/>
      <c r="W378" s="129"/>
      <c r="X378" s="129"/>
      <c r="Y378" s="129"/>
      <c r="Z378" s="129"/>
      <c r="AA378" s="129"/>
      <c r="AB378" s="129"/>
      <c r="AC378" s="129"/>
      <c r="AD378" s="129"/>
      <c r="AE378" s="129"/>
      <c r="AF378" s="129"/>
      <c r="AG378" s="129"/>
      <c r="AH378" s="129"/>
      <c r="AI378" s="129"/>
      <c r="AJ378" s="129"/>
      <c r="AK378" s="129"/>
      <c r="AL378" s="129"/>
      <c r="AM378" s="129"/>
      <c r="AN378" s="129"/>
      <c r="AO378" s="129"/>
      <c r="AP378" s="129"/>
      <c r="AQ378" s="129"/>
      <c r="AR378" s="129"/>
      <c r="AS378" s="129"/>
      <c r="AT378" s="129"/>
      <c r="AU378" s="129"/>
      <c r="AV378" s="129"/>
      <c r="AW378" s="129"/>
    </row>
    <row r="379" spans="1:49" outlineLevel="1">
      <c r="A379" s="130"/>
      <c r="B379" s="134"/>
      <c r="C379" s="167" t="s">
        <v>640</v>
      </c>
      <c r="D379" s="137"/>
      <c r="E379" s="141"/>
      <c r="F379" s="145"/>
      <c r="G379" s="145"/>
      <c r="H379" s="145"/>
      <c r="I379" s="145"/>
      <c r="J379" s="145"/>
      <c r="K379" s="145"/>
      <c r="L379" s="129"/>
      <c r="M379" s="129"/>
      <c r="N379" s="129"/>
      <c r="O379" s="129"/>
      <c r="P379" s="129"/>
      <c r="Q379" s="129"/>
      <c r="R379" s="129"/>
      <c r="S379" s="129"/>
      <c r="T379" s="129" t="s">
        <v>157</v>
      </c>
      <c r="U379" s="129">
        <v>0</v>
      </c>
      <c r="V379" s="129"/>
      <c r="W379" s="129"/>
      <c r="X379" s="129"/>
      <c r="Y379" s="129"/>
      <c r="Z379" s="129"/>
      <c r="AA379" s="129"/>
      <c r="AB379" s="129"/>
      <c r="AC379" s="129"/>
      <c r="AD379" s="129"/>
      <c r="AE379" s="129"/>
      <c r="AF379" s="129"/>
      <c r="AG379" s="129"/>
      <c r="AH379" s="129"/>
      <c r="AI379" s="129"/>
      <c r="AJ379" s="129"/>
      <c r="AK379" s="129"/>
      <c r="AL379" s="129"/>
      <c r="AM379" s="129"/>
      <c r="AN379" s="129"/>
      <c r="AO379" s="129"/>
      <c r="AP379" s="129"/>
      <c r="AQ379" s="129"/>
      <c r="AR379" s="129"/>
      <c r="AS379" s="129"/>
      <c r="AT379" s="129"/>
      <c r="AU379" s="129"/>
      <c r="AV379" s="129"/>
      <c r="AW379" s="129"/>
    </row>
    <row r="380" spans="1:49" outlineLevel="1">
      <c r="A380" s="130"/>
      <c r="B380" s="134"/>
      <c r="C380" s="167" t="s">
        <v>641</v>
      </c>
      <c r="D380" s="137"/>
      <c r="E380" s="141">
        <v>5.95</v>
      </c>
      <c r="F380" s="145"/>
      <c r="G380" s="145"/>
      <c r="H380" s="145"/>
      <c r="I380" s="145"/>
      <c r="J380" s="145"/>
      <c r="K380" s="145"/>
      <c r="L380" s="129"/>
      <c r="M380" s="129"/>
      <c r="N380" s="129"/>
      <c r="O380" s="129"/>
      <c r="P380" s="129"/>
      <c r="Q380" s="129"/>
      <c r="R380" s="129"/>
      <c r="S380" s="129"/>
      <c r="T380" s="129" t="s">
        <v>157</v>
      </c>
      <c r="U380" s="129">
        <v>0</v>
      </c>
      <c r="V380" s="129"/>
      <c r="W380" s="129"/>
      <c r="X380" s="129"/>
      <c r="Y380" s="129"/>
      <c r="Z380" s="129"/>
      <c r="AA380" s="129"/>
      <c r="AB380" s="129"/>
      <c r="AC380" s="129"/>
      <c r="AD380" s="129"/>
      <c r="AE380" s="129"/>
      <c r="AF380" s="129"/>
      <c r="AG380" s="129"/>
      <c r="AH380" s="129"/>
      <c r="AI380" s="129"/>
      <c r="AJ380" s="129"/>
      <c r="AK380" s="129"/>
      <c r="AL380" s="129"/>
      <c r="AM380" s="129"/>
      <c r="AN380" s="129"/>
      <c r="AO380" s="129"/>
      <c r="AP380" s="129"/>
      <c r="AQ380" s="129"/>
      <c r="AR380" s="129"/>
      <c r="AS380" s="129"/>
      <c r="AT380" s="129"/>
      <c r="AU380" s="129"/>
      <c r="AV380" s="129"/>
      <c r="AW380" s="129"/>
    </row>
    <row r="381" spans="1:49" outlineLevel="1">
      <c r="A381" s="130"/>
      <c r="B381" s="134"/>
      <c r="C381" s="167" t="s">
        <v>642</v>
      </c>
      <c r="D381" s="137"/>
      <c r="E381" s="141">
        <v>13.75</v>
      </c>
      <c r="F381" s="145"/>
      <c r="G381" s="145"/>
      <c r="H381" s="145"/>
      <c r="I381" s="145"/>
      <c r="J381" s="145"/>
      <c r="K381" s="145"/>
      <c r="L381" s="129"/>
      <c r="M381" s="129"/>
      <c r="N381" s="129"/>
      <c r="O381" s="129"/>
      <c r="P381" s="129"/>
      <c r="Q381" s="129"/>
      <c r="R381" s="129"/>
      <c r="S381" s="129"/>
      <c r="T381" s="129" t="s">
        <v>157</v>
      </c>
      <c r="U381" s="129">
        <v>0</v>
      </c>
      <c r="V381" s="129"/>
      <c r="W381" s="129"/>
      <c r="X381" s="129"/>
      <c r="Y381" s="129"/>
      <c r="Z381" s="129"/>
      <c r="AA381" s="129"/>
      <c r="AB381" s="129"/>
      <c r="AC381" s="129"/>
      <c r="AD381" s="129"/>
      <c r="AE381" s="129"/>
      <c r="AF381" s="129"/>
      <c r="AG381" s="129"/>
      <c r="AH381" s="129"/>
      <c r="AI381" s="129"/>
      <c r="AJ381" s="129"/>
      <c r="AK381" s="129"/>
      <c r="AL381" s="129"/>
      <c r="AM381" s="129"/>
      <c r="AN381" s="129"/>
      <c r="AO381" s="129"/>
      <c r="AP381" s="129"/>
      <c r="AQ381" s="129"/>
      <c r="AR381" s="129"/>
      <c r="AS381" s="129"/>
      <c r="AT381" s="129"/>
      <c r="AU381" s="129"/>
      <c r="AV381" s="129"/>
      <c r="AW381" s="129"/>
    </row>
    <row r="382" spans="1:49" outlineLevel="1">
      <c r="A382" s="130"/>
      <c r="B382" s="134"/>
      <c r="C382" s="167" t="s">
        <v>643</v>
      </c>
      <c r="D382" s="137"/>
      <c r="E382" s="141">
        <v>2.2425000000000002</v>
      </c>
      <c r="F382" s="145"/>
      <c r="G382" s="145"/>
      <c r="H382" s="145"/>
      <c r="I382" s="145"/>
      <c r="J382" s="145"/>
      <c r="K382" s="145"/>
      <c r="L382" s="129"/>
      <c r="M382" s="129"/>
      <c r="N382" s="129"/>
      <c r="O382" s="129"/>
      <c r="P382" s="129"/>
      <c r="Q382" s="129"/>
      <c r="R382" s="129"/>
      <c r="S382" s="129"/>
      <c r="T382" s="129" t="s">
        <v>157</v>
      </c>
      <c r="U382" s="129">
        <v>0</v>
      </c>
      <c r="V382" s="129"/>
      <c r="W382" s="129"/>
      <c r="X382" s="129"/>
      <c r="Y382" s="129"/>
      <c r="Z382" s="129"/>
      <c r="AA382" s="129"/>
      <c r="AB382" s="129"/>
      <c r="AC382" s="129"/>
      <c r="AD382" s="129"/>
      <c r="AE382" s="129"/>
      <c r="AF382" s="129"/>
      <c r="AG382" s="129"/>
      <c r="AH382" s="129"/>
      <c r="AI382" s="129"/>
      <c r="AJ382" s="129"/>
      <c r="AK382" s="129"/>
      <c r="AL382" s="129"/>
      <c r="AM382" s="129"/>
      <c r="AN382" s="129"/>
      <c r="AO382" s="129"/>
      <c r="AP382" s="129"/>
      <c r="AQ382" s="129"/>
      <c r="AR382" s="129"/>
      <c r="AS382" s="129"/>
      <c r="AT382" s="129"/>
      <c r="AU382" s="129"/>
      <c r="AV382" s="129"/>
      <c r="AW382" s="129"/>
    </row>
    <row r="383" spans="1:49" outlineLevel="1">
      <c r="A383" s="130">
        <v>139</v>
      </c>
      <c r="B383" s="134" t="s">
        <v>644</v>
      </c>
      <c r="C383" s="166" t="s">
        <v>645</v>
      </c>
      <c r="D383" s="136" t="s">
        <v>237</v>
      </c>
      <c r="E383" s="140">
        <v>41.5</v>
      </c>
      <c r="F383" s="144"/>
      <c r="G383" s="145">
        <f>ROUND(E383*F383,2)</f>
        <v>0</v>
      </c>
      <c r="H383" s="145">
        <v>4.4999999999999999E-4</v>
      </c>
      <c r="I383" s="145">
        <f>ROUND(E383*H383,5)</f>
        <v>1.8679999999999999E-2</v>
      </c>
      <c r="J383" s="145">
        <v>0</v>
      </c>
      <c r="K383" s="145">
        <f>ROUND(E383*J383,5)</f>
        <v>0</v>
      </c>
      <c r="L383" s="129"/>
      <c r="M383" s="129"/>
      <c r="N383" s="129"/>
      <c r="O383" s="129"/>
      <c r="P383" s="129"/>
      <c r="Q383" s="129"/>
      <c r="R383" s="129"/>
      <c r="S383" s="129"/>
      <c r="T383" s="129" t="s">
        <v>155</v>
      </c>
      <c r="U383" s="129"/>
      <c r="V383" s="129"/>
      <c r="W383" s="129"/>
      <c r="X383" s="129"/>
      <c r="Y383" s="129"/>
      <c r="Z383" s="129"/>
      <c r="AA383" s="129"/>
      <c r="AB383" s="129"/>
      <c r="AC383" s="129"/>
      <c r="AD383" s="129"/>
      <c r="AE383" s="129"/>
      <c r="AF383" s="129"/>
      <c r="AG383" s="129"/>
      <c r="AH383" s="129"/>
      <c r="AI383" s="129"/>
      <c r="AJ383" s="129"/>
      <c r="AK383" s="129"/>
      <c r="AL383" s="129"/>
      <c r="AM383" s="129"/>
      <c r="AN383" s="129"/>
      <c r="AO383" s="129"/>
      <c r="AP383" s="129"/>
      <c r="AQ383" s="129"/>
      <c r="AR383" s="129"/>
      <c r="AS383" s="129"/>
      <c r="AT383" s="129"/>
      <c r="AU383" s="129"/>
      <c r="AV383" s="129"/>
      <c r="AW383" s="129"/>
    </row>
    <row r="384" spans="1:49" outlineLevel="1">
      <c r="A384" s="130"/>
      <c r="B384" s="134"/>
      <c r="C384" s="167" t="s">
        <v>646</v>
      </c>
      <c r="D384" s="137"/>
      <c r="E384" s="141">
        <v>41.5</v>
      </c>
      <c r="F384" s="145"/>
      <c r="G384" s="145"/>
      <c r="H384" s="145"/>
      <c r="I384" s="145"/>
      <c r="J384" s="145"/>
      <c r="K384" s="145"/>
      <c r="L384" s="129"/>
      <c r="M384" s="129"/>
      <c r="N384" s="129"/>
      <c r="O384" s="129"/>
      <c r="P384" s="129"/>
      <c r="Q384" s="129"/>
      <c r="R384" s="129"/>
      <c r="S384" s="129"/>
      <c r="T384" s="129" t="s">
        <v>157</v>
      </c>
      <c r="U384" s="129">
        <v>0</v>
      </c>
      <c r="V384" s="129"/>
      <c r="W384" s="129"/>
      <c r="X384" s="129"/>
      <c r="Y384" s="129"/>
      <c r="Z384" s="129"/>
      <c r="AA384" s="129"/>
      <c r="AB384" s="129"/>
      <c r="AC384" s="129"/>
      <c r="AD384" s="129"/>
      <c r="AE384" s="129"/>
      <c r="AF384" s="129"/>
      <c r="AG384" s="129"/>
      <c r="AH384" s="129"/>
      <c r="AI384" s="129"/>
      <c r="AJ384" s="129"/>
      <c r="AK384" s="129"/>
      <c r="AL384" s="129"/>
      <c r="AM384" s="129"/>
      <c r="AN384" s="129"/>
      <c r="AO384" s="129"/>
      <c r="AP384" s="129"/>
      <c r="AQ384" s="129"/>
      <c r="AR384" s="129"/>
      <c r="AS384" s="129"/>
      <c r="AT384" s="129"/>
      <c r="AU384" s="129"/>
      <c r="AV384" s="129"/>
      <c r="AW384" s="129"/>
    </row>
    <row r="385" spans="1:49" ht="20.399999999999999" outlineLevel="1">
      <c r="A385" s="130">
        <v>140</v>
      </c>
      <c r="B385" s="134" t="s">
        <v>647</v>
      </c>
      <c r="C385" s="166" t="s">
        <v>648</v>
      </c>
      <c r="D385" s="136" t="s">
        <v>237</v>
      </c>
      <c r="E385" s="140">
        <v>153.38999999999999</v>
      </c>
      <c r="F385" s="144"/>
      <c r="G385" s="145">
        <f>ROUND(E385*F385,2)</f>
        <v>0</v>
      </c>
      <c r="H385" s="145">
        <v>1.4999999999999999E-4</v>
      </c>
      <c r="I385" s="145">
        <f>ROUND(E385*H385,5)</f>
        <v>2.3009999999999999E-2</v>
      </c>
      <c r="J385" s="145">
        <v>0</v>
      </c>
      <c r="K385" s="145">
        <f>ROUND(E385*J385,5)</f>
        <v>0</v>
      </c>
      <c r="L385" s="129"/>
      <c r="M385" s="129"/>
      <c r="N385" s="129"/>
      <c r="O385" s="129"/>
      <c r="P385" s="129"/>
      <c r="Q385" s="129"/>
      <c r="R385" s="129"/>
      <c r="S385" s="129"/>
      <c r="T385" s="129" t="s">
        <v>155</v>
      </c>
      <c r="U385" s="129"/>
      <c r="V385" s="129"/>
      <c r="W385" s="129"/>
      <c r="X385" s="129"/>
      <c r="Y385" s="129"/>
      <c r="Z385" s="129"/>
      <c r="AA385" s="129"/>
      <c r="AB385" s="129"/>
      <c r="AC385" s="129"/>
      <c r="AD385" s="129"/>
      <c r="AE385" s="129"/>
      <c r="AF385" s="129"/>
      <c r="AG385" s="129"/>
      <c r="AH385" s="129"/>
      <c r="AI385" s="129"/>
      <c r="AJ385" s="129"/>
      <c r="AK385" s="129"/>
      <c r="AL385" s="129"/>
      <c r="AM385" s="129"/>
      <c r="AN385" s="129"/>
      <c r="AO385" s="129"/>
      <c r="AP385" s="129"/>
      <c r="AQ385" s="129"/>
      <c r="AR385" s="129"/>
      <c r="AS385" s="129"/>
      <c r="AT385" s="129"/>
      <c r="AU385" s="129"/>
      <c r="AV385" s="129"/>
      <c r="AW385" s="129"/>
    </row>
    <row r="386" spans="1:49" outlineLevel="1">
      <c r="A386" s="130"/>
      <c r="B386" s="134"/>
      <c r="C386" s="167" t="s">
        <v>649</v>
      </c>
      <c r="D386" s="137"/>
      <c r="E386" s="141">
        <v>153.38999999999999</v>
      </c>
      <c r="F386" s="145"/>
      <c r="G386" s="145"/>
      <c r="H386" s="145"/>
      <c r="I386" s="145"/>
      <c r="J386" s="145"/>
      <c r="K386" s="145"/>
      <c r="L386" s="129"/>
      <c r="M386" s="129"/>
      <c r="N386" s="129"/>
      <c r="O386" s="129"/>
      <c r="P386" s="129"/>
      <c r="Q386" s="129"/>
      <c r="R386" s="129"/>
      <c r="S386" s="129"/>
      <c r="T386" s="129" t="s">
        <v>157</v>
      </c>
      <c r="U386" s="129">
        <v>0</v>
      </c>
      <c r="V386" s="129"/>
      <c r="W386" s="129"/>
      <c r="X386" s="129"/>
      <c r="Y386" s="129"/>
      <c r="Z386" s="129"/>
      <c r="AA386" s="129"/>
      <c r="AB386" s="129"/>
      <c r="AC386" s="129"/>
      <c r="AD386" s="129"/>
      <c r="AE386" s="129"/>
      <c r="AF386" s="129"/>
      <c r="AG386" s="129"/>
      <c r="AH386" s="129"/>
      <c r="AI386" s="129"/>
      <c r="AJ386" s="129"/>
      <c r="AK386" s="129"/>
      <c r="AL386" s="129"/>
      <c r="AM386" s="129"/>
      <c r="AN386" s="129"/>
      <c r="AO386" s="129"/>
      <c r="AP386" s="129"/>
      <c r="AQ386" s="129"/>
      <c r="AR386" s="129"/>
      <c r="AS386" s="129"/>
      <c r="AT386" s="129"/>
      <c r="AU386" s="129"/>
      <c r="AV386" s="129"/>
      <c r="AW386" s="129"/>
    </row>
    <row r="387" spans="1:49" ht="20.399999999999999" outlineLevel="1">
      <c r="A387" s="130">
        <v>141</v>
      </c>
      <c r="B387" s="134" t="s">
        <v>650</v>
      </c>
      <c r="C387" s="166" t="s">
        <v>651</v>
      </c>
      <c r="D387" s="136" t="s">
        <v>198</v>
      </c>
      <c r="E387" s="140">
        <v>82.912000000000006</v>
      </c>
      <c r="F387" s="144"/>
      <c r="G387" s="145">
        <f>ROUND(E387*F387,2)</f>
        <v>0</v>
      </c>
      <c r="H387" s="145">
        <v>3.6700000000000001E-3</v>
      </c>
      <c r="I387" s="145">
        <f>ROUND(E387*H387,5)</f>
        <v>0.30429</v>
      </c>
      <c r="J387" s="145">
        <v>0</v>
      </c>
      <c r="K387" s="145">
        <f>ROUND(E387*J387,5)</f>
        <v>0</v>
      </c>
      <c r="L387" s="129"/>
      <c r="M387" s="129"/>
      <c r="N387" s="129"/>
      <c r="O387" s="129"/>
      <c r="P387" s="129"/>
      <c r="Q387" s="129"/>
      <c r="R387" s="129"/>
      <c r="S387" s="129"/>
      <c r="T387" s="129" t="s">
        <v>155</v>
      </c>
      <c r="U387" s="129"/>
      <c r="V387" s="129"/>
      <c r="W387" s="129"/>
      <c r="X387" s="129"/>
      <c r="Y387" s="129"/>
      <c r="Z387" s="129"/>
      <c r="AA387" s="129"/>
      <c r="AB387" s="129"/>
      <c r="AC387" s="129"/>
      <c r="AD387" s="129"/>
      <c r="AE387" s="129"/>
      <c r="AF387" s="129"/>
      <c r="AG387" s="129"/>
      <c r="AH387" s="129"/>
      <c r="AI387" s="129"/>
      <c r="AJ387" s="129"/>
      <c r="AK387" s="129"/>
      <c r="AL387" s="129"/>
      <c r="AM387" s="129"/>
      <c r="AN387" s="129"/>
      <c r="AO387" s="129"/>
      <c r="AP387" s="129"/>
      <c r="AQ387" s="129"/>
      <c r="AR387" s="129"/>
      <c r="AS387" s="129"/>
      <c r="AT387" s="129"/>
      <c r="AU387" s="129"/>
      <c r="AV387" s="129"/>
      <c r="AW387" s="129"/>
    </row>
    <row r="388" spans="1:49" outlineLevel="1">
      <c r="A388" s="130"/>
      <c r="B388" s="134"/>
      <c r="C388" s="167" t="s">
        <v>652</v>
      </c>
      <c r="D388" s="137"/>
      <c r="E388" s="141">
        <v>82.912000000000006</v>
      </c>
      <c r="F388" s="145"/>
      <c r="G388" s="145"/>
      <c r="H388" s="145"/>
      <c r="I388" s="145"/>
      <c r="J388" s="145"/>
      <c r="K388" s="145"/>
      <c r="L388" s="129"/>
      <c r="M388" s="129"/>
      <c r="N388" s="129"/>
      <c r="O388" s="129"/>
      <c r="P388" s="129"/>
      <c r="Q388" s="129"/>
      <c r="R388" s="129"/>
      <c r="S388" s="129"/>
      <c r="T388" s="129" t="s">
        <v>157</v>
      </c>
      <c r="U388" s="129">
        <v>0</v>
      </c>
      <c r="V388" s="129"/>
      <c r="W388" s="129"/>
      <c r="X388" s="129"/>
      <c r="Y388" s="129"/>
      <c r="Z388" s="129"/>
      <c r="AA388" s="129"/>
      <c r="AB388" s="129"/>
      <c r="AC388" s="129"/>
      <c r="AD388" s="129"/>
      <c r="AE388" s="129"/>
      <c r="AF388" s="129"/>
      <c r="AG388" s="129"/>
      <c r="AH388" s="129"/>
      <c r="AI388" s="129"/>
      <c r="AJ388" s="129"/>
      <c r="AK388" s="129"/>
      <c r="AL388" s="129"/>
      <c r="AM388" s="129"/>
      <c r="AN388" s="129"/>
      <c r="AO388" s="129"/>
      <c r="AP388" s="129"/>
      <c r="AQ388" s="129"/>
      <c r="AR388" s="129"/>
      <c r="AS388" s="129"/>
      <c r="AT388" s="129"/>
      <c r="AU388" s="129"/>
      <c r="AV388" s="129"/>
      <c r="AW388" s="129"/>
    </row>
    <row r="389" spans="1:49" ht="20.399999999999999" outlineLevel="1">
      <c r="A389" s="130">
        <v>142</v>
      </c>
      <c r="B389" s="134" t="s">
        <v>653</v>
      </c>
      <c r="C389" s="166" t="s">
        <v>654</v>
      </c>
      <c r="D389" s="136" t="s">
        <v>198</v>
      </c>
      <c r="E389" s="140">
        <v>82.912000000000006</v>
      </c>
      <c r="F389" s="144"/>
      <c r="G389" s="145">
        <f>ROUND(E389*F389,2)</f>
        <v>0</v>
      </c>
      <c r="H389" s="145">
        <v>3.49E-3</v>
      </c>
      <c r="I389" s="145">
        <f>ROUND(E389*H389,5)</f>
        <v>0.28936000000000001</v>
      </c>
      <c r="J389" s="145">
        <v>0</v>
      </c>
      <c r="K389" s="145">
        <f>ROUND(E389*J389,5)</f>
        <v>0</v>
      </c>
      <c r="L389" s="129"/>
      <c r="M389" s="129"/>
      <c r="N389" s="129"/>
      <c r="O389" s="129"/>
      <c r="P389" s="129"/>
      <c r="Q389" s="129"/>
      <c r="R389" s="129"/>
      <c r="S389" s="129"/>
      <c r="T389" s="129" t="s">
        <v>155</v>
      </c>
      <c r="U389" s="129"/>
      <c r="V389" s="129"/>
      <c r="W389" s="129"/>
      <c r="X389" s="129"/>
      <c r="Y389" s="129"/>
      <c r="Z389" s="129"/>
      <c r="AA389" s="129"/>
      <c r="AB389" s="129"/>
      <c r="AC389" s="129"/>
      <c r="AD389" s="129"/>
      <c r="AE389" s="129"/>
      <c r="AF389" s="129"/>
      <c r="AG389" s="129"/>
      <c r="AH389" s="129"/>
      <c r="AI389" s="129"/>
      <c r="AJ389" s="129"/>
      <c r="AK389" s="129"/>
      <c r="AL389" s="129"/>
      <c r="AM389" s="129"/>
      <c r="AN389" s="129"/>
      <c r="AO389" s="129"/>
      <c r="AP389" s="129"/>
      <c r="AQ389" s="129"/>
      <c r="AR389" s="129"/>
      <c r="AS389" s="129"/>
      <c r="AT389" s="129"/>
      <c r="AU389" s="129"/>
      <c r="AV389" s="129"/>
      <c r="AW389" s="129"/>
    </row>
    <row r="390" spans="1:49" outlineLevel="1">
      <c r="A390" s="130"/>
      <c r="B390" s="134"/>
      <c r="C390" s="167" t="s">
        <v>652</v>
      </c>
      <c r="D390" s="137"/>
      <c r="E390" s="141">
        <v>82.912000000000006</v>
      </c>
      <c r="F390" s="145"/>
      <c r="G390" s="145"/>
      <c r="H390" s="145"/>
      <c r="I390" s="145"/>
      <c r="J390" s="145"/>
      <c r="K390" s="145"/>
      <c r="L390" s="129"/>
      <c r="M390" s="129"/>
      <c r="N390" s="129"/>
      <c r="O390" s="129"/>
      <c r="P390" s="129"/>
      <c r="Q390" s="129"/>
      <c r="R390" s="129"/>
      <c r="S390" s="129"/>
      <c r="T390" s="129" t="s">
        <v>157</v>
      </c>
      <c r="U390" s="129">
        <v>0</v>
      </c>
      <c r="V390" s="129"/>
      <c r="W390" s="129"/>
      <c r="X390" s="129"/>
      <c r="Y390" s="129"/>
      <c r="Z390" s="129"/>
      <c r="AA390" s="129"/>
      <c r="AB390" s="129"/>
      <c r="AC390" s="129"/>
      <c r="AD390" s="129"/>
      <c r="AE390" s="129"/>
      <c r="AF390" s="129"/>
      <c r="AG390" s="129"/>
      <c r="AH390" s="129"/>
      <c r="AI390" s="129"/>
      <c r="AJ390" s="129"/>
      <c r="AK390" s="129"/>
      <c r="AL390" s="129"/>
      <c r="AM390" s="129"/>
      <c r="AN390" s="129"/>
      <c r="AO390" s="129"/>
      <c r="AP390" s="129"/>
      <c r="AQ390" s="129"/>
      <c r="AR390" s="129"/>
      <c r="AS390" s="129"/>
      <c r="AT390" s="129"/>
      <c r="AU390" s="129"/>
      <c r="AV390" s="129"/>
      <c r="AW390" s="129"/>
    </row>
    <row r="391" spans="1:49">
      <c r="A391" s="131" t="s">
        <v>150</v>
      </c>
      <c r="B391" s="135" t="s">
        <v>70</v>
      </c>
      <c r="C391" s="168" t="s">
        <v>71</v>
      </c>
      <c r="D391" s="138"/>
      <c r="E391" s="142"/>
      <c r="F391" s="146"/>
      <c r="G391" s="146">
        <f>SUM(G392:G399)</f>
        <v>0</v>
      </c>
      <c r="H391" s="146"/>
      <c r="I391" s="146">
        <f>SUM(I392:I399)</f>
        <v>55.599450000000004</v>
      </c>
      <c r="J391" s="146"/>
      <c r="K391" s="146">
        <f>SUM(K392:K399)</f>
        <v>0</v>
      </c>
      <c r="T391" t="s">
        <v>151</v>
      </c>
    </row>
    <row r="392" spans="1:49" outlineLevel="1">
      <c r="A392" s="130">
        <v>143</v>
      </c>
      <c r="B392" s="134" t="s">
        <v>655</v>
      </c>
      <c r="C392" s="166" t="s">
        <v>656</v>
      </c>
      <c r="D392" s="136" t="s">
        <v>198</v>
      </c>
      <c r="E392" s="140">
        <v>396.14</v>
      </c>
      <c r="F392" s="144"/>
      <c r="G392" s="145">
        <f>ROUND(E392*F392,2)</f>
        <v>0</v>
      </c>
      <c r="H392" s="145">
        <v>0.1323</v>
      </c>
      <c r="I392" s="145">
        <f>ROUND(E392*H392,5)</f>
        <v>52.409320000000001</v>
      </c>
      <c r="J392" s="145">
        <v>0</v>
      </c>
      <c r="K392" s="145">
        <f>ROUND(E392*J392,5)</f>
        <v>0</v>
      </c>
      <c r="L392" s="129"/>
      <c r="M392" s="129"/>
      <c r="N392" s="129"/>
      <c r="O392" s="129"/>
      <c r="P392" s="129"/>
      <c r="Q392" s="129"/>
      <c r="R392" s="129"/>
      <c r="S392" s="129"/>
      <c r="T392" s="129" t="s">
        <v>155</v>
      </c>
      <c r="U392" s="129"/>
      <c r="V392" s="129"/>
      <c r="W392" s="129"/>
      <c r="X392" s="129"/>
      <c r="Y392" s="129"/>
      <c r="Z392" s="129"/>
      <c r="AA392" s="129"/>
      <c r="AB392" s="129"/>
      <c r="AC392" s="129"/>
      <c r="AD392" s="129"/>
      <c r="AE392" s="129"/>
      <c r="AF392" s="129"/>
      <c r="AG392" s="129"/>
      <c r="AH392" s="129"/>
      <c r="AI392" s="129"/>
      <c r="AJ392" s="129"/>
      <c r="AK392" s="129"/>
      <c r="AL392" s="129"/>
      <c r="AM392" s="129"/>
      <c r="AN392" s="129"/>
      <c r="AO392" s="129"/>
      <c r="AP392" s="129"/>
      <c r="AQ392" s="129"/>
      <c r="AR392" s="129"/>
      <c r="AS392" s="129"/>
      <c r="AT392" s="129"/>
      <c r="AU392" s="129"/>
      <c r="AV392" s="129"/>
      <c r="AW392" s="129"/>
    </row>
    <row r="393" spans="1:49" outlineLevel="1">
      <c r="A393" s="130"/>
      <c r="B393" s="134"/>
      <c r="C393" s="167" t="s">
        <v>657</v>
      </c>
      <c r="D393" s="137"/>
      <c r="E393" s="141">
        <v>111.28</v>
      </c>
      <c r="F393" s="145"/>
      <c r="G393" s="145"/>
      <c r="H393" s="145"/>
      <c r="I393" s="145"/>
      <c r="J393" s="145"/>
      <c r="K393" s="145"/>
      <c r="L393" s="129"/>
      <c r="M393" s="129"/>
      <c r="N393" s="129"/>
      <c r="O393" s="129"/>
      <c r="P393" s="129"/>
      <c r="Q393" s="129"/>
      <c r="R393" s="129"/>
      <c r="S393" s="129"/>
      <c r="T393" s="129" t="s">
        <v>157</v>
      </c>
      <c r="U393" s="129">
        <v>0</v>
      </c>
      <c r="V393" s="129"/>
      <c r="W393" s="129"/>
      <c r="X393" s="129"/>
      <c r="Y393" s="129"/>
      <c r="Z393" s="129"/>
      <c r="AA393" s="129"/>
      <c r="AB393" s="129"/>
      <c r="AC393" s="129"/>
      <c r="AD393" s="129"/>
      <c r="AE393" s="129"/>
      <c r="AF393" s="129"/>
      <c r="AG393" s="129"/>
      <c r="AH393" s="129"/>
      <c r="AI393" s="129"/>
      <c r="AJ393" s="129"/>
      <c r="AK393" s="129"/>
      <c r="AL393" s="129"/>
      <c r="AM393" s="129"/>
      <c r="AN393" s="129"/>
      <c r="AO393" s="129"/>
      <c r="AP393" s="129"/>
      <c r="AQ393" s="129"/>
      <c r="AR393" s="129"/>
      <c r="AS393" s="129"/>
      <c r="AT393" s="129"/>
      <c r="AU393" s="129"/>
      <c r="AV393" s="129"/>
      <c r="AW393" s="129"/>
    </row>
    <row r="394" spans="1:49" outlineLevel="1">
      <c r="A394" s="130"/>
      <c r="B394" s="134"/>
      <c r="C394" s="167" t="s">
        <v>658</v>
      </c>
      <c r="D394" s="137"/>
      <c r="E394" s="141">
        <v>124.36</v>
      </c>
      <c r="F394" s="145"/>
      <c r="G394" s="145"/>
      <c r="H394" s="145"/>
      <c r="I394" s="145"/>
      <c r="J394" s="145"/>
      <c r="K394" s="145"/>
      <c r="L394" s="129"/>
      <c r="M394" s="129"/>
      <c r="N394" s="129"/>
      <c r="O394" s="129"/>
      <c r="P394" s="129"/>
      <c r="Q394" s="129"/>
      <c r="R394" s="129"/>
      <c r="S394" s="129"/>
      <c r="T394" s="129" t="s">
        <v>157</v>
      </c>
      <c r="U394" s="129">
        <v>0</v>
      </c>
      <c r="V394" s="129"/>
      <c r="W394" s="129"/>
      <c r="X394" s="129"/>
      <c r="Y394" s="129"/>
      <c r="Z394" s="129"/>
      <c r="AA394" s="129"/>
      <c r="AB394" s="129"/>
      <c r="AC394" s="129"/>
      <c r="AD394" s="129"/>
      <c r="AE394" s="129"/>
      <c r="AF394" s="129"/>
      <c r="AG394" s="129"/>
      <c r="AH394" s="129"/>
      <c r="AI394" s="129"/>
      <c r="AJ394" s="129"/>
      <c r="AK394" s="129"/>
      <c r="AL394" s="129"/>
      <c r="AM394" s="129"/>
      <c r="AN394" s="129"/>
      <c r="AO394" s="129"/>
      <c r="AP394" s="129"/>
      <c r="AQ394" s="129"/>
      <c r="AR394" s="129"/>
      <c r="AS394" s="129"/>
      <c r="AT394" s="129"/>
      <c r="AU394" s="129"/>
      <c r="AV394" s="129"/>
      <c r="AW394" s="129"/>
    </row>
    <row r="395" spans="1:49" ht="20.399999999999999" outlineLevel="1">
      <c r="A395" s="130"/>
      <c r="B395" s="134"/>
      <c r="C395" s="167" t="s">
        <v>659</v>
      </c>
      <c r="D395" s="137"/>
      <c r="E395" s="141">
        <v>160.5</v>
      </c>
      <c r="F395" s="145"/>
      <c r="G395" s="145"/>
      <c r="H395" s="145"/>
      <c r="I395" s="145"/>
      <c r="J395" s="145"/>
      <c r="K395" s="145"/>
      <c r="L395" s="129"/>
      <c r="M395" s="129"/>
      <c r="N395" s="129"/>
      <c r="O395" s="129"/>
      <c r="P395" s="129"/>
      <c r="Q395" s="129"/>
      <c r="R395" s="129"/>
      <c r="S395" s="129"/>
      <c r="T395" s="129" t="s">
        <v>157</v>
      </c>
      <c r="U395" s="129">
        <v>0</v>
      </c>
      <c r="V395" s="129"/>
      <c r="W395" s="129"/>
      <c r="X395" s="129"/>
      <c r="Y395" s="129"/>
      <c r="Z395" s="129"/>
      <c r="AA395" s="129"/>
      <c r="AB395" s="129"/>
      <c r="AC395" s="129"/>
      <c r="AD395" s="129"/>
      <c r="AE395" s="129"/>
      <c r="AF395" s="129"/>
      <c r="AG395" s="129"/>
      <c r="AH395" s="129"/>
      <c r="AI395" s="129"/>
      <c r="AJ395" s="129"/>
      <c r="AK395" s="129"/>
      <c r="AL395" s="129"/>
      <c r="AM395" s="129"/>
      <c r="AN395" s="129"/>
      <c r="AO395" s="129"/>
      <c r="AP395" s="129"/>
      <c r="AQ395" s="129"/>
      <c r="AR395" s="129"/>
      <c r="AS395" s="129"/>
      <c r="AT395" s="129"/>
      <c r="AU395" s="129"/>
      <c r="AV395" s="129"/>
      <c r="AW395" s="129"/>
    </row>
    <row r="396" spans="1:49" outlineLevel="1">
      <c r="A396" s="130">
        <v>144</v>
      </c>
      <c r="B396" s="134" t="s">
        <v>660</v>
      </c>
      <c r="C396" s="166" t="s">
        <v>661</v>
      </c>
      <c r="D396" s="136" t="s">
        <v>198</v>
      </c>
      <c r="E396" s="140">
        <v>396.14</v>
      </c>
      <c r="F396" s="144"/>
      <c r="G396" s="145">
        <f>ROUND(E396*F396,2)</f>
        <v>0</v>
      </c>
      <c r="H396" s="145">
        <v>0</v>
      </c>
      <c r="I396" s="145">
        <f>ROUND(E396*H396,5)</f>
        <v>0</v>
      </c>
      <c r="J396" s="145">
        <v>0</v>
      </c>
      <c r="K396" s="145">
        <f>ROUND(E396*J396,5)</f>
        <v>0</v>
      </c>
      <c r="L396" s="129"/>
      <c r="M396" s="129"/>
      <c r="N396" s="129"/>
      <c r="O396" s="129"/>
      <c r="P396" s="129"/>
      <c r="Q396" s="129"/>
      <c r="R396" s="129"/>
      <c r="S396" s="129"/>
      <c r="T396" s="129" t="s">
        <v>155</v>
      </c>
      <c r="U396" s="129"/>
      <c r="V396" s="129"/>
      <c r="W396" s="129"/>
      <c r="X396" s="129"/>
      <c r="Y396" s="129"/>
      <c r="Z396" s="129"/>
      <c r="AA396" s="129"/>
      <c r="AB396" s="129"/>
      <c r="AC396" s="129"/>
      <c r="AD396" s="129"/>
      <c r="AE396" s="129"/>
      <c r="AF396" s="129"/>
      <c r="AG396" s="129"/>
      <c r="AH396" s="129"/>
      <c r="AI396" s="129"/>
      <c r="AJ396" s="129"/>
      <c r="AK396" s="129"/>
      <c r="AL396" s="129"/>
      <c r="AM396" s="129"/>
      <c r="AN396" s="129"/>
      <c r="AO396" s="129"/>
      <c r="AP396" s="129"/>
      <c r="AQ396" s="129"/>
      <c r="AR396" s="129"/>
      <c r="AS396" s="129"/>
      <c r="AT396" s="129"/>
      <c r="AU396" s="129"/>
      <c r="AV396" s="129"/>
      <c r="AW396" s="129"/>
    </row>
    <row r="397" spans="1:49" outlineLevel="1">
      <c r="A397" s="130">
        <v>145</v>
      </c>
      <c r="B397" s="134" t="s">
        <v>662</v>
      </c>
      <c r="C397" s="166" t="s">
        <v>663</v>
      </c>
      <c r="D397" s="136" t="s">
        <v>154</v>
      </c>
      <c r="E397" s="140">
        <v>1.2760499999999999</v>
      </c>
      <c r="F397" s="144"/>
      <c r="G397" s="145">
        <f>ROUND(E397*F397,2)</f>
        <v>0</v>
      </c>
      <c r="H397" s="145">
        <v>2.5</v>
      </c>
      <c r="I397" s="145">
        <f>ROUND(E397*H397,5)</f>
        <v>3.1901299999999999</v>
      </c>
      <c r="J397" s="145">
        <v>0</v>
      </c>
      <c r="K397" s="145">
        <f>ROUND(E397*J397,5)</f>
        <v>0</v>
      </c>
      <c r="L397" s="129"/>
      <c r="M397" s="129"/>
      <c r="N397" s="129"/>
      <c r="O397" s="129"/>
      <c r="P397" s="129"/>
      <c r="Q397" s="129"/>
      <c r="R397" s="129"/>
      <c r="S397" s="129"/>
      <c r="T397" s="129" t="s">
        <v>155</v>
      </c>
      <c r="U397" s="129"/>
      <c r="V397" s="129"/>
      <c r="W397" s="129"/>
      <c r="X397" s="129"/>
      <c r="Y397" s="129"/>
      <c r="Z397" s="129"/>
      <c r="AA397" s="129"/>
      <c r="AB397" s="129"/>
      <c r="AC397" s="129"/>
      <c r="AD397" s="129"/>
      <c r="AE397" s="129"/>
      <c r="AF397" s="129"/>
      <c r="AG397" s="129"/>
      <c r="AH397" s="129"/>
      <c r="AI397" s="129"/>
      <c r="AJ397" s="129"/>
      <c r="AK397" s="129"/>
      <c r="AL397" s="129"/>
      <c r="AM397" s="129"/>
      <c r="AN397" s="129"/>
      <c r="AO397" s="129"/>
      <c r="AP397" s="129"/>
      <c r="AQ397" s="129"/>
      <c r="AR397" s="129"/>
      <c r="AS397" s="129"/>
      <c r="AT397" s="129"/>
      <c r="AU397" s="129"/>
      <c r="AV397" s="129"/>
      <c r="AW397" s="129"/>
    </row>
    <row r="398" spans="1:49" ht="20.399999999999999" outlineLevel="1">
      <c r="A398" s="130"/>
      <c r="B398" s="134"/>
      <c r="C398" s="167" t="s">
        <v>664</v>
      </c>
      <c r="D398" s="137"/>
      <c r="E398" s="141">
        <v>1.0335000000000001</v>
      </c>
      <c r="F398" s="145"/>
      <c r="G398" s="145"/>
      <c r="H398" s="145"/>
      <c r="I398" s="145"/>
      <c r="J398" s="145"/>
      <c r="K398" s="145"/>
      <c r="L398" s="129"/>
      <c r="M398" s="129"/>
      <c r="N398" s="129"/>
      <c r="O398" s="129"/>
      <c r="P398" s="129"/>
      <c r="Q398" s="129"/>
      <c r="R398" s="129"/>
      <c r="S398" s="129"/>
      <c r="T398" s="129" t="s">
        <v>157</v>
      </c>
      <c r="U398" s="129">
        <v>0</v>
      </c>
      <c r="V398" s="129"/>
      <c r="W398" s="129"/>
      <c r="X398" s="129"/>
      <c r="Y398" s="129"/>
      <c r="Z398" s="129"/>
      <c r="AA398" s="129"/>
      <c r="AB398" s="129"/>
      <c r="AC398" s="129"/>
      <c r="AD398" s="129"/>
      <c r="AE398" s="129"/>
      <c r="AF398" s="129"/>
      <c r="AG398" s="129"/>
      <c r="AH398" s="129"/>
      <c r="AI398" s="129"/>
      <c r="AJ398" s="129"/>
      <c r="AK398" s="129"/>
      <c r="AL398" s="129"/>
      <c r="AM398" s="129"/>
      <c r="AN398" s="129"/>
      <c r="AO398" s="129"/>
      <c r="AP398" s="129"/>
      <c r="AQ398" s="129"/>
      <c r="AR398" s="129"/>
      <c r="AS398" s="129"/>
      <c r="AT398" s="129"/>
      <c r="AU398" s="129"/>
      <c r="AV398" s="129"/>
      <c r="AW398" s="129"/>
    </row>
    <row r="399" spans="1:49" ht="20.399999999999999" outlineLevel="1">
      <c r="A399" s="130"/>
      <c r="B399" s="134"/>
      <c r="C399" s="167" t="s">
        <v>665</v>
      </c>
      <c r="D399" s="137"/>
      <c r="E399" s="141">
        <v>0.24254999999999999</v>
      </c>
      <c r="F399" s="145"/>
      <c r="G399" s="145"/>
      <c r="H399" s="145"/>
      <c r="I399" s="145"/>
      <c r="J399" s="145"/>
      <c r="K399" s="145"/>
      <c r="L399" s="129"/>
      <c r="M399" s="129"/>
      <c r="N399" s="129"/>
      <c r="O399" s="129"/>
      <c r="P399" s="129"/>
      <c r="Q399" s="129"/>
      <c r="R399" s="129"/>
      <c r="S399" s="129"/>
      <c r="T399" s="129" t="s">
        <v>157</v>
      </c>
      <c r="U399" s="129">
        <v>0</v>
      </c>
      <c r="V399" s="129"/>
      <c r="W399" s="129"/>
      <c r="X399" s="129"/>
      <c r="Y399" s="129"/>
      <c r="Z399" s="129"/>
      <c r="AA399" s="129"/>
      <c r="AB399" s="129"/>
      <c r="AC399" s="129"/>
      <c r="AD399" s="129"/>
      <c r="AE399" s="129"/>
      <c r="AF399" s="129"/>
      <c r="AG399" s="129"/>
      <c r="AH399" s="129"/>
      <c r="AI399" s="129"/>
      <c r="AJ399" s="129"/>
      <c r="AK399" s="129"/>
      <c r="AL399" s="129"/>
      <c r="AM399" s="129"/>
      <c r="AN399" s="129"/>
      <c r="AO399" s="129"/>
      <c r="AP399" s="129"/>
      <c r="AQ399" s="129"/>
      <c r="AR399" s="129"/>
      <c r="AS399" s="129"/>
      <c r="AT399" s="129"/>
      <c r="AU399" s="129"/>
      <c r="AV399" s="129"/>
      <c r="AW399" s="129"/>
    </row>
    <row r="400" spans="1:49">
      <c r="A400" s="131" t="s">
        <v>150</v>
      </c>
      <c r="B400" s="135" t="s">
        <v>72</v>
      </c>
      <c r="C400" s="168" t="s">
        <v>73</v>
      </c>
      <c r="D400" s="138"/>
      <c r="E400" s="142"/>
      <c r="F400" s="146"/>
      <c r="G400" s="146">
        <f>SUM(G401:G419)</f>
        <v>0</v>
      </c>
      <c r="H400" s="146"/>
      <c r="I400" s="146">
        <f>SUM(I401:I419)</f>
        <v>4.8711600000000006</v>
      </c>
      <c r="J400" s="146"/>
      <c r="K400" s="146">
        <f>SUM(K401:K419)</f>
        <v>0</v>
      </c>
      <c r="T400" t="s">
        <v>151</v>
      </c>
    </row>
    <row r="401" spans="1:49" ht="20.399999999999999" outlineLevel="1">
      <c r="A401" s="130">
        <v>146</v>
      </c>
      <c r="B401" s="134" t="s">
        <v>666</v>
      </c>
      <c r="C401" s="166" t="s">
        <v>667</v>
      </c>
      <c r="D401" s="136" t="s">
        <v>237</v>
      </c>
      <c r="E401" s="140">
        <v>46.49</v>
      </c>
      <c r="F401" s="144"/>
      <c r="G401" s="145">
        <f>ROUND(E401*F401,2)</f>
        <v>0</v>
      </c>
      <c r="H401" s="145">
        <v>6.1599999999999997E-3</v>
      </c>
      <c r="I401" s="145">
        <f>ROUND(E401*H401,5)</f>
        <v>0.28638000000000002</v>
      </c>
      <c r="J401" s="145">
        <v>0</v>
      </c>
      <c r="K401" s="145">
        <f>ROUND(E401*J401,5)</f>
        <v>0</v>
      </c>
      <c r="L401" s="129"/>
      <c r="M401" s="129"/>
      <c r="N401" s="129"/>
      <c r="O401" s="129"/>
      <c r="P401" s="129"/>
      <c r="Q401" s="129"/>
      <c r="R401" s="129"/>
      <c r="S401" s="129"/>
      <c r="T401" s="129" t="s">
        <v>155</v>
      </c>
      <c r="U401" s="129"/>
      <c r="V401" s="129"/>
      <c r="W401" s="129"/>
      <c r="X401" s="129"/>
      <c r="Y401" s="129"/>
      <c r="Z401" s="129"/>
      <c r="AA401" s="129"/>
      <c r="AB401" s="129"/>
      <c r="AC401" s="129"/>
      <c r="AD401" s="129"/>
      <c r="AE401" s="129"/>
      <c r="AF401" s="129"/>
      <c r="AG401" s="129"/>
      <c r="AH401" s="129"/>
      <c r="AI401" s="129"/>
      <c r="AJ401" s="129"/>
      <c r="AK401" s="129"/>
      <c r="AL401" s="129"/>
      <c r="AM401" s="129"/>
      <c r="AN401" s="129"/>
      <c r="AO401" s="129"/>
      <c r="AP401" s="129"/>
      <c r="AQ401" s="129"/>
      <c r="AR401" s="129"/>
      <c r="AS401" s="129"/>
      <c r="AT401" s="129"/>
      <c r="AU401" s="129"/>
      <c r="AV401" s="129"/>
      <c r="AW401" s="129"/>
    </row>
    <row r="402" spans="1:49" outlineLevel="1">
      <c r="A402" s="130"/>
      <c r="B402" s="134"/>
      <c r="C402" s="167" t="s">
        <v>668</v>
      </c>
      <c r="D402" s="137"/>
      <c r="E402" s="141">
        <v>46.49</v>
      </c>
      <c r="F402" s="145"/>
      <c r="G402" s="145"/>
      <c r="H402" s="145"/>
      <c r="I402" s="145"/>
      <c r="J402" s="145"/>
      <c r="K402" s="145"/>
      <c r="L402" s="129"/>
      <c r="M402" s="129"/>
      <c r="N402" s="129"/>
      <c r="O402" s="129"/>
      <c r="P402" s="129"/>
      <c r="Q402" s="129"/>
      <c r="R402" s="129"/>
      <c r="S402" s="129"/>
      <c r="T402" s="129" t="s">
        <v>157</v>
      </c>
      <c r="U402" s="129">
        <v>0</v>
      </c>
      <c r="V402" s="129"/>
      <c r="W402" s="129"/>
      <c r="X402" s="129"/>
      <c r="Y402" s="129"/>
      <c r="Z402" s="129"/>
      <c r="AA402" s="129"/>
      <c r="AB402" s="129"/>
      <c r="AC402" s="129"/>
      <c r="AD402" s="129"/>
      <c r="AE402" s="129"/>
      <c r="AF402" s="129"/>
      <c r="AG402" s="129"/>
      <c r="AH402" s="129"/>
      <c r="AI402" s="129"/>
      <c r="AJ402" s="129"/>
      <c r="AK402" s="129"/>
      <c r="AL402" s="129"/>
      <c r="AM402" s="129"/>
      <c r="AN402" s="129"/>
      <c r="AO402" s="129"/>
      <c r="AP402" s="129"/>
      <c r="AQ402" s="129"/>
      <c r="AR402" s="129"/>
      <c r="AS402" s="129"/>
      <c r="AT402" s="129"/>
      <c r="AU402" s="129"/>
      <c r="AV402" s="129"/>
      <c r="AW402" s="129"/>
    </row>
    <row r="403" spans="1:49" outlineLevel="1">
      <c r="A403" s="130">
        <v>147</v>
      </c>
      <c r="B403" s="134" t="s">
        <v>669</v>
      </c>
      <c r="C403" s="166" t="s">
        <v>670</v>
      </c>
      <c r="D403" s="136" t="s">
        <v>324</v>
      </c>
      <c r="E403" s="140">
        <v>14</v>
      </c>
      <c r="F403" s="144"/>
      <c r="G403" s="145">
        <f>ROUND(E403*F403,2)</f>
        <v>0</v>
      </c>
      <c r="H403" s="145">
        <v>1.8970000000000001E-2</v>
      </c>
      <c r="I403" s="145">
        <f>ROUND(E403*H403,5)</f>
        <v>0.26557999999999998</v>
      </c>
      <c r="J403" s="145">
        <v>0</v>
      </c>
      <c r="K403" s="145">
        <f>ROUND(E403*J403,5)</f>
        <v>0</v>
      </c>
      <c r="L403" s="129"/>
      <c r="M403" s="129"/>
      <c r="N403" s="129"/>
      <c r="O403" s="129"/>
      <c r="P403" s="129"/>
      <c r="Q403" s="129"/>
      <c r="R403" s="129"/>
      <c r="S403" s="129"/>
      <c r="T403" s="129" t="s">
        <v>155</v>
      </c>
      <c r="U403" s="129"/>
      <c r="V403" s="129"/>
      <c r="W403" s="129"/>
      <c r="X403" s="129"/>
      <c r="Y403" s="129"/>
      <c r="Z403" s="129"/>
      <c r="AA403" s="129"/>
      <c r="AB403" s="129"/>
      <c r="AC403" s="129"/>
      <c r="AD403" s="129"/>
      <c r="AE403" s="129"/>
      <c r="AF403" s="129"/>
      <c r="AG403" s="129"/>
      <c r="AH403" s="129"/>
      <c r="AI403" s="129"/>
      <c r="AJ403" s="129"/>
      <c r="AK403" s="129"/>
      <c r="AL403" s="129"/>
      <c r="AM403" s="129"/>
      <c r="AN403" s="129"/>
      <c r="AO403" s="129"/>
      <c r="AP403" s="129"/>
      <c r="AQ403" s="129"/>
      <c r="AR403" s="129"/>
      <c r="AS403" s="129"/>
      <c r="AT403" s="129"/>
      <c r="AU403" s="129"/>
      <c r="AV403" s="129"/>
      <c r="AW403" s="129"/>
    </row>
    <row r="404" spans="1:49" outlineLevel="1">
      <c r="A404" s="130"/>
      <c r="B404" s="134"/>
      <c r="C404" s="167" t="s">
        <v>671</v>
      </c>
      <c r="D404" s="137"/>
      <c r="E404" s="141">
        <v>2</v>
      </c>
      <c r="F404" s="145"/>
      <c r="G404" s="145"/>
      <c r="H404" s="145"/>
      <c r="I404" s="145"/>
      <c r="J404" s="145"/>
      <c r="K404" s="145"/>
      <c r="L404" s="129"/>
      <c r="M404" s="129"/>
      <c r="N404" s="129"/>
      <c r="O404" s="129"/>
      <c r="P404" s="129"/>
      <c r="Q404" s="129"/>
      <c r="R404" s="129"/>
      <c r="S404" s="129"/>
      <c r="T404" s="129" t="s">
        <v>157</v>
      </c>
      <c r="U404" s="129">
        <v>0</v>
      </c>
      <c r="V404" s="129"/>
      <c r="W404" s="129"/>
      <c r="X404" s="129"/>
      <c r="Y404" s="129"/>
      <c r="Z404" s="129"/>
      <c r="AA404" s="129"/>
      <c r="AB404" s="129"/>
      <c r="AC404" s="129"/>
      <c r="AD404" s="129"/>
      <c r="AE404" s="129"/>
      <c r="AF404" s="129"/>
      <c r="AG404" s="129"/>
      <c r="AH404" s="129"/>
      <c r="AI404" s="129"/>
      <c r="AJ404" s="129"/>
      <c r="AK404" s="129"/>
      <c r="AL404" s="129"/>
      <c r="AM404" s="129"/>
      <c r="AN404" s="129"/>
      <c r="AO404" s="129"/>
      <c r="AP404" s="129"/>
      <c r="AQ404" s="129"/>
      <c r="AR404" s="129"/>
      <c r="AS404" s="129"/>
      <c r="AT404" s="129"/>
      <c r="AU404" s="129"/>
      <c r="AV404" s="129"/>
      <c r="AW404" s="129"/>
    </row>
    <row r="405" spans="1:49" outlineLevel="1">
      <c r="A405" s="130"/>
      <c r="B405" s="134"/>
      <c r="C405" s="167" t="s">
        <v>354</v>
      </c>
      <c r="D405" s="137"/>
      <c r="E405" s="141">
        <v>5</v>
      </c>
      <c r="F405" s="145"/>
      <c r="G405" s="145"/>
      <c r="H405" s="145"/>
      <c r="I405" s="145"/>
      <c r="J405" s="145"/>
      <c r="K405" s="145"/>
      <c r="L405" s="129"/>
      <c r="M405" s="129"/>
      <c r="N405" s="129"/>
      <c r="O405" s="129"/>
      <c r="P405" s="129"/>
      <c r="Q405" s="129"/>
      <c r="R405" s="129"/>
      <c r="S405" s="129"/>
      <c r="T405" s="129" t="s">
        <v>157</v>
      </c>
      <c r="U405" s="129">
        <v>0</v>
      </c>
      <c r="V405" s="129"/>
      <c r="W405" s="129"/>
      <c r="X405" s="129"/>
      <c r="Y405" s="129"/>
      <c r="Z405" s="129"/>
      <c r="AA405" s="129"/>
      <c r="AB405" s="129"/>
      <c r="AC405" s="129"/>
      <c r="AD405" s="129"/>
      <c r="AE405" s="129"/>
      <c r="AF405" s="129"/>
      <c r="AG405" s="129"/>
      <c r="AH405" s="129"/>
      <c r="AI405" s="129"/>
      <c r="AJ405" s="129"/>
      <c r="AK405" s="129"/>
      <c r="AL405" s="129"/>
      <c r="AM405" s="129"/>
      <c r="AN405" s="129"/>
      <c r="AO405" s="129"/>
      <c r="AP405" s="129"/>
      <c r="AQ405" s="129"/>
      <c r="AR405" s="129"/>
      <c r="AS405" s="129"/>
      <c r="AT405" s="129"/>
      <c r="AU405" s="129"/>
      <c r="AV405" s="129"/>
      <c r="AW405" s="129"/>
    </row>
    <row r="406" spans="1:49" outlineLevel="1">
      <c r="A406" s="130"/>
      <c r="B406" s="134"/>
      <c r="C406" s="167" t="s">
        <v>672</v>
      </c>
      <c r="D406" s="137"/>
      <c r="E406" s="141">
        <v>7</v>
      </c>
      <c r="F406" s="145"/>
      <c r="G406" s="145"/>
      <c r="H406" s="145"/>
      <c r="I406" s="145"/>
      <c r="J406" s="145"/>
      <c r="K406" s="145"/>
      <c r="L406" s="129"/>
      <c r="M406" s="129"/>
      <c r="N406" s="129"/>
      <c r="O406" s="129"/>
      <c r="P406" s="129"/>
      <c r="Q406" s="129"/>
      <c r="R406" s="129"/>
      <c r="S406" s="129"/>
      <c r="T406" s="129" t="s">
        <v>157</v>
      </c>
      <c r="U406" s="129">
        <v>0</v>
      </c>
      <c r="V406" s="129"/>
      <c r="W406" s="129"/>
      <c r="X406" s="129"/>
      <c r="Y406" s="129"/>
      <c r="Z406" s="129"/>
      <c r="AA406" s="129"/>
      <c r="AB406" s="129"/>
      <c r="AC406" s="129"/>
      <c r="AD406" s="129"/>
      <c r="AE406" s="129"/>
      <c r="AF406" s="129"/>
      <c r="AG406" s="129"/>
      <c r="AH406" s="129"/>
      <c r="AI406" s="129"/>
      <c r="AJ406" s="129"/>
      <c r="AK406" s="129"/>
      <c r="AL406" s="129"/>
      <c r="AM406" s="129"/>
      <c r="AN406" s="129"/>
      <c r="AO406" s="129"/>
      <c r="AP406" s="129"/>
      <c r="AQ406" s="129"/>
      <c r="AR406" s="129"/>
      <c r="AS406" s="129"/>
      <c r="AT406" s="129"/>
      <c r="AU406" s="129"/>
      <c r="AV406" s="129"/>
      <c r="AW406" s="129"/>
    </row>
    <row r="407" spans="1:49" outlineLevel="1">
      <c r="A407" s="130">
        <v>148</v>
      </c>
      <c r="B407" s="134" t="s">
        <v>673</v>
      </c>
      <c r="C407" s="166" t="s">
        <v>674</v>
      </c>
      <c r="D407" s="136" t="s">
        <v>324</v>
      </c>
      <c r="E407" s="140">
        <v>8</v>
      </c>
      <c r="F407" s="144"/>
      <c r="G407" s="145">
        <f>ROUND(E407*F407,2)</f>
        <v>0</v>
      </c>
      <c r="H407" s="145">
        <v>0.49075000000000002</v>
      </c>
      <c r="I407" s="145">
        <f>ROUND(E407*H407,5)</f>
        <v>3.9260000000000002</v>
      </c>
      <c r="J407" s="145">
        <v>0</v>
      </c>
      <c r="K407" s="145">
        <f>ROUND(E407*J407,5)</f>
        <v>0</v>
      </c>
      <c r="L407" s="129"/>
      <c r="M407" s="129"/>
      <c r="N407" s="129"/>
      <c r="O407" s="129"/>
      <c r="P407" s="129"/>
      <c r="Q407" s="129"/>
      <c r="R407" s="129"/>
      <c r="S407" s="129"/>
      <c r="T407" s="129" t="s">
        <v>155</v>
      </c>
      <c r="U407" s="129"/>
      <c r="V407" s="129"/>
      <c r="W407" s="129"/>
      <c r="X407" s="129"/>
      <c r="Y407" s="129"/>
      <c r="Z407" s="129"/>
      <c r="AA407" s="129"/>
      <c r="AB407" s="129"/>
      <c r="AC407" s="129"/>
      <c r="AD407" s="129"/>
      <c r="AE407" s="129"/>
      <c r="AF407" s="129"/>
      <c r="AG407" s="129"/>
      <c r="AH407" s="129"/>
      <c r="AI407" s="129"/>
      <c r="AJ407" s="129"/>
      <c r="AK407" s="129"/>
      <c r="AL407" s="129"/>
      <c r="AM407" s="129"/>
      <c r="AN407" s="129"/>
      <c r="AO407" s="129"/>
      <c r="AP407" s="129"/>
      <c r="AQ407" s="129"/>
      <c r="AR407" s="129"/>
      <c r="AS407" s="129"/>
      <c r="AT407" s="129"/>
      <c r="AU407" s="129"/>
      <c r="AV407" s="129"/>
      <c r="AW407" s="129"/>
    </row>
    <row r="408" spans="1:49" outlineLevel="1">
      <c r="A408" s="130"/>
      <c r="B408" s="134"/>
      <c r="C408" s="167" t="s">
        <v>388</v>
      </c>
      <c r="D408" s="137"/>
      <c r="E408" s="141">
        <v>1</v>
      </c>
      <c r="F408" s="145"/>
      <c r="G408" s="145"/>
      <c r="H408" s="145"/>
      <c r="I408" s="145"/>
      <c r="J408" s="145"/>
      <c r="K408" s="145"/>
      <c r="L408" s="129"/>
      <c r="M408" s="129"/>
      <c r="N408" s="129"/>
      <c r="O408" s="129"/>
      <c r="P408" s="129"/>
      <c r="Q408" s="129"/>
      <c r="R408" s="129"/>
      <c r="S408" s="129"/>
      <c r="T408" s="129" t="s">
        <v>157</v>
      </c>
      <c r="U408" s="129">
        <v>0</v>
      </c>
      <c r="V408" s="129"/>
      <c r="W408" s="129"/>
      <c r="X408" s="129"/>
      <c r="Y408" s="129"/>
      <c r="Z408" s="129"/>
      <c r="AA408" s="129"/>
      <c r="AB408" s="129"/>
      <c r="AC408" s="129"/>
      <c r="AD408" s="129"/>
      <c r="AE408" s="129"/>
      <c r="AF408" s="129"/>
      <c r="AG408" s="129"/>
      <c r="AH408" s="129"/>
      <c r="AI408" s="129"/>
      <c r="AJ408" s="129"/>
      <c r="AK408" s="129"/>
      <c r="AL408" s="129"/>
      <c r="AM408" s="129"/>
      <c r="AN408" s="129"/>
      <c r="AO408" s="129"/>
      <c r="AP408" s="129"/>
      <c r="AQ408" s="129"/>
      <c r="AR408" s="129"/>
      <c r="AS408" s="129"/>
      <c r="AT408" s="129"/>
      <c r="AU408" s="129"/>
      <c r="AV408" s="129"/>
      <c r="AW408" s="129"/>
    </row>
    <row r="409" spans="1:49" outlineLevel="1">
      <c r="A409" s="130"/>
      <c r="B409" s="134"/>
      <c r="C409" s="167" t="s">
        <v>675</v>
      </c>
      <c r="D409" s="137"/>
      <c r="E409" s="141">
        <v>7</v>
      </c>
      <c r="F409" s="145"/>
      <c r="G409" s="145"/>
      <c r="H409" s="145"/>
      <c r="I409" s="145"/>
      <c r="J409" s="145"/>
      <c r="K409" s="145"/>
      <c r="L409" s="129"/>
      <c r="M409" s="129"/>
      <c r="N409" s="129"/>
      <c r="O409" s="129"/>
      <c r="P409" s="129"/>
      <c r="Q409" s="129"/>
      <c r="R409" s="129"/>
      <c r="S409" s="129"/>
      <c r="T409" s="129" t="s">
        <v>157</v>
      </c>
      <c r="U409" s="129">
        <v>0</v>
      </c>
      <c r="V409" s="129"/>
      <c r="W409" s="129"/>
      <c r="X409" s="129"/>
      <c r="Y409" s="129"/>
      <c r="Z409" s="129"/>
      <c r="AA409" s="129"/>
      <c r="AB409" s="129"/>
      <c r="AC409" s="129"/>
      <c r="AD409" s="129"/>
      <c r="AE409" s="129"/>
      <c r="AF409" s="129"/>
      <c r="AG409" s="129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129"/>
      <c r="AS409" s="129"/>
      <c r="AT409" s="129"/>
      <c r="AU409" s="129"/>
      <c r="AV409" s="129"/>
      <c r="AW409" s="129"/>
    </row>
    <row r="410" spans="1:49" outlineLevel="1">
      <c r="A410" s="130">
        <v>149</v>
      </c>
      <c r="B410" s="134" t="s">
        <v>676</v>
      </c>
      <c r="C410" s="166" t="s">
        <v>677</v>
      </c>
      <c r="D410" s="136" t="s">
        <v>324</v>
      </c>
      <c r="E410" s="140">
        <v>2</v>
      </c>
      <c r="F410" s="144"/>
      <c r="G410" s="145">
        <f>ROUND(E410*F410,2)</f>
        <v>0</v>
      </c>
      <c r="H410" s="145">
        <v>1.77E-2</v>
      </c>
      <c r="I410" s="145">
        <f>ROUND(E410*H410,5)</f>
        <v>3.5400000000000001E-2</v>
      </c>
      <c r="J410" s="145">
        <v>0</v>
      </c>
      <c r="K410" s="145">
        <f>ROUND(E410*J410,5)</f>
        <v>0</v>
      </c>
      <c r="L410" s="129"/>
      <c r="M410" s="129"/>
      <c r="N410" s="129"/>
      <c r="O410" s="129"/>
      <c r="P410" s="129"/>
      <c r="Q410" s="129"/>
      <c r="R410" s="129"/>
      <c r="S410" s="129"/>
      <c r="T410" s="129" t="s">
        <v>241</v>
      </c>
      <c r="U410" s="129"/>
      <c r="V410" s="129"/>
      <c r="W410" s="129"/>
      <c r="X410" s="129"/>
      <c r="Y410" s="129"/>
      <c r="Z410" s="129"/>
      <c r="AA410" s="129"/>
      <c r="AB410" s="129"/>
      <c r="AC410" s="129"/>
      <c r="AD410" s="129"/>
      <c r="AE410" s="129"/>
      <c r="AF410" s="129"/>
      <c r="AG410" s="129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129"/>
      <c r="AS410" s="129"/>
      <c r="AT410" s="129"/>
      <c r="AU410" s="129"/>
      <c r="AV410" s="129"/>
      <c r="AW410" s="129"/>
    </row>
    <row r="411" spans="1:49" outlineLevel="1">
      <c r="A411" s="130"/>
      <c r="B411" s="134"/>
      <c r="C411" s="167" t="s">
        <v>389</v>
      </c>
      <c r="D411" s="137"/>
      <c r="E411" s="141">
        <v>2</v>
      </c>
      <c r="F411" s="145"/>
      <c r="G411" s="145"/>
      <c r="H411" s="145"/>
      <c r="I411" s="145"/>
      <c r="J411" s="145"/>
      <c r="K411" s="145"/>
      <c r="L411" s="129"/>
      <c r="M411" s="129"/>
      <c r="N411" s="129"/>
      <c r="O411" s="129"/>
      <c r="P411" s="129"/>
      <c r="Q411" s="129"/>
      <c r="R411" s="129"/>
      <c r="S411" s="129"/>
      <c r="T411" s="129" t="s">
        <v>157</v>
      </c>
      <c r="U411" s="129">
        <v>0</v>
      </c>
      <c r="V411" s="129"/>
      <c r="W411" s="129"/>
      <c r="X411" s="129"/>
      <c r="Y411" s="129"/>
      <c r="Z411" s="129"/>
      <c r="AA411" s="129"/>
      <c r="AB411" s="129"/>
      <c r="AC411" s="129"/>
      <c r="AD411" s="129"/>
      <c r="AE411" s="129"/>
      <c r="AF411" s="129"/>
      <c r="AG411" s="129"/>
      <c r="AH411" s="129"/>
      <c r="AI411" s="129"/>
      <c r="AJ411" s="129"/>
      <c r="AK411" s="129"/>
      <c r="AL411" s="129"/>
      <c r="AM411" s="129"/>
      <c r="AN411" s="129"/>
      <c r="AO411" s="129"/>
      <c r="AP411" s="129"/>
      <c r="AQ411" s="129"/>
      <c r="AR411" s="129"/>
      <c r="AS411" s="129"/>
      <c r="AT411" s="129"/>
      <c r="AU411" s="129"/>
      <c r="AV411" s="129"/>
      <c r="AW411" s="129"/>
    </row>
    <row r="412" spans="1:49" outlineLevel="1">
      <c r="A412" s="130">
        <v>150</v>
      </c>
      <c r="B412" s="134" t="s">
        <v>678</v>
      </c>
      <c r="C412" s="166" t="s">
        <v>679</v>
      </c>
      <c r="D412" s="136" t="s">
        <v>324</v>
      </c>
      <c r="E412" s="140">
        <v>14</v>
      </c>
      <c r="F412" s="144"/>
      <c r="G412" s="145">
        <f>ROUND(E412*F412,2)</f>
        <v>0</v>
      </c>
      <c r="H412" s="145">
        <v>1.78E-2</v>
      </c>
      <c r="I412" s="145">
        <f>ROUND(E412*H412,5)</f>
        <v>0.2492</v>
      </c>
      <c r="J412" s="145">
        <v>0</v>
      </c>
      <c r="K412" s="145">
        <f>ROUND(E412*J412,5)</f>
        <v>0</v>
      </c>
      <c r="L412" s="129"/>
      <c r="M412" s="129"/>
      <c r="N412" s="129"/>
      <c r="O412" s="129"/>
      <c r="P412" s="129"/>
      <c r="Q412" s="129"/>
      <c r="R412" s="129"/>
      <c r="S412" s="129"/>
      <c r="T412" s="129" t="s">
        <v>241</v>
      </c>
      <c r="U412" s="129"/>
      <c r="V412" s="129"/>
      <c r="W412" s="129"/>
      <c r="X412" s="129"/>
      <c r="Y412" s="129"/>
      <c r="Z412" s="129"/>
      <c r="AA412" s="129"/>
      <c r="AB412" s="129"/>
      <c r="AC412" s="129"/>
      <c r="AD412" s="129"/>
      <c r="AE412" s="129"/>
      <c r="AF412" s="129"/>
      <c r="AG412" s="129"/>
      <c r="AH412" s="129"/>
      <c r="AI412" s="129"/>
      <c r="AJ412" s="129"/>
      <c r="AK412" s="129"/>
      <c r="AL412" s="129"/>
      <c r="AM412" s="129"/>
      <c r="AN412" s="129"/>
      <c r="AO412" s="129"/>
      <c r="AP412" s="129"/>
      <c r="AQ412" s="129"/>
      <c r="AR412" s="129"/>
      <c r="AS412" s="129"/>
      <c r="AT412" s="129"/>
      <c r="AU412" s="129"/>
      <c r="AV412" s="129"/>
      <c r="AW412" s="129"/>
    </row>
    <row r="413" spans="1:49" outlineLevel="1">
      <c r="A413" s="130"/>
      <c r="B413" s="134"/>
      <c r="C413" s="167" t="s">
        <v>388</v>
      </c>
      <c r="D413" s="137"/>
      <c r="E413" s="141">
        <v>1</v>
      </c>
      <c r="F413" s="145"/>
      <c r="G413" s="145"/>
      <c r="H413" s="145"/>
      <c r="I413" s="145"/>
      <c r="J413" s="145"/>
      <c r="K413" s="145"/>
      <c r="L413" s="129"/>
      <c r="M413" s="129"/>
      <c r="N413" s="129"/>
      <c r="O413" s="129"/>
      <c r="P413" s="129"/>
      <c r="Q413" s="129"/>
      <c r="R413" s="129"/>
      <c r="S413" s="129"/>
      <c r="T413" s="129" t="s">
        <v>157</v>
      </c>
      <c r="U413" s="129">
        <v>0</v>
      </c>
      <c r="V413" s="129"/>
      <c r="W413" s="129"/>
      <c r="X413" s="129"/>
      <c r="Y413" s="129"/>
      <c r="Z413" s="129"/>
      <c r="AA413" s="129"/>
      <c r="AB413" s="129"/>
      <c r="AC413" s="129"/>
      <c r="AD413" s="129"/>
      <c r="AE413" s="129"/>
      <c r="AF413" s="129"/>
      <c r="AG413" s="129"/>
      <c r="AH413" s="129"/>
      <c r="AI413" s="129"/>
      <c r="AJ413" s="129"/>
      <c r="AK413" s="129"/>
      <c r="AL413" s="129"/>
      <c r="AM413" s="129"/>
      <c r="AN413" s="129"/>
      <c r="AO413" s="129"/>
      <c r="AP413" s="129"/>
      <c r="AQ413" s="129"/>
      <c r="AR413" s="129"/>
      <c r="AS413" s="129"/>
      <c r="AT413" s="129"/>
      <c r="AU413" s="129"/>
      <c r="AV413" s="129"/>
      <c r="AW413" s="129"/>
    </row>
    <row r="414" spans="1:49" outlineLevel="1">
      <c r="A414" s="130"/>
      <c r="B414" s="134"/>
      <c r="C414" s="167" t="s">
        <v>680</v>
      </c>
      <c r="D414" s="137"/>
      <c r="E414" s="141">
        <v>6</v>
      </c>
      <c r="F414" s="145"/>
      <c r="G414" s="145"/>
      <c r="H414" s="145"/>
      <c r="I414" s="145"/>
      <c r="J414" s="145"/>
      <c r="K414" s="145"/>
      <c r="L414" s="129"/>
      <c r="M414" s="129"/>
      <c r="N414" s="129"/>
      <c r="O414" s="129"/>
      <c r="P414" s="129"/>
      <c r="Q414" s="129"/>
      <c r="R414" s="129"/>
      <c r="S414" s="129"/>
      <c r="T414" s="129" t="s">
        <v>157</v>
      </c>
      <c r="U414" s="129">
        <v>0</v>
      </c>
      <c r="V414" s="129"/>
      <c r="W414" s="129"/>
      <c r="X414" s="129"/>
      <c r="Y414" s="129"/>
      <c r="Z414" s="129"/>
      <c r="AA414" s="129"/>
      <c r="AB414" s="129"/>
      <c r="AC414" s="129"/>
      <c r="AD414" s="129"/>
      <c r="AE414" s="129"/>
      <c r="AF414" s="129"/>
      <c r="AG414" s="129"/>
      <c r="AH414" s="129"/>
      <c r="AI414" s="129"/>
      <c r="AJ414" s="129"/>
      <c r="AK414" s="129"/>
      <c r="AL414" s="129"/>
      <c r="AM414" s="129"/>
      <c r="AN414" s="129"/>
      <c r="AO414" s="129"/>
      <c r="AP414" s="129"/>
      <c r="AQ414" s="129"/>
      <c r="AR414" s="129"/>
      <c r="AS414" s="129"/>
      <c r="AT414" s="129"/>
      <c r="AU414" s="129"/>
      <c r="AV414" s="129"/>
      <c r="AW414" s="129"/>
    </row>
    <row r="415" spans="1:49" outlineLevel="1">
      <c r="A415" s="130"/>
      <c r="B415" s="134"/>
      <c r="C415" s="167" t="s">
        <v>672</v>
      </c>
      <c r="D415" s="137"/>
      <c r="E415" s="141">
        <v>7</v>
      </c>
      <c r="F415" s="145"/>
      <c r="G415" s="145"/>
      <c r="H415" s="145"/>
      <c r="I415" s="145"/>
      <c r="J415" s="145"/>
      <c r="K415" s="145"/>
      <c r="L415" s="129"/>
      <c r="M415" s="129"/>
      <c r="N415" s="129"/>
      <c r="O415" s="129"/>
      <c r="P415" s="129"/>
      <c r="Q415" s="129"/>
      <c r="R415" s="129"/>
      <c r="S415" s="129"/>
      <c r="T415" s="129" t="s">
        <v>157</v>
      </c>
      <c r="U415" s="129">
        <v>0</v>
      </c>
      <c r="V415" s="129"/>
      <c r="W415" s="129"/>
      <c r="X415" s="129"/>
      <c r="Y415" s="129"/>
      <c r="Z415" s="129"/>
      <c r="AA415" s="129"/>
      <c r="AB415" s="129"/>
      <c r="AC415" s="129"/>
      <c r="AD415" s="129"/>
      <c r="AE415" s="129"/>
      <c r="AF415" s="129"/>
      <c r="AG415" s="129"/>
      <c r="AH415" s="129"/>
      <c r="AI415" s="129"/>
      <c r="AJ415" s="129"/>
      <c r="AK415" s="129"/>
      <c r="AL415" s="129"/>
      <c r="AM415" s="129"/>
      <c r="AN415" s="129"/>
      <c r="AO415" s="129"/>
      <c r="AP415" s="129"/>
      <c r="AQ415" s="129"/>
      <c r="AR415" s="129"/>
      <c r="AS415" s="129"/>
      <c r="AT415" s="129"/>
      <c r="AU415" s="129"/>
      <c r="AV415" s="129"/>
      <c r="AW415" s="129"/>
    </row>
    <row r="416" spans="1:49" outlineLevel="1">
      <c r="A416" s="130">
        <v>151</v>
      </c>
      <c r="B416" s="134" t="s">
        <v>681</v>
      </c>
      <c r="C416" s="166" t="s">
        <v>682</v>
      </c>
      <c r="D416" s="136" t="s">
        <v>324</v>
      </c>
      <c r="E416" s="140">
        <v>6</v>
      </c>
      <c r="F416" s="144"/>
      <c r="G416" s="145">
        <f>ROUND(E416*F416,2)</f>
        <v>0</v>
      </c>
      <c r="H416" s="145">
        <v>1.8100000000000002E-2</v>
      </c>
      <c r="I416" s="145">
        <f>ROUND(E416*H416,5)</f>
        <v>0.1086</v>
      </c>
      <c r="J416" s="145">
        <v>0</v>
      </c>
      <c r="K416" s="145">
        <f>ROUND(E416*J416,5)</f>
        <v>0</v>
      </c>
      <c r="L416" s="129"/>
      <c r="M416" s="129"/>
      <c r="N416" s="129"/>
      <c r="O416" s="129"/>
      <c r="P416" s="129"/>
      <c r="Q416" s="129"/>
      <c r="R416" s="129"/>
      <c r="S416" s="129"/>
      <c r="T416" s="129" t="s">
        <v>241</v>
      </c>
      <c r="U416" s="129"/>
      <c r="V416" s="129"/>
      <c r="W416" s="129"/>
      <c r="X416" s="129"/>
      <c r="Y416" s="129"/>
      <c r="Z416" s="129"/>
      <c r="AA416" s="129"/>
      <c r="AB416" s="129"/>
      <c r="AC416" s="129"/>
      <c r="AD416" s="129"/>
      <c r="AE416" s="129"/>
      <c r="AF416" s="129"/>
      <c r="AG416" s="129"/>
      <c r="AH416" s="129"/>
      <c r="AI416" s="129"/>
      <c r="AJ416" s="129"/>
      <c r="AK416" s="129"/>
      <c r="AL416" s="129"/>
      <c r="AM416" s="129"/>
      <c r="AN416" s="129"/>
      <c r="AO416" s="129"/>
      <c r="AP416" s="129"/>
      <c r="AQ416" s="129"/>
      <c r="AR416" s="129"/>
      <c r="AS416" s="129"/>
      <c r="AT416" s="129"/>
      <c r="AU416" s="129"/>
      <c r="AV416" s="129"/>
      <c r="AW416" s="129"/>
    </row>
    <row r="417" spans="1:49" outlineLevel="1">
      <c r="A417" s="130"/>
      <c r="B417" s="134"/>
      <c r="C417" s="167" t="s">
        <v>671</v>
      </c>
      <c r="D417" s="137"/>
      <c r="E417" s="141">
        <v>2</v>
      </c>
      <c r="F417" s="145"/>
      <c r="G417" s="145"/>
      <c r="H417" s="145"/>
      <c r="I417" s="145"/>
      <c r="J417" s="145"/>
      <c r="K417" s="145"/>
      <c r="L417" s="129"/>
      <c r="M417" s="129"/>
      <c r="N417" s="129"/>
      <c r="O417" s="129"/>
      <c r="P417" s="129"/>
      <c r="Q417" s="129"/>
      <c r="R417" s="129"/>
      <c r="S417" s="129"/>
      <c r="T417" s="129" t="s">
        <v>157</v>
      </c>
      <c r="U417" s="129">
        <v>0</v>
      </c>
      <c r="V417" s="129"/>
      <c r="W417" s="129"/>
      <c r="X417" s="129"/>
      <c r="Y417" s="129"/>
      <c r="Z417" s="129"/>
      <c r="AA417" s="129"/>
      <c r="AB417" s="129"/>
      <c r="AC417" s="129"/>
      <c r="AD417" s="129"/>
      <c r="AE417" s="129"/>
      <c r="AF417" s="129"/>
      <c r="AG417" s="129"/>
      <c r="AH417" s="129"/>
      <c r="AI417" s="129"/>
      <c r="AJ417" s="129"/>
      <c r="AK417" s="129"/>
      <c r="AL417" s="129"/>
      <c r="AM417" s="129"/>
      <c r="AN417" s="129"/>
      <c r="AO417" s="129"/>
      <c r="AP417" s="129"/>
      <c r="AQ417" s="129"/>
      <c r="AR417" s="129"/>
      <c r="AS417" s="129"/>
      <c r="AT417" s="129"/>
      <c r="AU417" s="129"/>
      <c r="AV417" s="129"/>
      <c r="AW417" s="129"/>
    </row>
    <row r="418" spans="1:49" outlineLevel="1">
      <c r="A418" s="130"/>
      <c r="B418" s="134"/>
      <c r="C418" s="167" t="s">
        <v>683</v>
      </c>
      <c r="D418" s="137"/>
      <c r="E418" s="141">
        <v>4</v>
      </c>
      <c r="F418" s="145"/>
      <c r="G418" s="145"/>
      <c r="H418" s="145"/>
      <c r="I418" s="145"/>
      <c r="J418" s="145"/>
      <c r="K418" s="145"/>
      <c r="L418" s="129"/>
      <c r="M418" s="129"/>
      <c r="N418" s="129"/>
      <c r="O418" s="129"/>
      <c r="P418" s="129"/>
      <c r="Q418" s="129"/>
      <c r="R418" s="129"/>
      <c r="S418" s="129"/>
      <c r="T418" s="129" t="s">
        <v>157</v>
      </c>
      <c r="U418" s="129">
        <v>0</v>
      </c>
      <c r="V418" s="129"/>
      <c r="W418" s="129"/>
      <c r="X418" s="129"/>
      <c r="Y418" s="129"/>
      <c r="Z418" s="129"/>
      <c r="AA418" s="129"/>
      <c r="AB418" s="129"/>
      <c r="AC418" s="129"/>
      <c r="AD418" s="129"/>
      <c r="AE418" s="129"/>
      <c r="AF418" s="129"/>
      <c r="AG418" s="129"/>
      <c r="AH418" s="129"/>
      <c r="AI418" s="129"/>
      <c r="AJ418" s="129"/>
      <c r="AK418" s="129"/>
      <c r="AL418" s="129"/>
      <c r="AM418" s="129"/>
      <c r="AN418" s="129"/>
      <c r="AO418" s="129"/>
      <c r="AP418" s="129"/>
      <c r="AQ418" s="129"/>
      <c r="AR418" s="129"/>
      <c r="AS418" s="129"/>
      <c r="AT418" s="129"/>
      <c r="AU418" s="129"/>
      <c r="AV418" s="129"/>
      <c r="AW418" s="129"/>
    </row>
    <row r="419" spans="1:49" outlineLevel="1">
      <c r="A419" s="130">
        <v>152</v>
      </c>
      <c r="B419" s="134" t="s">
        <v>684</v>
      </c>
      <c r="C419" s="166" t="s">
        <v>685</v>
      </c>
      <c r="D419" s="136" t="s">
        <v>324</v>
      </c>
      <c r="E419" s="140">
        <v>8</v>
      </c>
      <c r="F419" s="144"/>
      <c r="G419" s="145">
        <f>ROUND(E419*F419,2)</f>
        <v>0</v>
      </c>
      <c r="H419" s="145">
        <v>0</v>
      </c>
      <c r="I419" s="145">
        <f>ROUND(E419*H419,5)</f>
        <v>0</v>
      </c>
      <c r="J419" s="145">
        <v>0</v>
      </c>
      <c r="K419" s="145">
        <f>ROUND(E419*J419,5)</f>
        <v>0</v>
      </c>
      <c r="L419" s="129"/>
      <c r="M419" s="129"/>
      <c r="N419" s="129"/>
      <c r="O419" s="129"/>
      <c r="P419" s="129"/>
      <c r="Q419" s="129"/>
      <c r="R419" s="129"/>
      <c r="S419" s="129"/>
      <c r="T419" s="129" t="s">
        <v>241</v>
      </c>
      <c r="U419" s="129"/>
      <c r="V419" s="129"/>
      <c r="W419" s="129"/>
      <c r="X419" s="129"/>
      <c r="Y419" s="129"/>
      <c r="Z419" s="129"/>
      <c r="AA419" s="129"/>
      <c r="AB419" s="129"/>
      <c r="AC419" s="129"/>
      <c r="AD419" s="129"/>
      <c r="AE419" s="129"/>
      <c r="AF419" s="129"/>
      <c r="AG419" s="129"/>
      <c r="AH419" s="129"/>
      <c r="AI419" s="129"/>
      <c r="AJ419" s="129"/>
      <c r="AK419" s="129"/>
      <c r="AL419" s="129"/>
      <c r="AM419" s="129"/>
      <c r="AN419" s="129"/>
      <c r="AO419" s="129"/>
      <c r="AP419" s="129"/>
      <c r="AQ419" s="129"/>
      <c r="AR419" s="129"/>
      <c r="AS419" s="129"/>
      <c r="AT419" s="129"/>
      <c r="AU419" s="129"/>
      <c r="AV419" s="129"/>
      <c r="AW419" s="129"/>
    </row>
    <row r="420" spans="1:49">
      <c r="A420" s="131" t="s">
        <v>150</v>
      </c>
      <c r="B420" s="135" t="s">
        <v>74</v>
      </c>
      <c r="C420" s="168" t="s">
        <v>75</v>
      </c>
      <c r="D420" s="138"/>
      <c r="E420" s="142"/>
      <c r="F420" s="146"/>
      <c r="G420" s="146">
        <f>SUM(G421:G422)</f>
        <v>0</v>
      </c>
      <c r="H420" s="146"/>
      <c r="I420" s="146">
        <f>SUM(I421:I422)</f>
        <v>2.0750000000000002</v>
      </c>
      <c r="J420" s="146"/>
      <c r="K420" s="146">
        <f>SUM(K421:K422)</f>
        <v>0</v>
      </c>
      <c r="T420" t="s">
        <v>151</v>
      </c>
    </row>
    <row r="421" spans="1:49" outlineLevel="1">
      <c r="A421" s="130">
        <v>153</v>
      </c>
      <c r="B421" s="134" t="s">
        <v>686</v>
      </c>
      <c r="C421" s="166" t="s">
        <v>687</v>
      </c>
      <c r="D421" s="136" t="s">
        <v>688</v>
      </c>
      <c r="E421" s="140">
        <v>200</v>
      </c>
      <c r="F421" s="144"/>
      <c r="G421" s="145">
        <f>ROUND(E421*F421,2)</f>
        <v>0</v>
      </c>
      <c r="H421" s="145">
        <v>0</v>
      </c>
      <c r="I421" s="145">
        <f>ROUND(E421*H421,5)</f>
        <v>0</v>
      </c>
      <c r="J421" s="145">
        <v>0</v>
      </c>
      <c r="K421" s="145">
        <f>ROUND(E421*J421,5)</f>
        <v>0</v>
      </c>
      <c r="L421" s="129"/>
      <c r="M421" s="129"/>
      <c r="N421" s="129"/>
      <c r="O421" s="129"/>
      <c r="P421" s="129"/>
      <c r="Q421" s="129"/>
      <c r="R421" s="129"/>
      <c r="S421" s="129"/>
      <c r="T421" s="129" t="s">
        <v>155</v>
      </c>
      <c r="U421" s="129"/>
      <c r="V421" s="129"/>
      <c r="W421" s="129"/>
      <c r="X421" s="129"/>
      <c r="Y421" s="129"/>
      <c r="Z421" s="129"/>
      <c r="AA421" s="129"/>
      <c r="AB421" s="129"/>
      <c r="AC421" s="129"/>
      <c r="AD421" s="129"/>
      <c r="AE421" s="129"/>
      <c r="AF421" s="129"/>
      <c r="AG421" s="129"/>
      <c r="AH421" s="129"/>
      <c r="AI421" s="129"/>
      <c r="AJ421" s="129"/>
      <c r="AK421" s="129"/>
      <c r="AL421" s="129"/>
      <c r="AM421" s="129"/>
      <c r="AN421" s="129"/>
      <c r="AO421" s="129"/>
      <c r="AP421" s="129"/>
      <c r="AQ421" s="129"/>
      <c r="AR421" s="129"/>
      <c r="AS421" s="129"/>
      <c r="AT421" s="129"/>
      <c r="AU421" s="129"/>
      <c r="AV421" s="129"/>
      <c r="AW421" s="129"/>
    </row>
    <row r="422" spans="1:49" outlineLevel="1">
      <c r="A422" s="130">
        <v>154</v>
      </c>
      <c r="B422" s="134" t="s">
        <v>689</v>
      </c>
      <c r="C422" s="166" t="s">
        <v>690</v>
      </c>
      <c r="D422" s="136" t="s">
        <v>691</v>
      </c>
      <c r="E422" s="140">
        <v>1</v>
      </c>
      <c r="F422" s="144"/>
      <c r="G422" s="145">
        <f>ROUND(E422*F422,2)</f>
        <v>0</v>
      </c>
      <c r="H422" s="145">
        <v>2.0750000000000002</v>
      </c>
      <c r="I422" s="145">
        <f>ROUND(E422*H422,5)</f>
        <v>2.0750000000000002</v>
      </c>
      <c r="J422" s="145">
        <v>0</v>
      </c>
      <c r="K422" s="145">
        <f>ROUND(E422*J422,5)</f>
        <v>0</v>
      </c>
      <c r="L422" s="129"/>
      <c r="M422" s="129"/>
      <c r="N422" s="129"/>
      <c r="O422" s="129"/>
      <c r="P422" s="129"/>
      <c r="Q422" s="129"/>
      <c r="R422" s="129"/>
      <c r="S422" s="129"/>
      <c r="T422" s="129" t="s">
        <v>241</v>
      </c>
      <c r="U422" s="129"/>
      <c r="V422" s="129"/>
      <c r="W422" s="129"/>
      <c r="X422" s="129"/>
      <c r="Y422" s="129"/>
      <c r="Z422" s="129"/>
      <c r="AA422" s="129"/>
      <c r="AB422" s="129"/>
      <c r="AC422" s="129"/>
      <c r="AD422" s="129"/>
      <c r="AE422" s="129"/>
      <c r="AF422" s="129"/>
      <c r="AG422" s="129"/>
      <c r="AH422" s="129"/>
      <c r="AI422" s="129"/>
      <c r="AJ422" s="129"/>
      <c r="AK422" s="129"/>
      <c r="AL422" s="129"/>
      <c r="AM422" s="129"/>
      <c r="AN422" s="129"/>
      <c r="AO422" s="129"/>
      <c r="AP422" s="129"/>
      <c r="AQ422" s="129"/>
      <c r="AR422" s="129"/>
      <c r="AS422" s="129"/>
      <c r="AT422" s="129"/>
      <c r="AU422" s="129"/>
      <c r="AV422" s="129"/>
      <c r="AW422" s="129"/>
    </row>
    <row r="423" spans="1:49">
      <c r="A423" s="131" t="s">
        <v>150</v>
      </c>
      <c r="B423" s="135" t="s">
        <v>76</v>
      </c>
      <c r="C423" s="168" t="s">
        <v>77</v>
      </c>
      <c r="D423" s="138"/>
      <c r="E423" s="142"/>
      <c r="F423" s="146"/>
      <c r="G423" s="146">
        <f>SUM(G424:G428)</f>
        <v>0</v>
      </c>
      <c r="H423" s="146"/>
      <c r="I423" s="146">
        <f>SUM(I424:I428)</f>
        <v>8.2388700000000004</v>
      </c>
      <c r="J423" s="146"/>
      <c r="K423" s="146">
        <f>SUM(K424:K428)</f>
        <v>0</v>
      </c>
      <c r="T423" t="s">
        <v>151</v>
      </c>
    </row>
    <row r="424" spans="1:49" outlineLevel="1">
      <c r="A424" s="130">
        <v>155</v>
      </c>
      <c r="B424" s="134" t="s">
        <v>692</v>
      </c>
      <c r="C424" s="166" t="s">
        <v>693</v>
      </c>
      <c r="D424" s="136" t="s">
        <v>237</v>
      </c>
      <c r="E424" s="140">
        <v>25.22</v>
      </c>
      <c r="F424" s="144"/>
      <c r="G424" s="145">
        <f>ROUND(E424*F424,2)</f>
        <v>0</v>
      </c>
      <c r="H424" s="145">
        <v>0.1525</v>
      </c>
      <c r="I424" s="145">
        <f>ROUND(E424*H424,5)</f>
        <v>3.84605</v>
      </c>
      <c r="J424" s="145">
        <v>0</v>
      </c>
      <c r="K424" s="145">
        <f>ROUND(E424*J424,5)</f>
        <v>0</v>
      </c>
      <c r="L424" s="129"/>
      <c r="M424" s="129"/>
      <c r="N424" s="129"/>
      <c r="O424" s="129"/>
      <c r="P424" s="129"/>
      <c r="Q424" s="129"/>
      <c r="R424" s="129"/>
      <c r="S424" s="129"/>
      <c r="T424" s="129" t="s">
        <v>155</v>
      </c>
      <c r="U424" s="129"/>
      <c r="V424" s="129"/>
      <c r="W424" s="129"/>
      <c r="X424" s="129"/>
      <c r="Y424" s="129"/>
      <c r="Z424" s="129"/>
      <c r="AA424" s="129"/>
      <c r="AB424" s="129"/>
      <c r="AC424" s="129"/>
      <c r="AD424" s="129"/>
      <c r="AE424" s="129"/>
      <c r="AF424" s="129"/>
      <c r="AG424" s="129"/>
      <c r="AH424" s="129"/>
      <c r="AI424" s="129"/>
      <c r="AJ424" s="129"/>
      <c r="AK424" s="129"/>
      <c r="AL424" s="129"/>
      <c r="AM424" s="129"/>
      <c r="AN424" s="129"/>
      <c r="AO424" s="129"/>
      <c r="AP424" s="129"/>
      <c r="AQ424" s="129"/>
      <c r="AR424" s="129"/>
      <c r="AS424" s="129"/>
      <c r="AT424" s="129"/>
      <c r="AU424" s="129"/>
      <c r="AV424" s="129"/>
      <c r="AW424" s="129"/>
    </row>
    <row r="425" spans="1:49" outlineLevel="1">
      <c r="A425" s="130"/>
      <c r="B425" s="134"/>
      <c r="C425" s="167" t="s">
        <v>694</v>
      </c>
      <c r="D425" s="137"/>
      <c r="E425" s="141">
        <v>25.22</v>
      </c>
      <c r="F425" s="145"/>
      <c r="G425" s="145"/>
      <c r="H425" s="145"/>
      <c r="I425" s="145"/>
      <c r="J425" s="145"/>
      <c r="K425" s="145"/>
      <c r="L425" s="129"/>
      <c r="M425" s="129"/>
      <c r="N425" s="129"/>
      <c r="O425" s="129"/>
      <c r="P425" s="129"/>
      <c r="Q425" s="129"/>
      <c r="R425" s="129"/>
      <c r="S425" s="129"/>
      <c r="T425" s="129" t="s">
        <v>157</v>
      </c>
      <c r="U425" s="129">
        <v>0</v>
      </c>
      <c r="V425" s="129"/>
      <c r="W425" s="129"/>
      <c r="X425" s="129"/>
      <c r="Y425" s="129"/>
      <c r="Z425" s="129"/>
      <c r="AA425" s="129"/>
      <c r="AB425" s="129"/>
      <c r="AC425" s="129"/>
      <c r="AD425" s="129"/>
      <c r="AE425" s="129"/>
      <c r="AF425" s="129"/>
      <c r="AG425" s="129"/>
      <c r="AH425" s="129"/>
      <c r="AI425" s="129"/>
      <c r="AJ425" s="129"/>
      <c r="AK425" s="129"/>
      <c r="AL425" s="129"/>
      <c r="AM425" s="129"/>
      <c r="AN425" s="129"/>
      <c r="AO425" s="129"/>
      <c r="AP425" s="129"/>
      <c r="AQ425" s="129"/>
      <c r="AR425" s="129"/>
      <c r="AS425" s="129"/>
      <c r="AT425" s="129"/>
      <c r="AU425" s="129"/>
      <c r="AV425" s="129"/>
      <c r="AW425" s="129"/>
    </row>
    <row r="426" spans="1:49" outlineLevel="1">
      <c r="A426" s="130">
        <v>156</v>
      </c>
      <c r="B426" s="134" t="s">
        <v>695</v>
      </c>
      <c r="C426" s="166" t="s">
        <v>696</v>
      </c>
      <c r="D426" s="136" t="s">
        <v>324</v>
      </c>
      <c r="E426" s="140">
        <v>27</v>
      </c>
      <c r="F426" s="144"/>
      <c r="G426" s="145">
        <f>ROUND(E426*F426,2)</f>
        <v>0</v>
      </c>
      <c r="H426" s="145">
        <v>4.4769999999999997E-2</v>
      </c>
      <c r="I426" s="145">
        <f>ROUND(E426*H426,5)</f>
        <v>1.20879</v>
      </c>
      <c r="J426" s="145">
        <v>0</v>
      </c>
      <c r="K426" s="145">
        <f>ROUND(E426*J426,5)</f>
        <v>0</v>
      </c>
      <c r="L426" s="129"/>
      <c r="M426" s="129"/>
      <c r="N426" s="129"/>
      <c r="O426" s="129"/>
      <c r="P426" s="129"/>
      <c r="Q426" s="129"/>
      <c r="R426" s="129"/>
      <c r="S426" s="129"/>
      <c r="T426" s="129" t="s">
        <v>241</v>
      </c>
      <c r="U426" s="129"/>
      <c r="V426" s="129"/>
      <c r="W426" s="129"/>
      <c r="X426" s="129"/>
      <c r="Y426" s="129"/>
      <c r="Z426" s="129"/>
      <c r="AA426" s="129"/>
      <c r="AB426" s="129"/>
      <c r="AC426" s="129"/>
      <c r="AD426" s="129"/>
      <c r="AE426" s="129"/>
      <c r="AF426" s="129"/>
      <c r="AG426" s="129"/>
      <c r="AH426" s="129"/>
      <c r="AI426" s="129"/>
      <c r="AJ426" s="129"/>
      <c r="AK426" s="129"/>
      <c r="AL426" s="129"/>
      <c r="AM426" s="129"/>
      <c r="AN426" s="129"/>
      <c r="AO426" s="129"/>
      <c r="AP426" s="129"/>
      <c r="AQ426" s="129"/>
      <c r="AR426" s="129"/>
      <c r="AS426" s="129"/>
      <c r="AT426" s="129"/>
      <c r="AU426" s="129"/>
      <c r="AV426" s="129"/>
      <c r="AW426" s="129"/>
    </row>
    <row r="427" spans="1:49" outlineLevel="1">
      <c r="A427" s="130">
        <v>157</v>
      </c>
      <c r="B427" s="134" t="s">
        <v>697</v>
      </c>
      <c r="C427" s="166" t="s">
        <v>698</v>
      </c>
      <c r="D427" s="136" t="s">
        <v>154</v>
      </c>
      <c r="E427" s="140">
        <v>1.2609999999999999</v>
      </c>
      <c r="F427" s="144"/>
      <c r="G427" s="145">
        <f>ROUND(E427*F427,2)</f>
        <v>0</v>
      </c>
      <c r="H427" s="145">
        <v>2.5249999999999999</v>
      </c>
      <c r="I427" s="145">
        <f>ROUND(E427*H427,5)</f>
        <v>3.1840299999999999</v>
      </c>
      <c r="J427" s="145">
        <v>0</v>
      </c>
      <c r="K427" s="145">
        <f>ROUND(E427*J427,5)</f>
        <v>0</v>
      </c>
      <c r="L427" s="129"/>
      <c r="M427" s="129"/>
      <c r="N427" s="129"/>
      <c r="O427" s="129"/>
      <c r="P427" s="129"/>
      <c r="Q427" s="129"/>
      <c r="R427" s="129"/>
      <c r="S427" s="129"/>
      <c r="T427" s="129" t="s">
        <v>155</v>
      </c>
      <c r="U427" s="129"/>
      <c r="V427" s="129"/>
      <c r="W427" s="129"/>
      <c r="X427" s="129"/>
      <c r="Y427" s="129"/>
      <c r="Z427" s="129"/>
      <c r="AA427" s="129"/>
      <c r="AB427" s="129"/>
      <c r="AC427" s="129"/>
      <c r="AD427" s="129"/>
      <c r="AE427" s="129"/>
      <c r="AF427" s="129"/>
      <c r="AG427" s="129"/>
      <c r="AH427" s="129"/>
      <c r="AI427" s="129"/>
      <c r="AJ427" s="129"/>
      <c r="AK427" s="129"/>
      <c r="AL427" s="129"/>
      <c r="AM427" s="129"/>
      <c r="AN427" s="129"/>
      <c r="AO427" s="129"/>
      <c r="AP427" s="129"/>
      <c r="AQ427" s="129"/>
      <c r="AR427" s="129"/>
      <c r="AS427" s="129"/>
      <c r="AT427" s="129"/>
      <c r="AU427" s="129"/>
      <c r="AV427" s="129"/>
      <c r="AW427" s="129"/>
    </row>
    <row r="428" spans="1:49" outlineLevel="1">
      <c r="A428" s="130"/>
      <c r="B428" s="134"/>
      <c r="C428" s="167" t="s">
        <v>699</v>
      </c>
      <c r="D428" s="137"/>
      <c r="E428" s="141">
        <v>1.2609999999999999</v>
      </c>
      <c r="F428" s="145"/>
      <c r="G428" s="145"/>
      <c r="H428" s="145"/>
      <c r="I428" s="145"/>
      <c r="J428" s="145"/>
      <c r="K428" s="145"/>
      <c r="L428" s="129"/>
      <c r="M428" s="129"/>
      <c r="N428" s="129"/>
      <c r="O428" s="129"/>
      <c r="P428" s="129"/>
      <c r="Q428" s="129"/>
      <c r="R428" s="129"/>
      <c r="S428" s="129"/>
      <c r="T428" s="129" t="s">
        <v>157</v>
      </c>
      <c r="U428" s="129">
        <v>0</v>
      </c>
      <c r="V428" s="129"/>
      <c r="W428" s="129"/>
      <c r="X428" s="129"/>
      <c r="Y428" s="129"/>
      <c r="Z428" s="129"/>
      <c r="AA428" s="129"/>
      <c r="AB428" s="129"/>
      <c r="AC428" s="129"/>
      <c r="AD428" s="129"/>
      <c r="AE428" s="129"/>
      <c r="AF428" s="129"/>
      <c r="AG428" s="129"/>
      <c r="AH428" s="129"/>
      <c r="AI428" s="129"/>
      <c r="AJ428" s="129"/>
      <c r="AK428" s="129"/>
      <c r="AL428" s="129"/>
      <c r="AM428" s="129"/>
      <c r="AN428" s="129"/>
      <c r="AO428" s="129"/>
      <c r="AP428" s="129"/>
      <c r="AQ428" s="129"/>
      <c r="AR428" s="129"/>
      <c r="AS428" s="129"/>
      <c r="AT428" s="129"/>
      <c r="AU428" s="129"/>
      <c r="AV428" s="129"/>
      <c r="AW428" s="129"/>
    </row>
    <row r="429" spans="1:49">
      <c r="A429" s="131" t="s">
        <v>150</v>
      </c>
      <c r="B429" s="135" t="s">
        <v>78</v>
      </c>
      <c r="C429" s="168" t="s">
        <v>79</v>
      </c>
      <c r="D429" s="138"/>
      <c r="E429" s="142"/>
      <c r="F429" s="146"/>
      <c r="G429" s="146">
        <f>SUM(G430:G444)</f>
        <v>0</v>
      </c>
      <c r="H429" s="146"/>
      <c r="I429" s="146">
        <f>SUM(I430:I444)</f>
        <v>11.62147</v>
      </c>
      <c r="J429" s="146"/>
      <c r="K429" s="146">
        <f>SUM(K430:K444)</f>
        <v>0</v>
      </c>
      <c r="T429" t="s">
        <v>151</v>
      </c>
    </row>
    <row r="430" spans="1:49" outlineLevel="1">
      <c r="A430" s="130">
        <v>158</v>
      </c>
      <c r="B430" s="134" t="s">
        <v>700</v>
      </c>
      <c r="C430" s="166" t="s">
        <v>701</v>
      </c>
      <c r="D430" s="136" t="s">
        <v>198</v>
      </c>
      <c r="E430" s="140">
        <v>574</v>
      </c>
      <c r="F430" s="144"/>
      <c r="G430" s="145">
        <f>ROUND(E430*F430,2)</f>
        <v>0</v>
      </c>
      <c r="H430" s="145">
        <v>1.8380000000000001E-2</v>
      </c>
      <c r="I430" s="145">
        <f>ROUND(E430*H430,5)</f>
        <v>10.55012</v>
      </c>
      <c r="J430" s="145">
        <v>0</v>
      </c>
      <c r="K430" s="145">
        <f>ROUND(E430*J430,5)</f>
        <v>0</v>
      </c>
      <c r="L430" s="129"/>
      <c r="M430" s="129"/>
      <c r="N430" s="129"/>
      <c r="O430" s="129"/>
      <c r="P430" s="129"/>
      <c r="Q430" s="129"/>
      <c r="R430" s="129"/>
      <c r="S430" s="129"/>
      <c r="T430" s="129" t="s">
        <v>155</v>
      </c>
      <c r="U430" s="129"/>
      <c r="V430" s="129"/>
      <c r="W430" s="129"/>
      <c r="X430" s="129"/>
      <c r="Y430" s="129"/>
      <c r="Z430" s="129"/>
      <c r="AA430" s="129"/>
      <c r="AB430" s="129"/>
      <c r="AC430" s="129"/>
      <c r="AD430" s="129"/>
      <c r="AE430" s="129"/>
      <c r="AF430" s="129"/>
      <c r="AG430" s="129"/>
      <c r="AH430" s="129"/>
      <c r="AI430" s="129"/>
      <c r="AJ430" s="129"/>
      <c r="AK430" s="129"/>
      <c r="AL430" s="129"/>
      <c r="AM430" s="129"/>
      <c r="AN430" s="129"/>
      <c r="AO430" s="129"/>
      <c r="AP430" s="129"/>
      <c r="AQ430" s="129"/>
      <c r="AR430" s="129"/>
      <c r="AS430" s="129"/>
      <c r="AT430" s="129"/>
      <c r="AU430" s="129"/>
      <c r="AV430" s="129"/>
      <c r="AW430" s="129"/>
    </row>
    <row r="431" spans="1:49" outlineLevel="1">
      <c r="A431" s="130"/>
      <c r="B431" s="134"/>
      <c r="C431" s="167" t="s">
        <v>702</v>
      </c>
      <c r="D431" s="137"/>
      <c r="E431" s="141">
        <v>132</v>
      </c>
      <c r="F431" s="145"/>
      <c r="G431" s="145"/>
      <c r="H431" s="145"/>
      <c r="I431" s="145"/>
      <c r="J431" s="145"/>
      <c r="K431" s="145"/>
      <c r="L431" s="129"/>
      <c r="M431" s="129"/>
      <c r="N431" s="129"/>
      <c r="O431" s="129"/>
      <c r="P431" s="129"/>
      <c r="Q431" s="129"/>
      <c r="R431" s="129"/>
      <c r="S431" s="129"/>
      <c r="T431" s="129" t="s">
        <v>157</v>
      </c>
      <c r="U431" s="129">
        <v>0</v>
      </c>
      <c r="V431" s="129"/>
      <c r="W431" s="129"/>
      <c r="X431" s="129"/>
      <c r="Y431" s="129"/>
      <c r="Z431" s="129"/>
      <c r="AA431" s="129"/>
      <c r="AB431" s="129"/>
      <c r="AC431" s="129"/>
      <c r="AD431" s="129"/>
      <c r="AE431" s="129"/>
      <c r="AF431" s="129"/>
      <c r="AG431" s="129"/>
      <c r="AH431" s="129"/>
      <c r="AI431" s="129"/>
      <c r="AJ431" s="129"/>
      <c r="AK431" s="129"/>
      <c r="AL431" s="129"/>
      <c r="AM431" s="129"/>
      <c r="AN431" s="129"/>
      <c r="AO431" s="129"/>
      <c r="AP431" s="129"/>
      <c r="AQ431" s="129"/>
      <c r="AR431" s="129"/>
      <c r="AS431" s="129"/>
      <c r="AT431" s="129"/>
      <c r="AU431" s="129"/>
      <c r="AV431" s="129"/>
      <c r="AW431" s="129"/>
    </row>
    <row r="432" spans="1:49" outlineLevel="1">
      <c r="A432" s="130"/>
      <c r="B432" s="134"/>
      <c r="C432" s="167" t="s">
        <v>703</v>
      </c>
      <c r="D432" s="137"/>
      <c r="E432" s="141">
        <v>157</v>
      </c>
      <c r="F432" s="145"/>
      <c r="G432" s="145"/>
      <c r="H432" s="145"/>
      <c r="I432" s="145"/>
      <c r="J432" s="145"/>
      <c r="K432" s="145"/>
      <c r="L432" s="129"/>
      <c r="M432" s="129"/>
      <c r="N432" s="129"/>
      <c r="O432" s="129"/>
      <c r="P432" s="129"/>
      <c r="Q432" s="129"/>
      <c r="R432" s="129"/>
      <c r="S432" s="129"/>
      <c r="T432" s="129" t="s">
        <v>157</v>
      </c>
      <c r="U432" s="129">
        <v>0</v>
      </c>
      <c r="V432" s="129"/>
      <c r="W432" s="129"/>
      <c r="X432" s="129"/>
      <c r="Y432" s="129"/>
      <c r="Z432" s="129"/>
      <c r="AA432" s="129"/>
      <c r="AB432" s="129"/>
      <c r="AC432" s="129"/>
      <c r="AD432" s="129"/>
      <c r="AE432" s="129"/>
      <c r="AF432" s="129"/>
      <c r="AG432" s="129"/>
      <c r="AH432" s="129"/>
      <c r="AI432" s="129"/>
      <c r="AJ432" s="129"/>
      <c r="AK432" s="129"/>
      <c r="AL432" s="129"/>
      <c r="AM432" s="129"/>
      <c r="AN432" s="129"/>
      <c r="AO432" s="129"/>
      <c r="AP432" s="129"/>
      <c r="AQ432" s="129"/>
      <c r="AR432" s="129"/>
      <c r="AS432" s="129"/>
      <c r="AT432" s="129"/>
      <c r="AU432" s="129"/>
      <c r="AV432" s="129"/>
      <c r="AW432" s="129"/>
    </row>
    <row r="433" spans="1:49" outlineLevel="1">
      <c r="A433" s="130"/>
      <c r="B433" s="134"/>
      <c r="C433" s="167" t="s">
        <v>704</v>
      </c>
      <c r="D433" s="137"/>
      <c r="E433" s="141">
        <v>238</v>
      </c>
      <c r="F433" s="145"/>
      <c r="G433" s="145"/>
      <c r="H433" s="145"/>
      <c r="I433" s="145"/>
      <c r="J433" s="145"/>
      <c r="K433" s="145"/>
      <c r="L433" s="129"/>
      <c r="M433" s="129"/>
      <c r="N433" s="129"/>
      <c r="O433" s="129"/>
      <c r="P433" s="129"/>
      <c r="Q433" s="129"/>
      <c r="R433" s="129"/>
      <c r="S433" s="129"/>
      <c r="T433" s="129" t="s">
        <v>157</v>
      </c>
      <c r="U433" s="129">
        <v>0</v>
      </c>
      <c r="V433" s="129"/>
      <c r="W433" s="129"/>
      <c r="X433" s="129"/>
      <c r="Y433" s="129"/>
      <c r="Z433" s="129"/>
      <c r="AA433" s="129"/>
      <c r="AB433" s="129"/>
      <c r="AC433" s="129"/>
      <c r="AD433" s="129"/>
      <c r="AE433" s="129"/>
      <c r="AF433" s="129"/>
      <c r="AG433" s="129"/>
      <c r="AH433" s="129"/>
      <c r="AI433" s="129"/>
      <c r="AJ433" s="129"/>
      <c r="AK433" s="129"/>
      <c r="AL433" s="129"/>
      <c r="AM433" s="129"/>
      <c r="AN433" s="129"/>
      <c r="AO433" s="129"/>
      <c r="AP433" s="129"/>
      <c r="AQ433" s="129"/>
      <c r="AR433" s="129"/>
      <c r="AS433" s="129"/>
      <c r="AT433" s="129"/>
      <c r="AU433" s="129"/>
      <c r="AV433" s="129"/>
      <c r="AW433" s="129"/>
    </row>
    <row r="434" spans="1:49" outlineLevel="1">
      <c r="A434" s="130"/>
      <c r="B434" s="134"/>
      <c r="C434" s="167" t="s">
        <v>705</v>
      </c>
      <c r="D434" s="137"/>
      <c r="E434" s="141">
        <v>47</v>
      </c>
      <c r="F434" s="145"/>
      <c r="G434" s="145"/>
      <c r="H434" s="145"/>
      <c r="I434" s="145"/>
      <c r="J434" s="145"/>
      <c r="K434" s="145"/>
      <c r="L434" s="129"/>
      <c r="M434" s="129"/>
      <c r="N434" s="129"/>
      <c r="O434" s="129"/>
      <c r="P434" s="129"/>
      <c r="Q434" s="129"/>
      <c r="R434" s="129"/>
      <c r="S434" s="129"/>
      <c r="T434" s="129" t="s">
        <v>157</v>
      </c>
      <c r="U434" s="129">
        <v>0</v>
      </c>
      <c r="V434" s="129"/>
      <c r="W434" s="129"/>
      <c r="X434" s="129"/>
      <c r="Y434" s="129"/>
      <c r="Z434" s="129"/>
      <c r="AA434" s="129"/>
      <c r="AB434" s="129"/>
      <c r="AC434" s="129"/>
      <c r="AD434" s="129"/>
      <c r="AE434" s="129"/>
      <c r="AF434" s="129"/>
      <c r="AG434" s="129"/>
      <c r="AH434" s="129"/>
      <c r="AI434" s="129"/>
      <c r="AJ434" s="129"/>
      <c r="AK434" s="129"/>
      <c r="AL434" s="129"/>
      <c r="AM434" s="129"/>
      <c r="AN434" s="129"/>
      <c r="AO434" s="129"/>
      <c r="AP434" s="129"/>
      <c r="AQ434" s="129"/>
      <c r="AR434" s="129"/>
      <c r="AS434" s="129"/>
      <c r="AT434" s="129"/>
      <c r="AU434" s="129"/>
      <c r="AV434" s="129"/>
      <c r="AW434" s="129"/>
    </row>
    <row r="435" spans="1:49" ht="20.399999999999999" outlineLevel="1">
      <c r="A435" s="130">
        <v>159</v>
      </c>
      <c r="B435" s="134" t="s">
        <v>706</v>
      </c>
      <c r="C435" s="166" t="s">
        <v>707</v>
      </c>
      <c r="D435" s="136" t="s">
        <v>198</v>
      </c>
      <c r="E435" s="140">
        <v>2296</v>
      </c>
      <c r="F435" s="144"/>
      <c r="G435" s="145">
        <f>ROUND(E435*F435,2)</f>
        <v>0</v>
      </c>
      <c r="H435" s="145">
        <v>0</v>
      </c>
      <c r="I435" s="145">
        <f>ROUND(E435*H435,5)</f>
        <v>0</v>
      </c>
      <c r="J435" s="145">
        <v>0</v>
      </c>
      <c r="K435" s="145">
        <f>ROUND(E435*J435,5)</f>
        <v>0</v>
      </c>
      <c r="L435" s="129"/>
      <c r="M435" s="129"/>
      <c r="N435" s="129"/>
      <c r="O435" s="129"/>
      <c r="P435" s="129"/>
      <c r="Q435" s="129"/>
      <c r="R435" s="129"/>
      <c r="S435" s="129"/>
      <c r="T435" s="129" t="s">
        <v>155</v>
      </c>
      <c r="U435" s="129"/>
      <c r="V435" s="129"/>
      <c r="W435" s="129"/>
      <c r="X435" s="129"/>
      <c r="Y435" s="129"/>
      <c r="Z435" s="129"/>
      <c r="AA435" s="129"/>
      <c r="AB435" s="129"/>
      <c r="AC435" s="129"/>
      <c r="AD435" s="129"/>
      <c r="AE435" s="129"/>
      <c r="AF435" s="129"/>
      <c r="AG435" s="129"/>
      <c r="AH435" s="129"/>
      <c r="AI435" s="129"/>
      <c r="AJ435" s="129"/>
      <c r="AK435" s="129"/>
      <c r="AL435" s="129"/>
      <c r="AM435" s="129"/>
      <c r="AN435" s="129"/>
      <c r="AO435" s="129"/>
      <c r="AP435" s="129"/>
      <c r="AQ435" s="129"/>
      <c r="AR435" s="129"/>
      <c r="AS435" s="129"/>
      <c r="AT435" s="129"/>
      <c r="AU435" s="129"/>
      <c r="AV435" s="129"/>
      <c r="AW435" s="129"/>
    </row>
    <row r="436" spans="1:49" outlineLevel="1">
      <c r="A436" s="130"/>
      <c r="B436" s="134"/>
      <c r="C436" s="167" t="s">
        <v>708</v>
      </c>
      <c r="D436" s="137"/>
      <c r="E436" s="141">
        <v>2296</v>
      </c>
      <c r="F436" s="145"/>
      <c r="G436" s="145"/>
      <c r="H436" s="145"/>
      <c r="I436" s="145"/>
      <c r="J436" s="145"/>
      <c r="K436" s="145"/>
      <c r="L436" s="129"/>
      <c r="M436" s="129"/>
      <c r="N436" s="129"/>
      <c r="O436" s="129"/>
      <c r="P436" s="129"/>
      <c r="Q436" s="129"/>
      <c r="R436" s="129"/>
      <c r="S436" s="129"/>
      <c r="T436" s="129" t="s">
        <v>157</v>
      </c>
      <c r="U436" s="129">
        <v>0</v>
      </c>
      <c r="V436" s="129"/>
      <c r="W436" s="129"/>
      <c r="X436" s="129"/>
      <c r="Y436" s="129"/>
      <c r="Z436" s="129"/>
      <c r="AA436" s="129"/>
      <c r="AB436" s="129"/>
      <c r="AC436" s="129"/>
      <c r="AD436" s="129"/>
      <c r="AE436" s="129"/>
      <c r="AF436" s="129"/>
      <c r="AG436" s="129"/>
      <c r="AH436" s="129"/>
      <c r="AI436" s="129"/>
      <c r="AJ436" s="129"/>
      <c r="AK436" s="129"/>
      <c r="AL436" s="129"/>
      <c r="AM436" s="129"/>
      <c r="AN436" s="129"/>
      <c r="AO436" s="129"/>
      <c r="AP436" s="129"/>
      <c r="AQ436" s="129"/>
      <c r="AR436" s="129"/>
      <c r="AS436" s="129"/>
      <c r="AT436" s="129"/>
      <c r="AU436" s="129"/>
      <c r="AV436" s="129"/>
      <c r="AW436" s="129"/>
    </row>
    <row r="437" spans="1:49" outlineLevel="1">
      <c r="A437" s="130">
        <v>160</v>
      </c>
      <c r="B437" s="134" t="s">
        <v>709</v>
      </c>
      <c r="C437" s="166" t="s">
        <v>710</v>
      </c>
      <c r="D437" s="136" t="s">
        <v>198</v>
      </c>
      <c r="E437" s="140">
        <v>574</v>
      </c>
      <c r="F437" s="144"/>
      <c r="G437" s="145">
        <f>ROUND(E437*F437,2)</f>
        <v>0</v>
      </c>
      <c r="H437" s="145">
        <v>0</v>
      </c>
      <c r="I437" s="145">
        <f>ROUND(E437*H437,5)</f>
        <v>0</v>
      </c>
      <c r="J437" s="145">
        <v>0</v>
      </c>
      <c r="K437" s="145">
        <f>ROUND(E437*J437,5)</f>
        <v>0</v>
      </c>
      <c r="L437" s="129"/>
      <c r="M437" s="129"/>
      <c r="N437" s="129"/>
      <c r="O437" s="129"/>
      <c r="P437" s="129"/>
      <c r="Q437" s="129"/>
      <c r="R437" s="129"/>
      <c r="S437" s="129"/>
      <c r="T437" s="129" t="s">
        <v>155</v>
      </c>
      <c r="U437" s="129"/>
      <c r="V437" s="129"/>
      <c r="W437" s="129"/>
      <c r="X437" s="129"/>
      <c r="Y437" s="129"/>
      <c r="Z437" s="129"/>
      <c r="AA437" s="129"/>
      <c r="AB437" s="129"/>
      <c r="AC437" s="129"/>
      <c r="AD437" s="129"/>
      <c r="AE437" s="129"/>
      <c r="AF437" s="129"/>
      <c r="AG437" s="129"/>
      <c r="AH437" s="129"/>
      <c r="AI437" s="129"/>
      <c r="AJ437" s="129"/>
      <c r="AK437" s="129"/>
      <c r="AL437" s="129"/>
      <c r="AM437" s="129"/>
      <c r="AN437" s="129"/>
      <c r="AO437" s="129"/>
      <c r="AP437" s="129"/>
      <c r="AQ437" s="129"/>
      <c r="AR437" s="129"/>
      <c r="AS437" s="129"/>
      <c r="AT437" s="129"/>
      <c r="AU437" s="129"/>
      <c r="AV437" s="129"/>
      <c r="AW437" s="129"/>
    </row>
    <row r="438" spans="1:49" outlineLevel="1">
      <c r="A438" s="130">
        <v>161</v>
      </c>
      <c r="B438" s="134" t="s">
        <v>711</v>
      </c>
      <c r="C438" s="166" t="s">
        <v>712</v>
      </c>
      <c r="D438" s="136" t="s">
        <v>198</v>
      </c>
      <c r="E438" s="140">
        <v>2296</v>
      </c>
      <c r="F438" s="144"/>
      <c r="G438" s="145">
        <f>ROUND(E438*F438,2)</f>
        <v>0</v>
      </c>
      <c r="H438" s="145">
        <v>5.0000000000000002E-5</v>
      </c>
      <c r="I438" s="145">
        <f>ROUND(E438*H438,5)</f>
        <v>0.1148</v>
      </c>
      <c r="J438" s="145">
        <v>0</v>
      </c>
      <c r="K438" s="145">
        <f>ROUND(E438*J438,5)</f>
        <v>0</v>
      </c>
      <c r="L438" s="129"/>
      <c r="M438" s="129"/>
      <c r="N438" s="129"/>
      <c r="O438" s="129"/>
      <c r="P438" s="129"/>
      <c r="Q438" s="129"/>
      <c r="R438" s="129"/>
      <c r="S438" s="129"/>
      <c r="T438" s="129" t="s">
        <v>155</v>
      </c>
      <c r="U438" s="129"/>
      <c r="V438" s="129"/>
      <c r="W438" s="129"/>
      <c r="X438" s="129"/>
      <c r="Y438" s="129"/>
      <c r="Z438" s="129"/>
      <c r="AA438" s="129"/>
      <c r="AB438" s="129"/>
      <c r="AC438" s="129"/>
      <c r="AD438" s="129"/>
      <c r="AE438" s="129"/>
      <c r="AF438" s="129"/>
      <c r="AG438" s="129"/>
      <c r="AH438" s="129"/>
      <c r="AI438" s="129"/>
      <c r="AJ438" s="129"/>
      <c r="AK438" s="129"/>
      <c r="AL438" s="129"/>
      <c r="AM438" s="129"/>
      <c r="AN438" s="129"/>
      <c r="AO438" s="129"/>
      <c r="AP438" s="129"/>
      <c r="AQ438" s="129"/>
      <c r="AR438" s="129"/>
      <c r="AS438" s="129"/>
      <c r="AT438" s="129"/>
      <c r="AU438" s="129"/>
      <c r="AV438" s="129"/>
      <c r="AW438" s="129"/>
    </row>
    <row r="439" spans="1:49" outlineLevel="1">
      <c r="A439" s="130">
        <v>162</v>
      </c>
      <c r="B439" s="134" t="s">
        <v>713</v>
      </c>
      <c r="C439" s="166" t="s">
        <v>714</v>
      </c>
      <c r="D439" s="136" t="s">
        <v>198</v>
      </c>
      <c r="E439" s="140">
        <v>574</v>
      </c>
      <c r="F439" s="144"/>
      <c r="G439" s="145">
        <f>ROUND(E439*F439,2)</f>
        <v>0</v>
      </c>
      <c r="H439" s="145">
        <v>0</v>
      </c>
      <c r="I439" s="145">
        <f>ROUND(E439*H439,5)</f>
        <v>0</v>
      </c>
      <c r="J439" s="145">
        <v>0</v>
      </c>
      <c r="K439" s="145">
        <f>ROUND(E439*J439,5)</f>
        <v>0</v>
      </c>
      <c r="L439" s="129"/>
      <c r="M439" s="129"/>
      <c r="N439" s="129"/>
      <c r="O439" s="129"/>
      <c r="P439" s="129"/>
      <c r="Q439" s="129"/>
      <c r="R439" s="129"/>
      <c r="S439" s="129"/>
      <c r="T439" s="129" t="s">
        <v>155</v>
      </c>
      <c r="U439" s="129"/>
      <c r="V439" s="129"/>
      <c r="W439" s="129"/>
      <c r="X439" s="129"/>
      <c r="Y439" s="129"/>
      <c r="Z439" s="129"/>
      <c r="AA439" s="129"/>
      <c r="AB439" s="129"/>
      <c r="AC439" s="129"/>
      <c r="AD439" s="129"/>
      <c r="AE439" s="129"/>
      <c r="AF439" s="129"/>
      <c r="AG439" s="129"/>
      <c r="AH439" s="129"/>
      <c r="AI439" s="129"/>
      <c r="AJ439" s="129"/>
      <c r="AK439" s="129"/>
      <c r="AL439" s="129"/>
      <c r="AM439" s="129"/>
      <c r="AN439" s="129"/>
      <c r="AO439" s="129"/>
      <c r="AP439" s="129"/>
      <c r="AQ439" s="129"/>
      <c r="AR439" s="129"/>
      <c r="AS439" s="129"/>
      <c r="AT439" s="129"/>
      <c r="AU439" s="129"/>
      <c r="AV439" s="129"/>
      <c r="AW439" s="129"/>
    </row>
    <row r="440" spans="1:49" outlineLevel="1">
      <c r="A440" s="130">
        <v>163</v>
      </c>
      <c r="B440" s="134" t="s">
        <v>715</v>
      </c>
      <c r="C440" s="166" t="s">
        <v>716</v>
      </c>
      <c r="D440" s="136" t="s">
        <v>198</v>
      </c>
      <c r="E440" s="140">
        <v>574</v>
      </c>
      <c r="F440" s="144"/>
      <c r="G440" s="145">
        <f>ROUND(E440*F440,2)</f>
        <v>0</v>
      </c>
      <c r="H440" s="145">
        <v>0</v>
      </c>
      <c r="I440" s="145">
        <f>ROUND(E440*H440,5)</f>
        <v>0</v>
      </c>
      <c r="J440" s="145">
        <v>0</v>
      </c>
      <c r="K440" s="145">
        <f>ROUND(E440*J440,5)</f>
        <v>0</v>
      </c>
      <c r="L440" s="129"/>
      <c r="M440" s="129"/>
      <c r="N440" s="129"/>
      <c r="O440" s="129"/>
      <c r="P440" s="129"/>
      <c r="Q440" s="129"/>
      <c r="R440" s="129"/>
      <c r="S440" s="129"/>
      <c r="T440" s="129" t="s">
        <v>155</v>
      </c>
      <c r="U440" s="129"/>
      <c r="V440" s="129"/>
      <c r="W440" s="129"/>
      <c r="X440" s="129"/>
      <c r="Y440" s="129"/>
      <c r="Z440" s="129"/>
      <c r="AA440" s="129"/>
      <c r="AB440" s="129"/>
      <c r="AC440" s="129"/>
      <c r="AD440" s="129"/>
      <c r="AE440" s="129"/>
      <c r="AF440" s="129"/>
      <c r="AG440" s="129"/>
      <c r="AH440" s="129"/>
      <c r="AI440" s="129"/>
      <c r="AJ440" s="129"/>
      <c r="AK440" s="129"/>
      <c r="AL440" s="129"/>
      <c r="AM440" s="129"/>
      <c r="AN440" s="129"/>
      <c r="AO440" s="129"/>
      <c r="AP440" s="129"/>
      <c r="AQ440" s="129"/>
      <c r="AR440" s="129"/>
      <c r="AS440" s="129"/>
      <c r="AT440" s="129"/>
      <c r="AU440" s="129"/>
      <c r="AV440" s="129"/>
      <c r="AW440" s="129"/>
    </row>
    <row r="441" spans="1:49" outlineLevel="1">
      <c r="A441" s="130">
        <v>164</v>
      </c>
      <c r="B441" s="134" t="s">
        <v>717</v>
      </c>
      <c r="C441" s="166" t="s">
        <v>718</v>
      </c>
      <c r="D441" s="136" t="s">
        <v>198</v>
      </c>
      <c r="E441" s="140">
        <v>605.41</v>
      </c>
      <c r="F441" s="144"/>
      <c r="G441" s="145">
        <f>ROUND(E441*F441,2)</f>
        <v>0</v>
      </c>
      <c r="H441" s="145">
        <v>1.58E-3</v>
      </c>
      <c r="I441" s="145">
        <f>ROUND(E441*H441,5)</f>
        <v>0.95655000000000001</v>
      </c>
      <c r="J441" s="145">
        <v>0</v>
      </c>
      <c r="K441" s="145">
        <f>ROUND(E441*J441,5)</f>
        <v>0</v>
      </c>
      <c r="L441" s="129"/>
      <c r="M441" s="129"/>
      <c r="N441" s="129"/>
      <c r="O441" s="129"/>
      <c r="P441" s="129"/>
      <c r="Q441" s="129"/>
      <c r="R441" s="129"/>
      <c r="S441" s="129"/>
      <c r="T441" s="129" t="s">
        <v>155</v>
      </c>
      <c r="U441" s="129"/>
      <c r="V441" s="129"/>
      <c r="W441" s="129"/>
      <c r="X441" s="129"/>
      <c r="Y441" s="129"/>
      <c r="Z441" s="129"/>
      <c r="AA441" s="129"/>
      <c r="AB441" s="129"/>
      <c r="AC441" s="129"/>
      <c r="AD441" s="129"/>
      <c r="AE441" s="129"/>
      <c r="AF441" s="129"/>
      <c r="AG441" s="129"/>
      <c r="AH441" s="129"/>
      <c r="AI441" s="129"/>
      <c r="AJ441" s="129"/>
      <c r="AK441" s="129"/>
      <c r="AL441" s="129"/>
      <c r="AM441" s="129"/>
      <c r="AN441" s="129"/>
      <c r="AO441" s="129"/>
      <c r="AP441" s="129"/>
      <c r="AQ441" s="129"/>
      <c r="AR441" s="129"/>
      <c r="AS441" s="129"/>
      <c r="AT441" s="129"/>
      <c r="AU441" s="129"/>
      <c r="AV441" s="129"/>
      <c r="AW441" s="129"/>
    </row>
    <row r="442" spans="1:49" outlineLevel="1">
      <c r="A442" s="130"/>
      <c r="B442" s="134"/>
      <c r="C442" s="167" t="s">
        <v>719</v>
      </c>
      <c r="D442" s="137"/>
      <c r="E442" s="141">
        <v>157.13999999999999</v>
      </c>
      <c r="F442" s="145"/>
      <c r="G442" s="145"/>
      <c r="H442" s="145"/>
      <c r="I442" s="145"/>
      <c r="J442" s="145"/>
      <c r="K442" s="145"/>
      <c r="L442" s="129"/>
      <c r="M442" s="129"/>
      <c r="N442" s="129"/>
      <c r="O442" s="129"/>
      <c r="P442" s="129"/>
      <c r="Q442" s="129"/>
      <c r="R442" s="129"/>
      <c r="S442" s="129"/>
      <c r="T442" s="129" t="s">
        <v>157</v>
      </c>
      <c r="U442" s="129">
        <v>0</v>
      </c>
      <c r="V442" s="129"/>
      <c r="W442" s="129"/>
      <c r="X442" s="129"/>
      <c r="Y442" s="129"/>
      <c r="Z442" s="129"/>
      <c r="AA442" s="129"/>
      <c r="AB442" s="129"/>
      <c r="AC442" s="129"/>
      <c r="AD442" s="129"/>
      <c r="AE442" s="129"/>
      <c r="AF442" s="129"/>
      <c r="AG442" s="129"/>
      <c r="AH442" s="129"/>
      <c r="AI442" s="129"/>
      <c r="AJ442" s="129"/>
      <c r="AK442" s="129"/>
      <c r="AL442" s="129"/>
      <c r="AM442" s="129"/>
      <c r="AN442" s="129"/>
      <c r="AO442" s="129"/>
      <c r="AP442" s="129"/>
      <c r="AQ442" s="129"/>
      <c r="AR442" s="129"/>
      <c r="AS442" s="129"/>
      <c r="AT442" s="129"/>
      <c r="AU442" s="129"/>
      <c r="AV442" s="129"/>
      <c r="AW442" s="129"/>
    </row>
    <row r="443" spans="1:49" ht="30.6" outlineLevel="1">
      <c r="A443" s="130"/>
      <c r="B443" s="134"/>
      <c r="C443" s="167" t="s">
        <v>720</v>
      </c>
      <c r="D443" s="137"/>
      <c r="E443" s="141">
        <v>280.75</v>
      </c>
      <c r="F443" s="145"/>
      <c r="G443" s="145"/>
      <c r="H443" s="145"/>
      <c r="I443" s="145"/>
      <c r="J443" s="145"/>
      <c r="K443" s="145"/>
      <c r="L443" s="129"/>
      <c r="M443" s="129"/>
      <c r="N443" s="129"/>
      <c r="O443" s="129"/>
      <c r="P443" s="129"/>
      <c r="Q443" s="129"/>
      <c r="R443" s="129"/>
      <c r="S443" s="129"/>
      <c r="T443" s="129" t="s">
        <v>157</v>
      </c>
      <c r="U443" s="129">
        <v>0</v>
      </c>
      <c r="V443" s="129"/>
      <c r="W443" s="129"/>
      <c r="X443" s="129"/>
      <c r="Y443" s="129"/>
      <c r="Z443" s="129"/>
      <c r="AA443" s="129"/>
      <c r="AB443" s="129"/>
      <c r="AC443" s="129"/>
      <c r="AD443" s="129"/>
      <c r="AE443" s="129"/>
      <c r="AF443" s="129"/>
      <c r="AG443" s="129"/>
      <c r="AH443" s="129"/>
      <c r="AI443" s="129"/>
      <c r="AJ443" s="129"/>
      <c r="AK443" s="129"/>
      <c r="AL443" s="129"/>
      <c r="AM443" s="129"/>
      <c r="AN443" s="129"/>
      <c r="AO443" s="129"/>
      <c r="AP443" s="129"/>
      <c r="AQ443" s="129"/>
      <c r="AR443" s="129"/>
      <c r="AS443" s="129"/>
      <c r="AT443" s="129"/>
      <c r="AU443" s="129"/>
      <c r="AV443" s="129"/>
      <c r="AW443" s="129"/>
    </row>
    <row r="444" spans="1:49" ht="20.399999999999999" outlineLevel="1">
      <c r="A444" s="130"/>
      <c r="B444" s="134"/>
      <c r="C444" s="167" t="s">
        <v>721</v>
      </c>
      <c r="D444" s="137"/>
      <c r="E444" s="141">
        <v>167.52</v>
      </c>
      <c r="F444" s="145"/>
      <c r="G444" s="145"/>
      <c r="H444" s="145"/>
      <c r="I444" s="145"/>
      <c r="J444" s="145"/>
      <c r="K444" s="145"/>
      <c r="L444" s="129"/>
      <c r="M444" s="129"/>
      <c r="N444" s="129"/>
      <c r="O444" s="129"/>
      <c r="P444" s="129"/>
      <c r="Q444" s="129"/>
      <c r="R444" s="129"/>
      <c r="S444" s="129"/>
      <c r="T444" s="129" t="s">
        <v>157</v>
      </c>
      <c r="U444" s="129">
        <v>0</v>
      </c>
      <c r="V444" s="129"/>
      <c r="W444" s="129"/>
      <c r="X444" s="129"/>
      <c r="Y444" s="129"/>
      <c r="Z444" s="129"/>
      <c r="AA444" s="129"/>
      <c r="AB444" s="129"/>
      <c r="AC444" s="129"/>
      <c r="AD444" s="129"/>
      <c r="AE444" s="129"/>
      <c r="AF444" s="129"/>
      <c r="AG444" s="129"/>
      <c r="AH444" s="129"/>
      <c r="AI444" s="129"/>
      <c r="AJ444" s="129"/>
      <c r="AK444" s="129"/>
      <c r="AL444" s="129"/>
      <c r="AM444" s="129"/>
      <c r="AN444" s="129"/>
      <c r="AO444" s="129"/>
      <c r="AP444" s="129"/>
      <c r="AQ444" s="129"/>
      <c r="AR444" s="129"/>
      <c r="AS444" s="129"/>
      <c r="AT444" s="129"/>
      <c r="AU444" s="129"/>
      <c r="AV444" s="129"/>
      <c r="AW444" s="129"/>
    </row>
    <row r="445" spans="1:49">
      <c r="A445" s="131" t="s">
        <v>150</v>
      </c>
      <c r="B445" s="135" t="s">
        <v>80</v>
      </c>
      <c r="C445" s="168" t="s">
        <v>81</v>
      </c>
      <c r="D445" s="138"/>
      <c r="E445" s="142"/>
      <c r="F445" s="146"/>
      <c r="G445" s="146">
        <f>SUM(G446:G458)</f>
        <v>0</v>
      </c>
      <c r="H445" s="146"/>
      <c r="I445" s="146">
        <f>SUM(I446:I458)</f>
        <v>0.20083000000000001</v>
      </c>
      <c r="J445" s="146"/>
      <c r="K445" s="146">
        <f>SUM(K446:K458)</f>
        <v>0</v>
      </c>
      <c r="T445" t="s">
        <v>151</v>
      </c>
    </row>
    <row r="446" spans="1:49" outlineLevel="1">
      <c r="A446" s="130">
        <v>165</v>
      </c>
      <c r="B446" s="134" t="s">
        <v>722</v>
      </c>
      <c r="C446" s="166" t="s">
        <v>723</v>
      </c>
      <c r="D446" s="136" t="s">
        <v>198</v>
      </c>
      <c r="E446" s="140">
        <v>605.41</v>
      </c>
      <c r="F446" s="144"/>
      <c r="G446" s="145">
        <f>ROUND(E446*F446,2)</f>
        <v>0</v>
      </c>
      <c r="H446" s="145">
        <v>4.0000000000000003E-5</v>
      </c>
      <c r="I446" s="145">
        <f>ROUND(E446*H446,5)</f>
        <v>2.4219999999999998E-2</v>
      </c>
      <c r="J446" s="145">
        <v>0</v>
      </c>
      <c r="K446" s="145">
        <f>ROUND(E446*J446,5)</f>
        <v>0</v>
      </c>
      <c r="L446" s="129"/>
      <c r="M446" s="129"/>
      <c r="N446" s="129"/>
      <c r="O446" s="129"/>
      <c r="P446" s="129"/>
      <c r="Q446" s="129"/>
      <c r="R446" s="129"/>
      <c r="S446" s="129"/>
      <c r="T446" s="129" t="s">
        <v>155</v>
      </c>
      <c r="U446" s="129"/>
      <c r="V446" s="129"/>
      <c r="W446" s="129"/>
      <c r="X446" s="129"/>
      <c r="Y446" s="129"/>
      <c r="Z446" s="129"/>
      <c r="AA446" s="129"/>
      <c r="AB446" s="129"/>
      <c r="AC446" s="129"/>
      <c r="AD446" s="129"/>
      <c r="AE446" s="129"/>
      <c r="AF446" s="129"/>
      <c r="AG446" s="129"/>
      <c r="AH446" s="129"/>
      <c r="AI446" s="129"/>
      <c r="AJ446" s="129"/>
      <c r="AK446" s="129"/>
      <c r="AL446" s="129"/>
      <c r="AM446" s="129"/>
      <c r="AN446" s="129"/>
      <c r="AO446" s="129"/>
      <c r="AP446" s="129"/>
      <c r="AQ446" s="129"/>
      <c r="AR446" s="129"/>
      <c r="AS446" s="129"/>
      <c r="AT446" s="129"/>
      <c r="AU446" s="129"/>
      <c r="AV446" s="129"/>
      <c r="AW446" s="129"/>
    </row>
    <row r="447" spans="1:49" outlineLevel="1">
      <c r="A447" s="130"/>
      <c r="B447" s="134"/>
      <c r="C447" s="167" t="s">
        <v>719</v>
      </c>
      <c r="D447" s="137"/>
      <c r="E447" s="141">
        <v>157.13999999999999</v>
      </c>
      <c r="F447" s="145"/>
      <c r="G447" s="145"/>
      <c r="H447" s="145"/>
      <c r="I447" s="145"/>
      <c r="J447" s="145"/>
      <c r="K447" s="145"/>
      <c r="L447" s="129"/>
      <c r="M447" s="129"/>
      <c r="N447" s="129"/>
      <c r="O447" s="129"/>
      <c r="P447" s="129"/>
      <c r="Q447" s="129"/>
      <c r="R447" s="129"/>
      <c r="S447" s="129"/>
      <c r="T447" s="129" t="s">
        <v>157</v>
      </c>
      <c r="U447" s="129">
        <v>0</v>
      </c>
      <c r="V447" s="129"/>
      <c r="W447" s="129"/>
      <c r="X447" s="129"/>
      <c r="Y447" s="129"/>
      <c r="Z447" s="129"/>
      <c r="AA447" s="129"/>
      <c r="AB447" s="129"/>
      <c r="AC447" s="129"/>
      <c r="AD447" s="129"/>
      <c r="AE447" s="129"/>
      <c r="AF447" s="129"/>
      <c r="AG447" s="129"/>
      <c r="AH447" s="129"/>
      <c r="AI447" s="129"/>
      <c r="AJ447" s="129"/>
      <c r="AK447" s="129"/>
      <c r="AL447" s="129"/>
      <c r="AM447" s="129"/>
      <c r="AN447" s="129"/>
      <c r="AO447" s="129"/>
      <c r="AP447" s="129"/>
      <c r="AQ447" s="129"/>
      <c r="AR447" s="129"/>
      <c r="AS447" s="129"/>
      <c r="AT447" s="129"/>
      <c r="AU447" s="129"/>
      <c r="AV447" s="129"/>
      <c r="AW447" s="129"/>
    </row>
    <row r="448" spans="1:49" ht="30.6" outlineLevel="1">
      <c r="A448" s="130"/>
      <c r="B448" s="134"/>
      <c r="C448" s="167" t="s">
        <v>720</v>
      </c>
      <c r="D448" s="137"/>
      <c r="E448" s="141">
        <v>280.75</v>
      </c>
      <c r="F448" s="145"/>
      <c r="G448" s="145"/>
      <c r="H448" s="145"/>
      <c r="I448" s="145"/>
      <c r="J448" s="145"/>
      <c r="K448" s="145"/>
      <c r="L448" s="129"/>
      <c r="M448" s="129"/>
      <c r="N448" s="129"/>
      <c r="O448" s="129"/>
      <c r="P448" s="129"/>
      <c r="Q448" s="129"/>
      <c r="R448" s="129"/>
      <c r="S448" s="129"/>
      <c r="T448" s="129" t="s">
        <v>157</v>
      </c>
      <c r="U448" s="129">
        <v>0</v>
      </c>
      <c r="V448" s="129"/>
      <c r="W448" s="129"/>
      <c r="X448" s="129"/>
      <c r="Y448" s="129"/>
      <c r="Z448" s="129"/>
      <c r="AA448" s="129"/>
      <c r="AB448" s="129"/>
      <c r="AC448" s="129"/>
      <c r="AD448" s="129"/>
      <c r="AE448" s="129"/>
      <c r="AF448" s="129"/>
      <c r="AG448" s="129"/>
      <c r="AH448" s="129"/>
      <c r="AI448" s="129"/>
      <c r="AJ448" s="129"/>
      <c r="AK448" s="129"/>
      <c r="AL448" s="129"/>
      <c r="AM448" s="129"/>
      <c r="AN448" s="129"/>
      <c r="AO448" s="129"/>
      <c r="AP448" s="129"/>
      <c r="AQ448" s="129"/>
      <c r="AR448" s="129"/>
      <c r="AS448" s="129"/>
      <c r="AT448" s="129"/>
      <c r="AU448" s="129"/>
      <c r="AV448" s="129"/>
      <c r="AW448" s="129"/>
    </row>
    <row r="449" spans="1:49" ht="20.399999999999999" outlineLevel="1">
      <c r="A449" s="130"/>
      <c r="B449" s="134"/>
      <c r="C449" s="167" t="s">
        <v>721</v>
      </c>
      <c r="D449" s="137"/>
      <c r="E449" s="141">
        <v>167.52</v>
      </c>
      <c r="F449" s="145"/>
      <c r="G449" s="145"/>
      <c r="H449" s="145"/>
      <c r="I449" s="145"/>
      <c r="J449" s="145"/>
      <c r="K449" s="145"/>
      <c r="L449" s="129"/>
      <c r="M449" s="129"/>
      <c r="N449" s="129"/>
      <c r="O449" s="129"/>
      <c r="P449" s="129"/>
      <c r="Q449" s="129"/>
      <c r="R449" s="129"/>
      <c r="S449" s="129"/>
      <c r="T449" s="129" t="s">
        <v>157</v>
      </c>
      <c r="U449" s="129">
        <v>0</v>
      </c>
      <c r="V449" s="129"/>
      <c r="W449" s="129"/>
      <c r="X449" s="129"/>
      <c r="Y449" s="129"/>
      <c r="Z449" s="129"/>
      <c r="AA449" s="129"/>
      <c r="AB449" s="129"/>
      <c r="AC449" s="129"/>
      <c r="AD449" s="129"/>
      <c r="AE449" s="129"/>
      <c r="AF449" s="129"/>
      <c r="AG449" s="129"/>
      <c r="AH449" s="129"/>
      <c r="AI449" s="129"/>
      <c r="AJ449" s="129"/>
      <c r="AK449" s="129"/>
      <c r="AL449" s="129"/>
      <c r="AM449" s="129"/>
      <c r="AN449" s="129"/>
      <c r="AO449" s="129"/>
      <c r="AP449" s="129"/>
      <c r="AQ449" s="129"/>
      <c r="AR449" s="129"/>
      <c r="AS449" s="129"/>
      <c r="AT449" s="129"/>
      <c r="AU449" s="129"/>
      <c r="AV449" s="129"/>
      <c r="AW449" s="129"/>
    </row>
    <row r="450" spans="1:49" outlineLevel="1">
      <c r="A450" s="130">
        <v>166</v>
      </c>
      <c r="B450" s="134" t="s">
        <v>724</v>
      </c>
      <c r="C450" s="166" t="s">
        <v>725</v>
      </c>
      <c r="D450" s="136" t="s">
        <v>324</v>
      </c>
      <c r="E450" s="140">
        <v>11</v>
      </c>
      <c r="F450" s="144"/>
      <c r="G450" s="145">
        <f>ROUND(E450*F450,2)</f>
        <v>0</v>
      </c>
      <c r="H450" s="145">
        <v>1.0000000000000001E-5</v>
      </c>
      <c r="I450" s="145">
        <f>ROUND(E450*H450,5)</f>
        <v>1.1E-4</v>
      </c>
      <c r="J450" s="145">
        <v>0</v>
      </c>
      <c r="K450" s="145">
        <f>ROUND(E450*J450,5)</f>
        <v>0</v>
      </c>
      <c r="L450" s="129"/>
      <c r="M450" s="129"/>
      <c r="N450" s="129"/>
      <c r="O450" s="129"/>
      <c r="P450" s="129"/>
      <c r="Q450" s="129"/>
      <c r="R450" s="129"/>
      <c r="S450" s="129"/>
      <c r="T450" s="129" t="s">
        <v>155</v>
      </c>
      <c r="U450" s="129"/>
      <c r="V450" s="129"/>
      <c r="W450" s="129"/>
      <c r="X450" s="129"/>
      <c r="Y450" s="129"/>
      <c r="Z450" s="129"/>
      <c r="AA450" s="129"/>
      <c r="AB450" s="129"/>
      <c r="AC450" s="129"/>
      <c r="AD450" s="129"/>
      <c r="AE450" s="129"/>
      <c r="AF450" s="129"/>
      <c r="AG450" s="129"/>
      <c r="AH450" s="129"/>
      <c r="AI450" s="129"/>
      <c r="AJ450" s="129"/>
      <c r="AK450" s="129"/>
      <c r="AL450" s="129"/>
      <c r="AM450" s="129"/>
      <c r="AN450" s="129"/>
      <c r="AO450" s="129"/>
      <c r="AP450" s="129"/>
      <c r="AQ450" s="129"/>
      <c r="AR450" s="129"/>
      <c r="AS450" s="129"/>
      <c r="AT450" s="129"/>
      <c r="AU450" s="129"/>
      <c r="AV450" s="129"/>
      <c r="AW450" s="129"/>
    </row>
    <row r="451" spans="1:49" outlineLevel="1">
      <c r="A451" s="130"/>
      <c r="B451" s="134"/>
      <c r="C451" s="167" t="s">
        <v>671</v>
      </c>
      <c r="D451" s="137"/>
      <c r="E451" s="141">
        <v>2</v>
      </c>
      <c r="F451" s="145"/>
      <c r="G451" s="145"/>
      <c r="H451" s="145"/>
      <c r="I451" s="145"/>
      <c r="J451" s="145"/>
      <c r="K451" s="145"/>
      <c r="L451" s="129"/>
      <c r="M451" s="129"/>
      <c r="N451" s="129"/>
      <c r="O451" s="129"/>
      <c r="P451" s="129"/>
      <c r="Q451" s="129"/>
      <c r="R451" s="129"/>
      <c r="S451" s="129"/>
      <c r="T451" s="129" t="s">
        <v>157</v>
      </c>
      <c r="U451" s="129">
        <v>0</v>
      </c>
      <c r="V451" s="129"/>
      <c r="W451" s="129"/>
      <c r="X451" s="129"/>
      <c r="Y451" s="129"/>
      <c r="Z451" s="129"/>
      <c r="AA451" s="129"/>
      <c r="AB451" s="129"/>
      <c r="AC451" s="129"/>
      <c r="AD451" s="129"/>
      <c r="AE451" s="129"/>
      <c r="AF451" s="129"/>
      <c r="AG451" s="129"/>
      <c r="AH451" s="129"/>
      <c r="AI451" s="129"/>
      <c r="AJ451" s="129"/>
      <c r="AK451" s="129"/>
      <c r="AL451" s="129"/>
      <c r="AM451" s="129"/>
      <c r="AN451" s="129"/>
      <c r="AO451" s="129"/>
      <c r="AP451" s="129"/>
      <c r="AQ451" s="129"/>
      <c r="AR451" s="129"/>
      <c r="AS451" s="129"/>
      <c r="AT451" s="129"/>
      <c r="AU451" s="129"/>
      <c r="AV451" s="129"/>
      <c r="AW451" s="129"/>
    </row>
    <row r="452" spans="1:49" outlineLevel="1">
      <c r="A452" s="130"/>
      <c r="B452" s="134"/>
      <c r="C452" s="167" t="s">
        <v>675</v>
      </c>
      <c r="D452" s="137"/>
      <c r="E452" s="141">
        <v>7</v>
      </c>
      <c r="F452" s="145"/>
      <c r="G452" s="145"/>
      <c r="H452" s="145"/>
      <c r="I452" s="145"/>
      <c r="J452" s="145"/>
      <c r="K452" s="145"/>
      <c r="L452" s="129"/>
      <c r="M452" s="129"/>
      <c r="N452" s="129"/>
      <c r="O452" s="129"/>
      <c r="P452" s="129"/>
      <c r="Q452" s="129"/>
      <c r="R452" s="129"/>
      <c r="S452" s="129"/>
      <c r="T452" s="129" t="s">
        <v>157</v>
      </c>
      <c r="U452" s="129">
        <v>0</v>
      </c>
      <c r="V452" s="129"/>
      <c r="W452" s="129"/>
      <c r="X452" s="129"/>
      <c r="Y452" s="129"/>
      <c r="Z452" s="129"/>
      <c r="AA452" s="129"/>
      <c r="AB452" s="129"/>
      <c r="AC452" s="129"/>
      <c r="AD452" s="129"/>
      <c r="AE452" s="129"/>
      <c r="AF452" s="129"/>
      <c r="AG452" s="129"/>
      <c r="AH452" s="129"/>
      <c r="AI452" s="129"/>
      <c r="AJ452" s="129"/>
      <c r="AK452" s="129"/>
      <c r="AL452" s="129"/>
      <c r="AM452" s="129"/>
      <c r="AN452" s="129"/>
      <c r="AO452" s="129"/>
      <c r="AP452" s="129"/>
      <c r="AQ452" s="129"/>
      <c r="AR452" s="129"/>
      <c r="AS452" s="129"/>
      <c r="AT452" s="129"/>
      <c r="AU452" s="129"/>
      <c r="AV452" s="129"/>
      <c r="AW452" s="129"/>
    </row>
    <row r="453" spans="1:49" outlineLevel="1">
      <c r="A453" s="130"/>
      <c r="B453" s="134"/>
      <c r="C453" s="167" t="s">
        <v>380</v>
      </c>
      <c r="D453" s="137"/>
      <c r="E453" s="141">
        <v>2</v>
      </c>
      <c r="F453" s="145"/>
      <c r="G453" s="145"/>
      <c r="H453" s="145"/>
      <c r="I453" s="145"/>
      <c r="J453" s="145"/>
      <c r="K453" s="145"/>
      <c r="L453" s="129"/>
      <c r="M453" s="129"/>
      <c r="N453" s="129"/>
      <c r="O453" s="129"/>
      <c r="P453" s="129"/>
      <c r="Q453" s="129"/>
      <c r="R453" s="129"/>
      <c r="S453" s="129"/>
      <c r="T453" s="129" t="s">
        <v>157</v>
      </c>
      <c r="U453" s="129">
        <v>0</v>
      </c>
      <c r="V453" s="129"/>
      <c r="W453" s="129"/>
      <c r="X453" s="129"/>
      <c r="Y453" s="129"/>
      <c r="Z453" s="129"/>
      <c r="AA453" s="129"/>
      <c r="AB453" s="129"/>
      <c r="AC453" s="129"/>
      <c r="AD453" s="129"/>
      <c r="AE453" s="129"/>
      <c r="AF453" s="129"/>
      <c r="AG453" s="129"/>
      <c r="AH453" s="129"/>
      <c r="AI453" s="129"/>
      <c r="AJ453" s="129"/>
      <c r="AK453" s="129"/>
      <c r="AL453" s="129"/>
      <c r="AM453" s="129"/>
      <c r="AN453" s="129"/>
      <c r="AO453" s="129"/>
      <c r="AP453" s="129"/>
      <c r="AQ453" s="129"/>
      <c r="AR453" s="129"/>
      <c r="AS453" s="129"/>
      <c r="AT453" s="129"/>
      <c r="AU453" s="129"/>
      <c r="AV453" s="129"/>
      <c r="AW453" s="129"/>
    </row>
    <row r="454" spans="1:49" outlineLevel="1">
      <c r="A454" s="130">
        <v>167</v>
      </c>
      <c r="B454" s="134" t="s">
        <v>726</v>
      </c>
      <c r="C454" s="166" t="s">
        <v>727</v>
      </c>
      <c r="D454" s="136" t="s">
        <v>324</v>
      </c>
      <c r="E454" s="140">
        <v>11</v>
      </c>
      <c r="F454" s="144"/>
      <c r="G454" s="145">
        <f>ROUND(E454*F454,2)</f>
        <v>0</v>
      </c>
      <c r="H454" s="145">
        <v>1.55E-2</v>
      </c>
      <c r="I454" s="145">
        <f>ROUND(E454*H454,5)</f>
        <v>0.17050000000000001</v>
      </c>
      <c r="J454" s="145">
        <v>0</v>
      </c>
      <c r="K454" s="145">
        <f>ROUND(E454*J454,5)</f>
        <v>0</v>
      </c>
      <c r="L454" s="129"/>
      <c r="M454" s="129"/>
      <c r="N454" s="129"/>
      <c r="O454" s="129"/>
      <c r="P454" s="129"/>
      <c r="Q454" s="129"/>
      <c r="R454" s="129"/>
      <c r="S454" s="129"/>
      <c r="T454" s="129" t="s">
        <v>241</v>
      </c>
      <c r="U454" s="129"/>
      <c r="V454" s="129"/>
      <c r="W454" s="129"/>
      <c r="X454" s="129"/>
      <c r="Y454" s="129"/>
      <c r="Z454" s="129"/>
      <c r="AA454" s="129"/>
      <c r="AB454" s="129"/>
      <c r="AC454" s="129"/>
      <c r="AD454" s="129"/>
      <c r="AE454" s="129"/>
      <c r="AF454" s="129"/>
      <c r="AG454" s="129"/>
      <c r="AH454" s="129"/>
      <c r="AI454" s="129"/>
      <c r="AJ454" s="129"/>
      <c r="AK454" s="129"/>
      <c r="AL454" s="129"/>
      <c r="AM454" s="129"/>
      <c r="AN454" s="129"/>
      <c r="AO454" s="129"/>
      <c r="AP454" s="129"/>
      <c r="AQ454" s="129"/>
      <c r="AR454" s="129"/>
      <c r="AS454" s="129"/>
      <c r="AT454" s="129"/>
      <c r="AU454" s="129"/>
      <c r="AV454" s="129"/>
      <c r="AW454" s="129"/>
    </row>
    <row r="455" spans="1:49" outlineLevel="1">
      <c r="A455" s="130">
        <v>168</v>
      </c>
      <c r="B455" s="134" t="s">
        <v>728</v>
      </c>
      <c r="C455" s="166" t="s">
        <v>729</v>
      </c>
      <c r="D455" s="136" t="s">
        <v>324</v>
      </c>
      <c r="E455" s="140">
        <v>40</v>
      </c>
      <c r="F455" s="144"/>
      <c r="G455" s="145">
        <f>ROUND(E455*F455,2)</f>
        <v>0</v>
      </c>
      <c r="H455" s="145">
        <v>6.9999999999999994E-5</v>
      </c>
      <c r="I455" s="145">
        <f>ROUND(E455*H455,5)</f>
        <v>2.8E-3</v>
      </c>
      <c r="J455" s="145">
        <v>0</v>
      </c>
      <c r="K455" s="145">
        <f>ROUND(E455*J455,5)</f>
        <v>0</v>
      </c>
      <c r="L455" s="129"/>
      <c r="M455" s="129"/>
      <c r="N455" s="129"/>
      <c r="O455" s="129"/>
      <c r="P455" s="129"/>
      <c r="Q455" s="129"/>
      <c r="R455" s="129"/>
      <c r="S455" s="129"/>
      <c r="T455" s="129" t="s">
        <v>155</v>
      </c>
      <c r="U455" s="129"/>
      <c r="V455" s="129"/>
      <c r="W455" s="129"/>
      <c r="X455" s="129"/>
      <c r="Y455" s="129"/>
      <c r="Z455" s="129"/>
      <c r="AA455" s="129"/>
      <c r="AB455" s="129"/>
      <c r="AC455" s="129"/>
      <c r="AD455" s="129"/>
      <c r="AE455" s="129"/>
      <c r="AF455" s="129"/>
      <c r="AG455" s="129"/>
      <c r="AH455" s="129"/>
      <c r="AI455" s="129"/>
      <c r="AJ455" s="129"/>
      <c r="AK455" s="129"/>
      <c r="AL455" s="129"/>
      <c r="AM455" s="129"/>
      <c r="AN455" s="129"/>
      <c r="AO455" s="129"/>
      <c r="AP455" s="129"/>
      <c r="AQ455" s="129"/>
      <c r="AR455" s="129"/>
      <c r="AS455" s="129"/>
      <c r="AT455" s="129"/>
      <c r="AU455" s="129"/>
      <c r="AV455" s="129"/>
      <c r="AW455" s="129"/>
    </row>
    <row r="456" spans="1:49" outlineLevel="1">
      <c r="A456" s="130"/>
      <c r="B456" s="134"/>
      <c r="C456" s="167" t="s">
        <v>730</v>
      </c>
      <c r="D456" s="137"/>
      <c r="E456" s="141">
        <v>40</v>
      </c>
      <c r="F456" s="145"/>
      <c r="G456" s="145"/>
      <c r="H456" s="145"/>
      <c r="I456" s="145"/>
      <c r="J456" s="145"/>
      <c r="K456" s="145"/>
      <c r="L456" s="129"/>
      <c r="M456" s="129"/>
      <c r="N456" s="129"/>
      <c r="O456" s="129"/>
      <c r="P456" s="129"/>
      <c r="Q456" s="129"/>
      <c r="R456" s="129"/>
      <c r="S456" s="129"/>
      <c r="T456" s="129" t="s">
        <v>157</v>
      </c>
      <c r="U456" s="129">
        <v>0</v>
      </c>
      <c r="V456" s="129"/>
      <c r="W456" s="129"/>
      <c r="X456" s="129"/>
      <c r="Y456" s="129"/>
      <c r="Z456" s="129"/>
      <c r="AA456" s="129"/>
      <c r="AB456" s="129"/>
      <c r="AC456" s="129"/>
      <c r="AD456" s="129"/>
      <c r="AE456" s="129"/>
      <c r="AF456" s="129"/>
      <c r="AG456" s="129"/>
      <c r="AH456" s="129"/>
      <c r="AI456" s="129"/>
      <c r="AJ456" s="129"/>
      <c r="AK456" s="129"/>
      <c r="AL456" s="129"/>
      <c r="AM456" s="129"/>
      <c r="AN456" s="129"/>
      <c r="AO456" s="129"/>
      <c r="AP456" s="129"/>
      <c r="AQ456" s="129"/>
      <c r="AR456" s="129"/>
      <c r="AS456" s="129"/>
      <c r="AT456" s="129"/>
      <c r="AU456" s="129"/>
      <c r="AV456" s="129"/>
      <c r="AW456" s="129"/>
    </row>
    <row r="457" spans="1:49" outlineLevel="1">
      <c r="A457" s="130">
        <v>169</v>
      </c>
      <c r="B457" s="134" t="s">
        <v>731</v>
      </c>
      <c r="C457" s="166" t="s">
        <v>732</v>
      </c>
      <c r="D457" s="136" t="s">
        <v>324</v>
      </c>
      <c r="E457" s="140">
        <v>40</v>
      </c>
      <c r="F457" s="144"/>
      <c r="G457" s="145">
        <f>ROUND(E457*F457,2)</f>
        <v>0</v>
      </c>
      <c r="H457" s="145">
        <v>8.0000000000000007E-5</v>
      </c>
      <c r="I457" s="145">
        <f>ROUND(E457*H457,5)</f>
        <v>3.2000000000000002E-3</v>
      </c>
      <c r="J457" s="145">
        <v>0</v>
      </c>
      <c r="K457" s="145">
        <f>ROUND(E457*J457,5)</f>
        <v>0</v>
      </c>
      <c r="L457" s="129"/>
      <c r="M457" s="129"/>
      <c r="N457" s="129"/>
      <c r="O457" s="129"/>
      <c r="P457" s="129"/>
      <c r="Q457" s="129"/>
      <c r="R457" s="129"/>
      <c r="S457" s="129"/>
      <c r="T457" s="129" t="s">
        <v>155</v>
      </c>
      <c r="U457" s="129"/>
      <c r="V457" s="129"/>
      <c r="W457" s="129"/>
      <c r="X457" s="129"/>
      <c r="Y457" s="129"/>
      <c r="Z457" s="129"/>
      <c r="AA457" s="129"/>
      <c r="AB457" s="129"/>
      <c r="AC457" s="129"/>
      <c r="AD457" s="129"/>
      <c r="AE457" s="129"/>
      <c r="AF457" s="129"/>
      <c r="AG457" s="129"/>
      <c r="AH457" s="129"/>
      <c r="AI457" s="129"/>
      <c r="AJ457" s="129"/>
      <c r="AK457" s="129"/>
      <c r="AL457" s="129"/>
      <c r="AM457" s="129"/>
      <c r="AN457" s="129"/>
      <c r="AO457" s="129"/>
      <c r="AP457" s="129"/>
      <c r="AQ457" s="129"/>
      <c r="AR457" s="129"/>
      <c r="AS457" s="129"/>
      <c r="AT457" s="129"/>
      <c r="AU457" s="129"/>
      <c r="AV457" s="129"/>
      <c r="AW457" s="129"/>
    </row>
    <row r="458" spans="1:49" outlineLevel="1">
      <c r="A458" s="130">
        <v>170</v>
      </c>
      <c r="B458" s="134" t="s">
        <v>733</v>
      </c>
      <c r="C458" s="166" t="s">
        <v>734</v>
      </c>
      <c r="D458" s="136" t="s">
        <v>324</v>
      </c>
      <c r="E458" s="140">
        <v>40</v>
      </c>
      <c r="F458" s="144"/>
      <c r="G458" s="145">
        <f>ROUND(E458*F458,2)</f>
        <v>0</v>
      </c>
      <c r="H458" s="145">
        <v>0</v>
      </c>
      <c r="I458" s="145">
        <f>ROUND(E458*H458,5)</f>
        <v>0</v>
      </c>
      <c r="J458" s="145">
        <v>0</v>
      </c>
      <c r="K458" s="145">
        <f>ROUND(E458*J458,5)</f>
        <v>0</v>
      </c>
      <c r="L458" s="129"/>
      <c r="M458" s="129"/>
      <c r="N458" s="129"/>
      <c r="O458" s="129"/>
      <c r="P458" s="129"/>
      <c r="Q458" s="129"/>
      <c r="R458" s="129"/>
      <c r="S458" s="129"/>
      <c r="T458" s="129" t="s">
        <v>241</v>
      </c>
      <c r="U458" s="129"/>
      <c r="V458" s="129"/>
      <c r="W458" s="129"/>
      <c r="X458" s="129"/>
      <c r="Y458" s="129"/>
      <c r="Z458" s="129"/>
      <c r="AA458" s="129"/>
      <c r="AB458" s="129"/>
      <c r="AC458" s="129"/>
      <c r="AD458" s="129"/>
      <c r="AE458" s="129"/>
      <c r="AF458" s="129"/>
      <c r="AG458" s="129"/>
      <c r="AH458" s="129"/>
      <c r="AI458" s="129"/>
      <c r="AJ458" s="129"/>
      <c r="AK458" s="129"/>
      <c r="AL458" s="129"/>
      <c r="AM458" s="129"/>
      <c r="AN458" s="129"/>
      <c r="AO458" s="129"/>
      <c r="AP458" s="129"/>
      <c r="AQ458" s="129"/>
      <c r="AR458" s="129"/>
      <c r="AS458" s="129"/>
      <c r="AT458" s="129"/>
      <c r="AU458" s="129"/>
      <c r="AV458" s="129"/>
      <c r="AW458" s="129"/>
    </row>
    <row r="459" spans="1:49">
      <c r="A459" s="131" t="s">
        <v>150</v>
      </c>
      <c r="B459" s="135" t="s">
        <v>82</v>
      </c>
      <c r="C459" s="168" t="s">
        <v>83</v>
      </c>
      <c r="D459" s="138"/>
      <c r="E459" s="142"/>
      <c r="F459" s="146"/>
      <c r="G459" s="146">
        <f>SUM(G460:G553)</f>
        <v>0</v>
      </c>
      <c r="H459" s="146"/>
      <c r="I459" s="146">
        <f>SUM(I460:I553)</f>
        <v>0.16907</v>
      </c>
      <c r="J459" s="146"/>
      <c r="K459" s="146">
        <f>SUM(K460:K553)</f>
        <v>77.230810000000005</v>
      </c>
      <c r="T459" t="s">
        <v>151</v>
      </c>
    </row>
    <row r="460" spans="1:49" outlineLevel="1">
      <c r="A460" s="130">
        <v>171</v>
      </c>
      <c r="B460" s="134" t="s">
        <v>735</v>
      </c>
      <c r="C460" s="166" t="s">
        <v>736</v>
      </c>
      <c r="D460" s="136" t="s">
        <v>198</v>
      </c>
      <c r="E460" s="140">
        <v>38.979100000000003</v>
      </c>
      <c r="F460" s="144"/>
      <c r="G460" s="145">
        <f>ROUND(E460*F460,2)</f>
        <v>0</v>
      </c>
      <c r="H460" s="145">
        <v>6.7000000000000002E-4</v>
      </c>
      <c r="I460" s="145">
        <f>ROUND(E460*H460,5)</f>
        <v>2.6120000000000001E-2</v>
      </c>
      <c r="J460" s="145">
        <v>0.184</v>
      </c>
      <c r="K460" s="145">
        <f>ROUND(E460*J460,5)</f>
        <v>7.1721500000000002</v>
      </c>
      <c r="L460" s="129"/>
      <c r="M460" s="129"/>
      <c r="N460" s="129"/>
      <c r="O460" s="129"/>
      <c r="P460" s="129"/>
      <c r="Q460" s="129"/>
      <c r="R460" s="129"/>
      <c r="S460" s="129"/>
      <c r="T460" s="129" t="s">
        <v>155</v>
      </c>
      <c r="U460" s="129"/>
      <c r="V460" s="129"/>
      <c r="W460" s="129"/>
      <c r="X460" s="129"/>
      <c r="Y460" s="129"/>
      <c r="Z460" s="129"/>
      <c r="AA460" s="129"/>
      <c r="AB460" s="129"/>
      <c r="AC460" s="129"/>
      <c r="AD460" s="129"/>
      <c r="AE460" s="129"/>
      <c r="AF460" s="129"/>
      <c r="AG460" s="129"/>
      <c r="AH460" s="129"/>
      <c r="AI460" s="129"/>
      <c r="AJ460" s="129"/>
      <c r="AK460" s="129"/>
      <c r="AL460" s="129"/>
      <c r="AM460" s="129"/>
      <c r="AN460" s="129"/>
      <c r="AO460" s="129"/>
      <c r="AP460" s="129"/>
      <c r="AQ460" s="129"/>
      <c r="AR460" s="129"/>
      <c r="AS460" s="129"/>
      <c r="AT460" s="129"/>
      <c r="AU460" s="129"/>
      <c r="AV460" s="129"/>
      <c r="AW460" s="129"/>
    </row>
    <row r="461" spans="1:49" ht="20.399999999999999" outlineLevel="1">
      <c r="A461" s="130"/>
      <c r="B461" s="134"/>
      <c r="C461" s="167" t="s">
        <v>737</v>
      </c>
      <c r="D461" s="137"/>
      <c r="E461" s="141">
        <v>38.979100000000003</v>
      </c>
      <c r="F461" s="145"/>
      <c r="G461" s="145"/>
      <c r="H461" s="145"/>
      <c r="I461" s="145"/>
      <c r="J461" s="145"/>
      <c r="K461" s="145"/>
      <c r="L461" s="129"/>
      <c r="M461" s="129"/>
      <c r="N461" s="129"/>
      <c r="O461" s="129"/>
      <c r="P461" s="129"/>
      <c r="Q461" s="129"/>
      <c r="R461" s="129"/>
      <c r="S461" s="129"/>
      <c r="T461" s="129" t="s">
        <v>157</v>
      </c>
      <c r="U461" s="129">
        <v>0</v>
      </c>
      <c r="V461" s="129"/>
      <c r="W461" s="129"/>
      <c r="X461" s="129"/>
      <c r="Y461" s="129"/>
      <c r="Z461" s="129"/>
      <c r="AA461" s="129"/>
      <c r="AB461" s="129"/>
      <c r="AC461" s="129"/>
      <c r="AD461" s="129"/>
      <c r="AE461" s="129"/>
      <c r="AF461" s="129"/>
      <c r="AG461" s="129"/>
      <c r="AH461" s="129"/>
      <c r="AI461" s="129"/>
      <c r="AJ461" s="129"/>
      <c r="AK461" s="129"/>
      <c r="AL461" s="129"/>
      <c r="AM461" s="129"/>
      <c r="AN461" s="129"/>
      <c r="AO461" s="129"/>
      <c r="AP461" s="129"/>
      <c r="AQ461" s="129"/>
      <c r="AR461" s="129"/>
      <c r="AS461" s="129"/>
      <c r="AT461" s="129"/>
      <c r="AU461" s="129"/>
      <c r="AV461" s="129"/>
      <c r="AW461" s="129"/>
    </row>
    <row r="462" spans="1:49" outlineLevel="1">
      <c r="A462" s="130">
        <v>172</v>
      </c>
      <c r="B462" s="134" t="s">
        <v>738</v>
      </c>
      <c r="C462" s="166" t="s">
        <v>739</v>
      </c>
      <c r="D462" s="136" t="s">
        <v>198</v>
      </c>
      <c r="E462" s="140">
        <v>7.0442499999999999</v>
      </c>
      <c r="F462" s="144"/>
      <c r="G462" s="145">
        <f>ROUND(E462*F462,2)</f>
        <v>0</v>
      </c>
      <c r="H462" s="145">
        <v>6.7000000000000002E-4</v>
      </c>
      <c r="I462" s="145">
        <f>ROUND(E462*H462,5)</f>
        <v>4.7200000000000002E-3</v>
      </c>
      <c r="J462" s="145">
        <v>0.31900000000000001</v>
      </c>
      <c r="K462" s="145">
        <f>ROUND(E462*J462,5)</f>
        <v>2.2471199999999998</v>
      </c>
      <c r="L462" s="129"/>
      <c r="M462" s="129"/>
      <c r="N462" s="129"/>
      <c r="O462" s="129"/>
      <c r="P462" s="129"/>
      <c r="Q462" s="129"/>
      <c r="R462" s="129"/>
      <c r="S462" s="129"/>
      <c r="T462" s="129" t="s">
        <v>155</v>
      </c>
      <c r="U462" s="129"/>
      <c r="V462" s="129"/>
      <c r="W462" s="129"/>
      <c r="X462" s="129"/>
      <c r="Y462" s="129"/>
      <c r="Z462" s="129"/>
      <c r="AA462" s="129"/>
      <c r="AB462" s="129"/>
      <c r="AC462" s="129"/>
      <c r="AD462" s="129"/>
      <c r="AE462" s="129"/>
      <c r="AF462" s="129"/>
      <c r="AG462" s="129"/>
      <c r="AH462" s="129"/>
      <c r="AI462" s="129"/>
      <c r="AJ462" s="129"/>
      <c r="AK462" s="129"/>
      <c r="AL462" s="129"/>
      <c r="AM462" s="129"/>
      <c r="AN462" s="129"/>
      <c r="AO462" s="129"/>
      <c r="AP462" s="129"/>
      <c r="AQ462" s="129"/>
      <c r="AR462" s="129"/>
      <c r="AS462" s="129"/>
      <c r="AT462" s="129"/>
      <c r="AU462" s="129"/>
      <c r="AV462" s="129"/>
      <c r="AW462" s="129"/>
    </row>
    <row r="463" spans="1:49" outlineLevel="1">
      <c r="A463" s="130"/>
      <c r="B463" s="134"/>
      <c r="C463" s="167" t="s">
        <v>740</v>
      </c>
      <c r="D463" s="137"/>
      <c r="E463" s="141">
        <v>7.0442499999999999</v>
      </c>
      <c r="F463" s="145"/>
      <c r="G463" s="145"/>
      <c r="H463" s="145"/>
      <c r="I463" s="145"/>
      <c r="J463" s="145"/>
      <c r="K463" s="145"/>
      <c r="L463" s="129"/>
      <c r="M463" s="129"/>
      <c r="N463" s="129"/>
      <c r="O463" s="129"/>
      <c r="P463" s="129"/>
      <c r="Q463" s="129"/>
      <c r="R463" s="129"/>
      <c r="S463" s="129"/>
      <c r="T463" s="129" t="s">
        <v>157</v>
      </c>
      <c r="U463" s="129">
        <v>0</v>
      </c>
      <c r="V463" s="129"/>
      <c r="W463" s="129"/>
      <c r="X463" s="129"/>
      <c r="Y463" s="129"/>
      <c r="Z463" s="129"/>
      <c r="AA463" s="129"/>
      <c r="AB463" s="129"/>
      <c r="AC463" s="129"/>
      <c r="AD463" s="129"/>
      <c r="AE463" s="129"/>
      <c r="AF463" s="129"/>
      <c r="AG463" s="129"/>
      <c r="AH463" s="129"/>
      <c r="AI463" s="129"/>
      <c r="AJ463" s="129"/>
      <c r="AK463" s="129"/>
      <c r="AL463" s="129"/>
      <c r="AM463" s="129"/>
      <c r="AN463" s="129"/>
      <c r="AO463" s="129"/>
      <c r="AP463" s="129"/>
      <c r="AQ463" s="129"/>
      <c r="AR463" s="129"/>
      <c r="AS463" s="129"/>
      <c r="AT463" s="129"/>
      <c r="AU463" s="129"/>
      <c r="AV463" s="129"/>
      <c r="AW463" s="129"/>
    </row>
    <row r="464" spans="1:49" outlineLevel="1">
      <c r="A464" s="130">
        <v>173</v>
      </c>
      <c r="B464" s="134" t="s">
        <v>741</v>
      </c>
      <c r="C464" s="166" t="s">
        <v>742</v>
      </c>
      <c r="D464" s="136" t="s">
        <v>198</v>
      </c>
      <c r="E464" s="140">
        <v>18.5</v>
      </c>
      <c r="F464" s="144"/>
      <c r="G464" s="145">
        <f>ROUND(E464*F464,2)</f>
        <v>0</v>
      </c>
      <c r="H464" s="145">
        <v>0</v>
      </c>
      <c r="I464" s="145">
        <f>ROUND(E464*H464,5)</f>
        <v>0</v>
      </c>
      <c r="J464" s="145">
        <v>0.432</v>
      </c>
      <c r="K464" s="145">
        <f>ROUND(E464*J464,5)</f>
        <v>7.992</v>
      </c>
      <c r="L464" s="129"/>
      <c r="M464" s="129"/>
      <c r="N464" s="129"/>
      <c r="O464" s="129"/>
      <c r="P464" s="129"/>
      <c r="Q464" s="129"/>
      <c r="R464" s="129"/>
      <c r="S464" s="129"/>
      <c r="T464" s="129" t="s">
        <v>155</v>
      </c>
      <c r="U464" s="129"/>
      <c r="V464" s="129"/>
      <c r="W464" s="129"/>
      <c r="X464" s="129"/>
      <c r="Y464" s="129"/>
      <c r="Z464" s="129"/>
      <c r="AA464" s="129"/>
      <c r="AB464" s="129"/>
      <c r="AC464" s="129"/>
      <c r="AD464" s="129"/>
      <c r="AE464" s="129"/>
      <c r="AF464" s="129"/>
      <c r="AG464" s="129"/>
      <c r="AH464" s="129"/>
      <c r="AI464" s="129"/>
      <c r="AJ464" s="129"/>
      <c r="AK464" s="129"/>
      <c r="AL464" s="129"/>
      <c r="AM464" s="129"/>
      <c r="AN464" s="129"/>
      <c r="AO464" s="129"/>
      <c r="AP464" s="129"/>
      <c r="AQ464" s="129"/>
      <c r="AR464" s="129"/>
      <c r="AS464" s="129"/>
      <c r="AT464" s="129"/>
      <c r="AU464" s="129"/>
      <c r="AV464" s="129"/>
      <c r="AW464" s="129"/>
    </row>
    <row r="465" spans="1:49" outlineLevel="1">
      <c r="A465" s="130"/>
      <c r="B465" s="134"/>
      <c r="C465" s="167" t="s">
        <v>743</v>
      </c>
      <c r="D465" s="137"/>
      <c r="E465" s="141">
        <v>18.5</v>
      </c>
      <c r="F465" s="145"/>
      <c r="G465" s="145"/>
      <c r="H465" s="145"/>
      <c r="I465" s="145"/>
      <c r="J465" s="145"/>
      <c r="K465" s="145"/>
      <c r="L465" s="129"/>
      <c r="M465" s="129"/>
      <c r="N465" s="129"/>
      <c r="O465" s="129"/>
      <c r="P465" s="129"/>
      <c r="Q465" s="129"/>
      <c r="R465" s="129"/>
      <c r="S465" s="129"/>
      <c r="T465" s="129" t="s">
        <v>157</v>
      </c>
      <c r="U465" s="129">
        <v>0</v>
      </c>
      <c r="V465" s="129"/>
      <c r="W465" s="129"/>
      <c r="X465" s="129"/>
      <c r="Y465" s="129"/>
      <c r="Z465" s="129"/>
      <c r="AA465" s="129"/>
      <c r="AB465" s="129"/>
      <c r="AC465" s="129"/>
      <c r="AD465" s="129"/>
      <c r="AE465" s="129"/>
      <c r="AF465" s="129"/>
      <c r="AG465" s="129"/>
      <c r="AH465" s="129"/>
      <c r="AI465" s="129"/>
      <c r="AJ465" s="129"/>
      <c r="AK465" s="129"/>
      <c r="AL465" s="129"/>
      <c r="AM465" s="129"/>
      <c r="AN465" s="129"/>
      <c r="AO465" s="129"/>
      <c r="AP465" s="129"/>
      <c r="AQ465" s="129"/>
      <c r="AR465" s="129"/>
      <c r="AS465" s="129"/>
      <c r="AT465" s="129"/>
      <c r="AU465" s="129"/>
      <c r="AV465" s="129"/>
      <c r="AW465" s="129"/>
    </row>
    <row r="466" spans="1:49" outlineLevel="1">
      <c r="A466" s="130">
        <v>174</v>
      </c>
      <c r="B466" s="134" t="s">
        <v>744</v>
      </c>
      <c r="C466" s="166" t="s">
        <v>745</v>
      </c>
      <c r="D466" s="136" t="s">
        <v>237</v>
      </c>
      <c r="E466" s="140">
        <v>34.86</v>
      </c>
      <c r="F466" s="144"/>
      <c r="G466" s="145">
        <f>ROUND(E466*F466,2)</f>
        <v>0</v>
      </c>
      <c r="H466" s="145">
        <v>0</v>
      </c>
      <c r="I466" s="145">
        <f>ROUND(E466*H466,5)</f>
        <v>0</v>
      </c>
      <c r="J466" s="145">
        <v>4.0000000000000002E-4</v>
      </c>
      <c r="K466" s="145">
        <f>ROUND(E466*J466,5)</f>
        <v>1.3939999999999999E-2</v>
      </c>
      <c r="L466" s="129"/>
      <c r="M466" s="129"/>
      <c r="N466" s="129"/>
      <c r="O466" s="129"/>
      <c r="P466" s="129"/>
      <c r="Q466" s="129"/>
      <c r="R466" s="129"/>
      <c r="S466" s="129"/>
      <c r="T466" s="129" t="s">
        <v>155</v>
      </c>
      <c r="U466" s="129"/>
      <c r="V466" s="129"/>
      <c r="W466" s="129"/>
      <c r="X466" s="129"/>
      <c r="Y466" s="129"/>
      <c r="Z466" s="129"/>
      <c r="AA466" s="129"/>
      <c r="AB466" s="129"/>
      <c r="AC466" s="129"/>
      <c r="AD466" s="129"/>
      <c r="AE466" s="129"/>
      <c r="AF466" s="129"/>
      <c r="AG466" s="129"/>
      <c r="AH466" s="129"/>
      <c r="AI466" s="129"/>
      <c r="AJ466" s="129"/>
      <c r="AK466" s="129"/>
      <c r="AL466" s="129"/>
      <c r="AM466" s="129"/>
      <c r="AN466" s="129"/>
      <c r="AO466" s="129"/>
      <c r="AP466" s="129"/>
      <c r="AQ466" s="129"/>
      <c r="AR466" s="129"/>
      <c r="AS466" s="129"/>
      <c r="AT466" s="129"/>
      <c r="AU466" s="129"/>
      <c r="AV466" s="129"/>
      <c r="AW466" s="129"/>
    </row>
    <row r="467" spans="1:49" outlineLevel="1">
      <c r="A467" s="130"/>
      <c r="B467" s="134"/>
      <c r="C467" s="167" t="s">
        <v>746</v>
      </c>
      <c r="D467" s="137"/>
      <c r="E467" s="141"/>
      <c r="F467" s="145"/>
      <c r="G467" s="145"/>
      <c r="H467" s="145"/>
      <c r="I467" s="145"/>
      <c r="J467" s="145"/>
      <c r="K467" s="145"/>
      <c r="L467" s="129"/>
      <c r="M467" s="129"/>
      <c r="N467" s="129"/>
      <c r="O467" s="129"/>
      <c r="P467" s="129"/>
      <c r="Q467" s="129"/>
      <c r="R467" s="129"/>
      <c r="S467" s="129"/>
      <c r="T467" s="129" t="s">
        <v>157</v>
      </c>
      <c r="U467" s="129">
        <v>0</v>
      </c>
      <c r="V467" s="129"/>
      <c r="W467" s="129"/>
      <c r="X467" s="129"/>
      <c r="Y467" s="129"/>
      <c r="Z467" s="129"/>
      <c r="AA467" s="129"/>
      <c r="AB467" s="129"/>
      <c r="AC467" s="129"/>
      <c r="AD467" s="129"/>
      <c r="AE467" s="129"/>
      <c r="AF467" s="129"/>
      <c r="AG467" s="129"/>
      <c r="AH467" s="129"/>
      <c r="AI467" s="129"/>
      <c r="AJ467" s="129"/>
      <c r="AK467" s="129"/>
      <c r="AL467" s="129"/>
      <c r="AM467" s="129"/>
      <c r="AN467" s="129"/>
      <c r="AO467" s="129"/>
      <c r="AP467" s="129"/>
      <c r="AQ467" s="129"/>
      <c r="AR467" s="129"/>
      <c r="AS467" s="129"/>
      <c r="AT467" s="129"/>
      <c r="AU467" s="129"/>
      <c r="AV467" s="129"/>
      <c r="AW467" s="129"/>
    </row>
    <row r="468" spans="1:49" outlineLevel="1">
      <c r="A468" s="130"/>
      <c r="B468" s="134"/>
      <c r="C468" s="167" t="s">
        <v>747</v>
      </c>
      <c r="D468" s="137"/>
      <c r="E468" s="141"/>
      <c r="F468" s="145"/>
      <c r="G468" s="145"/>
      <c r="H468" s="145"/>
      <c r="I468" s="145"/>
      <c r="J468" s="145"/>
      <c r="K468" s="145"/>
      <c r="L468" s="129"/>
      <c r="M468" s="129"/>
      <c r="N468" s="129"/>
      <c r="O468" s="129"/>
      <c r="P468" s="129"/>
      <c r="Q468" s="129"/>
      <c r="R468" s="129"/>
      <c r="S468" s="129"/>
      <c r="T468" s="129" t="s">
        <v>157</v>
      </c>
      <c r="U468" s="129">
        <v>0</v>
      </c>
      <c r="V468" s="129"/>
      <c r="W468" s="129"/>
      <c r="X468" s="129"/>
      <c r="Y468" s="129"/>
      <c r="Z468" s="129"/>
      <c r="AA468" s="129"/>
      <c r="AB468" s="129"/>
      <c r="AC468" s="129"/>
      <c r="AD468" s="129"/>
      <c r="AE468" s="129"/>
      <c r="AF468" s="129"/>
      <c r="AG468" s="129"/>
      <c r="AH468" s="129"/>
      <c r="AI468" s="129"/>
      <c r="AJ468" s="129"/>
      <c r="AK468" s="129"/>
      <c r="AL468" s="129"/>
      <c r="AM468" s="129"/>
      <c r="AN468" s="129"/>
      <c r="AO468" s="129"/>
      <c r="AP468" s="129"/>
      <c r="AQ468" s="129"/>
      <c r="AR468" s="129"/>
      <c r="AS468" s="129"/>
      <c r="AT468" s="129"/>
      <c r="AU468" s="129"/>
      <c r="AV468" s="129"/>
      <c r="AW468" s="129"/>
    </row>
    <row r="469" spans="1:49" outlineLevel="1">
      <c r="A469" s="130"/>
      <c r="B469" s="134"/>
      <c r="C469" s="167" t="s">
        <v>748</v>
      </c>
      <c r="D469" s="137"/>
      <c r="E469" s="141">
        <v>25.67</v>
      </c>
      <c r="F469" s="145"/>
      <c r="G469" s="145"/>
      <c r="H469" s="145"/>
      <c r="I469" s="145"/>
      <c r="J469" s="145"/>
      <c r="K469" s="145"/>
      <c r="L469" s="129"/>
      <c r="M469" s="129"/>
      <c r="N469" s="129"/>
      <c r="O469" s="129"/>
      <c r="P469" s="129"/>
      <c r="Q469" s="129"/>
      <c r="R469" s="129"/>
      <c r="S469" s="129"/>
      <c r="T469" s="129" t="s">
        <v>157</v>
      </c>
      <c r="U469" s="129">
        <v>0</v>
      </c>
      <c r="V469" s="129"/>
      <c r="W469" s="129"/>
      <c r="X469" s="129"/>
      <c r="Y469" s="129"/>
      <c r="Z469" s="129"/>
      <c r="AA469" s="129"/>
      <c r="AB469" s="129"/>
      <c r="AC469" s="129"/>
      <c r="AD469" s="129"/>
      <c r="AE469" s="129"/>
      <c r="AF469" s="129"/>
      <c r="AG469" s="129"/>
      <c r="AH469" s="129"/>
      <c r="AI469" s="129"/>
      <c r="AJ469" s="129"/>
      <c r="AK469" s="129"/>
      <c r="AL469" s="129"/>
      <c r="AM469" s="129"/>
      <c r="AN469" s="129"/>
      <c r="AO469" s="129"/>
      <c r="AP469" s="129"/>
      <c r="AQ469" s="129"/>
      <c r="AR469" s="129"/>
      <c r="AS469" s="129"/>
      <c r="AT469" s="129"/>
      <c r="AU469" s="129"/>
      <c r="AV469" s="129"/>
      <c r="AW469" s="129"/>
    </row>
    <row r="470" spans="1:49" outlineLevel="1">
      <c r="A470" s="130"/>
      <c r="B470" s="134"/>
      <c r="C470" s="167" t="s">
        <v>749</v>
      </c>
      <c r="D470" s="137"/>
      <c r="E470" s="141">
        <v>9.19</v>
      </c>
      <c r="F470" s="145"/>
      <c r="G470" s="145"/>
      <c r="H470" s="145"/>
      <c r="I470" s="145"/>
      <c r="J470" s="145"/>
      <c r="K470" s="145"/>
      <c r="L470" s="129"/>
      <c r="M470" s="129"/>
      <c r="N470" s="129"/>
      <c r="O470" s="129"/>
      <c r="P470" s="129"/>
      <c r="Q470" s="129"/>
      <c r="R470" s="129"/>
      <c r="S470" s="129"/>
      <c r="T470" s="129" t="s">
        <v>157</v>
      </c>
      <c r="U470" s="129">
        <v>0</v>
      </c>
      <c r="V470" s="129"/>
      <c r="W470" s="129"/>
      <c r="X470" s="129"/>
      <c r="Y470" s="129"/>
      <c r="Z470" s="129"/>
      <c r="AA470" s="129"/>
      <c r="AB470" s="129"/>
      <c r="AC470" s="129"/>
      <c r="AD470" s="129"/>
      <c r="AE470" s="129"/>
      <c r="AF470" s="129"/>
      <c r="AG470" s="129"/>
      <c r="AH470" s="129"/>
      <c r="AI470" s="129"/>
      <c r="AJ470" s="129"/>
      <c r="AK470" s="129"/>
      <c r="AL470" s="129"/>
      <c r="AM470" s="129"/>
      <c r="AN470" s="129"/>
      <c r="AO470" s="129"/>
      <c r="AP470" s="129"/>
      <c r="AQ470" s="129"/>
      <c r="AR470" s="129"/>
      <c r="AS470" s="129"/>
      <c r="AT470" s="129"/>
      <c r="AU470" s="129"/>
      <c r="AV470" s="129"/>
      <c r="AW470" s="129"/>
    </row>
    <row r="471" spans="1:49" ht="20.399999999999999" outlineLevel="1">
      <c r="A471" s="130">
        <v>175</v>
      </c>
      <c r="B471" s="134" t="s">
        <v>750</v>
      </c>
      <c r="C471" s="166" t="s">
        <v>751</v>
      </c>
      <c r="D471" s="136" t="s">
        <v>198</v>
      </c>
      <c r="E471" s="140">
        <v>59.73</v>
      </c>
      <c r="F471" s="144"/>
      <c r="G471" s="145">
        <f>ROUND(E471*F471,2)</f>
        <v>0</v>
      </c>
      <c r="H471" s="145">
        <v>0</v>
      </c>
      <c r="I471" s="145">
        <f>ROUND(E471*H471,5)</f>
        <v>0</v>
      </c>
      <c r="J471" s="145">
        <v>0.02</v>
      </c>
      <c r="K471" s="145">
        <f>ROUND(E471*J471,5)</f>
        <v>1.1946000000000001</v>
      </c>
      <c r="L471" s="129"/>
      <c r="M471" s="129"/>
      <c r="N471" s="129"/>
      <c r="O471" s="129"/>
      <c r="P471" s="129"/>
      <c r="Q471" s="129"/>
      <c r="R471" s="129"/>
      <c r="S471" s="129"/>
      <c r="T471" s="129" t="s">
        <v>155</v>
      </c>
      <c r="U471" s="129"/>
      <c r="V471" s="129"/>
      <c r="W471" s="129"/>
      <c r="X471" s="129"/>
      <c r="Y471" s="129"/>
      <c r="Z471" s="129"/>
      <c r="AA471" s="129"/>
      <c r="AB471" s="129"/>
      <c r="AC471" s="129"/>
      <c r="AD471" s="129"/>
      <c r="AE471" s="129"/>
      <c r="AF471" s="129"/>
      <c r="AG471" s="129"/>
      <c r="AH471" s="129"/>
      <c r="AI471" s="129"/>
      <c r="AJ471" s="129"/>
      <c r="AK471" s="129"/>
      <c r="AL471" s="129"/>
      <c r="AM471" s="129"/>
      <c r="AN471" s="129"/>
      <c r="AO471" s="129"/>
      <c r="AP471" s="129"/>
      <c r="AQ471" s="129"/>
      <c r="AR471" s="129"/>
      <c r="AS471" s="129"/>
      <c r="AT471" s="129"/>
      <c r="AU471" s="129"/>
      <c r="AV471" s="129"/>
      <c r="AW471" s="129"/>
    </row>
    <row r="472" spans="1:49" outlineLevel="1">
      <c r="A472" s="130"/>
      <c r="B472" s="134"/>
      <c r="C472" s="167" t="s">
        <v>746</v>
      </c>
      <c r="D472" s="137"/>
      <c r="E472" s="141"/>
      <c r="F472" s="145"/>
      <c r="G472" s="145"/>
      <c r="H472" s="145"/>
      <c r="I472" s="145"/>
      <c r="J472" s="145"/>
      <c r="K472" s="145"/>
      <c r="L472" s="129"/>
      <c r="M472" s="129"/>
      <c r="N472" s="129"/>
      <c r="O472" s="129"/>
      <c r="P472" s="129"/>
      <c r="Q472" s="129"/>
      <c r="R472" s="129"/>
      <c r="S472" s="129"/>
      <c r="T472" s="129" t="s">
        <v>157</v>
      </c>
      <c r="U472" s="129">
        <v>0</v>
      </c>
      <c r="V472" s="129"/>
      <c r="W472" s="129"/>
      <c r="X472" s="129"/>
      <c r="Y472" s="129"/>
      <c r="Z472" s="129"/>
      <c r="AA472" s="129"/>
      <c r="AB472" s="129"/>
      <c r="AC472" s="129"/>
      <c r="AD472" s="129"/>
      <c r="AE472" s="129"/>
      <c r="AF472" s="129"/>
      <c r="AG472" s="129"/>
      <c r="AH472" s="129"/>
      <c r="AI472" s="129"/>
      <c r="AJ472" s="129"/>
      <c r="AK472" s="129"/>
      <c r="AL472" s="129"/>
      <c r="AM472" s="129"/>
      <c r="AN472" s="129"/>
      <c r="AO472" s="129"/>
      <c r="AP472" s="129"/>
      <c r="AQ472" s="129"/>
      <c r="AR472" s="129"/>
      <c r="AS472" s="129"/>
      <c r="AT472" s="129"/>
      <c r="AU472" s="129"/>
      <c r="AV472" s="129"/>
      <c r="AW472" s="129"/>
    </row>
    <row r="473" spans="1:49" outlineLevel="1">
      <c r="A473" s="130"/>
      <c r="B473" s="134"/>
      <c r="C473" s="167" t="s">
        <v>747</v>
      </c>
      <c r="D473" s="137"/>
      <c r="E473" s="141"/>
      <c r="F473" s="145"/>
      <c r="G473" s="145"/>
      <c r="H473" s="145"/>
      <c r="I473" s="145"/>
      <c r="J473" s="145"/>
      <c r="K473" s="145"/>
      <c r="L473" s="129"/>
      <c r="M473" s="129"/>
      <c r="N473" s="129"/>
      <c r="O473" s="129"/>
      <c r="P473" s="129"/>
      <c r="Q473" s="129"/>
      <c r="R473" s="129"/>
      <c r="S473" s="129"/>
      <c r="T473" s="129" t="s">
        <v>157</v>
      </c>
      <c r="U473" s="129">
        <v>0</v>
      </c>
      <c r="V473" s="129"/>
      <c r="W473" s="129"/>
      <c r="X473" s="129"/>
      <c r="Y473" s="129"/>
      <c r="Z473" s="129"/>
      <c r="AA473" s="129"/>
      <c r="AB473" s="129"/>
      <c r="AC473" s="129"/>
      <c r="AD473" s="129"/>
      <c r="AE473" s="129"/>
      <c r="AF473" s="129"/>
      <c r="AG473" s="129"/>
      <c r="AH473" s="129"/>
      <c r="AI473" s="129"/>
      <c r="AJ473" s="129"/>
      <c r="AK473" s="129"/>
      <c r="AL473" s="129"/>
      <c r="AM473" s="129"/>
      <c r="AN473" s="129"/>
      <c r="AO473" s="129"/>
      <c r="AP473" s="129"/>
      <c r="AQ473" s="129"/>
      <c r="AR473" s="129"/>
      <c r="AS473" s="129"/>
      <c r="AT473" s="129"/>
      <c r="AU473" s="129"/>
      <c r="AV473" s="129"/>
      <c r="AW473" s="129"/>
    </row>
    <row r="474" spans="1:49" outlineLevel="1">
      <c r="A474" s="130"/>
      <c r="B474" s="134"/>
      <c r="C474" s="167" t="s">
        <v>752</v>
      </c>
      <c r="D474" s="137"/>
      <c r="E474" s="141">
        <v>37.76</v>
      </c>
      <c r="F474" s="145"/>
      <c r="G474" s="145"/>
      <c r="H474" s="145"/>
      <c r="I474" s="145"/>
      <c r="J474" s="145"/>
      <c r="K474" s="145"/>
      <c r="L474" s="129"/>
      <c r="M474" s="129"/>
      <c r="N474" s="129"/>
      <c r="O474" s="129"/>
      <c r="P474" s="129"/>
      <c r="Q474" s="129"/>
      <c r="R474" s="129"/>
      <c r="S474" s="129"/>
      <c r="T474" s="129" t="s">
        <v>157</v>
      </c>
      <c r="U474" s="129">
        <v>0</v>
      </c>
      <c r="V474" s="129"/>
      <c r="W474" s="129"/>
      <c r="X474" s="129"/>
      <c r="Y474" s="129"/>
      <c r="Z474" s="129"/>
      <c r="AA474" s="129"/>
      <c r="AB474" s="129"/>
      <c r="AC474" s="129"/>
      <c r="AD474" s="129"/>
      <c r="AE474" s="129"/>
      <c r="AF474" s="129"/>
      <c r="AG474" s="129"/>
      <c r="AH474" s="129"/>
      <c r="AI474" s="129"/>
      <c r="AJ474" s="129"/>
      <c r="AK474" s="129"/>
      <c r="AL474" s="129"/>
      <c r="AM474" s="129"/>
      <c r="AN474" s="129"/>
      <c r="AO474" s="129"/>
      <c r="AP474" s="129"/>
      <c r="AQ474" s="129"/>
      <c r="AR474" s="129"/>
      <c r="AS474" s="129"/>
      <c r="AT474" s="129"/>
      <c r="AU474" s="129"/>
      <c r="AV474" s="129"/>
      <c r="AW474" s="129"/>
    </row>
    <row r="475" spans="1:49" outlineLevel="1">
      <c r="A475" s="130"/>
      <c r="B475" s="134"/>
      <c r="C475" s="167" t="s">
        <v>753</v>
      </c>
      <c r="D475" s="137"/>
      <c r="E475" s="141">
        <v>8.85</v>
      </c>
      <c r="F475" s="145"/>
      <c r="G475" s="145"/>
      <c r="H475" s="145"/>
      <c r="I475" s="145"/>
      <c r="J475" s="145"/>
      <c r="K475" s="145"/>
      <c r="L475" s="129"/>
      <c r="M475" s="129"/>
      <c r="N475" s="129"/>
      <c r="O475" s="129"/>
      <c r="P475" s="129"/>
      <c r="Q475" s="129"/>
      <c r="R475" s="129"/>
      <c r="S475" s="129"/>
      <c r="T475" s="129" t="s">
        <v>157</v>
      </c>
      <c r="U475" s="129">
        <v>0</v>
      </c>
      <c r="V475" s="129"/>
      <c r="W475" s="129"/>
      <c r="X475" s="129"/>
      <c r="Y475" s="129"/>
      <c r="Z475" s="129"/>
      <c r="AA475" s="129"/>
      <c r="AB475" s="129"/>
      <c r="AC475" s="129"/>
      <c r="AD475" s="129"/>
      <c r="AE475" s="129"/>
      <c r="AF475" s="129"/>
      <c r="AG475" s="129"/>
      <c r="AH475" s="129"/>
      <c r="AI475" s="129"/>
      <c r="AJ475" s="129"/>
      <c r="AK475" s="129"/>
      <c r="AL475" s="129"/>
      <c r="AM475" s="129"/>
      <c r="AN475" s="129"/>
      <c r="AO475" s="129"/>
      <c r="AP475" s="129"/>
      <c r="AQ475" s="129"/>
      <c r="AR475" s="129"/>
      <c r="AS475" s="129"/>
      <c r="AT475" s="129"/>
      <c r="AU475" s="129"/>
      <c r="AV475" s="129"/>
      <c r="AW475" s="129"/>
    </row>
    <row r="476" spans="1:49" outlineLevel="1">
      <c r="A476" s="130"/>
      <c r="B476" s="134"/>
      <c r="C476" s="167" t="s">
        <v>754</v>
      </c>
      <c r="D476" s="137"/>
      <c r="E476" s="141">
        <v>9.82</v>
      </c>
      <c r="F476" s="145"/>
      <c r="G476" s="145"/>
      <c r="H476" s="145"/>
      <c r="I476" s="145"/>
      <c r="J476" s="145"/>
      <c r="K476" s="145"/>
      <c r="L476" s="129"/>
      <c r="M476" s="129"/>
      <c r="N476" s="129"/>
      <c r="O476" s="129"/>
      <c r="P476" s="129"/>
      <c r="Q476" s="129"/>
      <c r="R476" s="129"/>
      <c r="S476" s="129"/>
      <c r="T476" s="129" t="s">
        <v>157</v>
      </c>
      <c r="U476" s="129">
        <v>0</v>
      </c>
      <c r="V476" s="129"/>
      <c r="W476" s="129"/>
      <c r="X476" s="129"/>
      <c r="Y476" s="129"/>
      <c r="Z476" s="129"/>
      <c r="AA476" s="129"/>
      <c r="AB476" s="129"/>
      <c r="AC476" s="129"/>
      <c r="AD476" s="129"/>
      <c r="AE476" s="129"/>
      <c r="AF476" s="129"/>
      <c r="AG476" s="129"/>
      <c r="AH476" s="129"/>
      <c r="AI476" s="129"/>
      <c r="AJ476" s="129"/>
      <c r="AK476" s="129"/>
      <c r="AL476" s="129"/>
      <c r="AM476" s="129"/>
      <c r="AN476" s="129"/>
      <c r="AO476" s="129"/>
      <c r="AP476" s="129"/>
      <c r="AQ476" s="129"/>
      <c r="AR476" s="129"/>
      <c r="AS476" s="129"/>
      <c r="AT476" s="129"/>
      <c r="AU476" s="129"/>
      <c r="AV476" s="129"/>
      <c r="AW476" s="129"/>
    </row>
    <row r="477" spans="1:49" outlineLevel="1">
      <c r="A477" s="130"/>
      <c r="B477" s="134"/>
      <c r="C477" s="167" t="s">
        <v>755</v>
      </c>
      <c r="D477" s="137"/>
      <c r="E477" s="141">
        <v>1.47</v>
      </c>
      <c r="F477" s="145"/>
      <c r="G477" s="145"/>
      <c r="H477" s="145"/>
      <c r="I477" s="145"/>
      <c r="J477" s="145"/>
      <c r="K477" s="145"/>
      <c r="L477" s="129"/>
      <c r="M477" s="129"/>
      <c r="N477" s="129"/>
      <c r="O477" s="129"/>
      <c r="P477" s="129"/>
      <c r="Q477" s="129"/>
      <c r="R477" s="129"/>
      <c r="S477" s="129"/>
      <c r="T477" s="129" t="s">
        <v>157</v>
      </c>
      <c r="U477" s="129">
        <v>0</v>
      </c>
      <c r="V477" s="129"/>
      <c r="W477" s="129"/>
      <c r="X477" s="129"/>
      <c r="Y477" s="129"/>
      <c r="Z477" s="129"/>
      <c r="AA477" s="129"/>
      <c r="AB477" s="129"/>
      <c r="AC477" s="129"/>
      <c r="AD477" s="129"/>
      <c r="AE477" s="129"/>
      <c r="AF477" s="129"/>
      <c r="AG477" s="129"/>
      <c r="AH477" s="129"/>
      <c r="AI477" s="129"/>
      <c r="AJ477" s="129"/>
      <c r="AK477" s="129"/>
      <c r="AL477" s="129"/>
      <c r="AM477" s="129"/>
      <c r="AN477" s="129"/>
      <c r="AO477" s="129"/>
      <c r="AP477" s="129"/>
      <c r="AQ477" s="129"/>
      <c r="AR477" s="129"/>
      <c r="AS477" s="129"/>
      <c r="AT477" s="129"/>
      <c r="AU477" s="129"/>
      <c r="AV477" s="129"/>
      <c r="AW477" s="129"/>
    </row>
    <row r="478" spans="1:49" outlineLevel="1">
      <c r="A478" s="130"/>
      <c r="B478" s="134"/>
      <c r="C478" s="167" t="s">
        <v>756</v>
      </c>
      <c r="D478" s="137"/>
      <c r="E478" s="141">
        <v>1.83</v>
      </c>
      <c r="F478" s="145"/>
      <c r="G478" s="145"/>
      <c r="H478" s="145"/>
      <c r="I478" s="145"/>
      <c r="J478" s="145"/>
      <c r="K478" s="145"/>
      <c r="L478" s="129"/>
      <c r="M478" s="129"/>
      <c r="N478" s="129"/>
      <c r="O478" s="129"/>
      <c r="P478" s="129"/>
      <c r="Q478" s="129"/>
      <c r="R478" s="129"/>
      <c r="S478" s="129"/>
      <c r="T478" s="129" t="s">
        <v>157</v>
      </c>
      <c r="U478" s="129">
        <v>0</v>
      </c>
      <c r="V478" s="129"/>
      <c r="W478" s="129"/>
      <c r="X478" s="129"/>
      <c r="Y478" s="129"/>
      <c r="Z478" s="129"/>
      <c r="AA478" s="129"/>
      <c r="AB478" s="129"/>
      <c r="AC478" s="129"/>
      <c r="AD478" s="129"/>
      <c r="AE478" s="129"/>
      <c r="AF478" s="129"/>
      <c r="AG478" s="129"/>
      <c r="AH478" s="129"/>
      <c r="AI478" s="129"/>
      <c r="AJ478" s="129"/>
      <c r="AK478" s="129"/>
      <c r="AL478" s="129"/>
      <c r="AM478" s="129"/>
      <c r="AN478" s="129"/>
      <c r="AO478" s="129"/>
      <c r="AP478" s="129"/>
      <c r="AQ478" s="129"/>
      <c r="AR478" s="129"/>
      <c r="AS478" s="129"/>
      <c r="AT478" s="129"/>
      <c r="AU478" s="129"/>
      <c r="AV478" s="129"/>
      <c r="AW478" s="129"/>
    </row>
    <row r="479" spans="1:49" outlineLevel="1">
      <c r="A479" s="130">
        <v>176</v>
      </c>
      <c r="B479" s="134" t="s">
        <v>757</v>
      </c>
      <c r="C479" s="166" t="s">
        <v>758</v>
      </c>
      <c r="D479" s="136" t="s">
        <v>198</v>
      </c>
      <c r="E479" s="140">
        <v>59.73</v>
      </c>
      <c r="F479" s="144"/>
      <c r="G479" s="145">
        <f>ROUND(E479*F479,2)</f>
        <v>0</v>
      </c>
      <c r="H479" s="145">
        <v>0</v>
      </c>
      <c r="I479" s="145">
        <f>ROUND(E479*H479,5)</f>
        <v>0</v>
      </c>
      <c r="J479" s="145">
        <v>1.75E-3</v>
      </c>
      <c r="K479" s="145">
        <f>ROUND(E479*J479,5)</f>
        <v>0.10453</v>
      </c>
      <c r="L479" s="129"/>
      <c r="M479" s="129"/>
      <c r="N479" s="129"/>
      <c r="O479" s="129"/>
      <c r="P479" s="129"/>
      <c r="Q479" s="129"/>
      <c r="R479" s="129"/>
      <c r="S479" s="129"/>
      <c r="T479" s="129" t="s">
        <v>155</v>
      </c>
      <c r="U479" s="129"/>
      <c r="V479" s="129"/>
      <c r="W479" s="129"/>
      <c r="X479" s="129"/>
      <c r="Y479" s="129"/>
      <c r="Z479" s="129"/>
      <c r="AA479" s="129"/>
      <c r="AB479" s="129"/>
      <c r="AC479" s="129"/>
      <c r="AD479" s="129"/>
      <c r="AE479" s="129"/>
      <c r="AF479" s="129"/>
      <c r="AG479" s="129"/>
      <c r="AH479" s="129"/>
      <c r="AI479" s="129"/>
      <c r="AJ479" s="129"/>
      <c r="AK479" s="129"/>
      <c r="AL479" s="129"/>
      <c r="AM479" s="129"/>
      <c r="AN479" s="129"/>
      <c r="AO479" s="129"/>
      <c r="AP479" s="129"/>
      <c r="AQ479" s="129"/>
      <c r="AR479" s="129"/>
      <c r="AS479" s="129"/>
      <c r="AT479" s="129"/>
      <c r="AU479" s="129"/>
      <c r="AV479" s="129"/>
      <c r="AW479" s="129"/>
    </row>
    <row r="480" spans="1:49" outlineLevel="1">
      <c r="A480" s="130">
        <v>177</v>
      </c>
      <c r="B480" s="134" t="s">
        <v>759</v>
      </c>
      <c r="C480" s="166" t="s">
        <v>760</v>
      </c>
      <c r="D480" s="136" t="s">
        <v>237</v>
      </c>
      <c r="E480" s="140">
        <v>26.72</v>
      </c>
      <c r="F480" s="144"/>
      <c r="G480" s="145">
        <f>ROUND(E480*F480,2)</f>
        <v>0</v>
      </c>
      <c r="H480" s="145">
        <v>0</v>
      </c>
      <c r="I480" s="145">
        <f>ROUND(E480*H480,5)</f>
        <v>0</v>
      </c>
      <c r="J480" s="145">
        <v>8.0000000000000007E-5</v>
      </c>
      <c r="K480" s="145">
        <f>ROUND(E480*J480,5)</f>
        <v>2.14E-3</v>
      </c>
      <c r="L480" s="129"/>
      <c r="M480" s="129"/>
      <c r="N480" s="129"/>
      <c r="O480" s="129"/>
      <c r="P480" s="129"/>
      <c r="Q480" s="129"/>
      <c r="R480" s="129"/>
      <c r="S480" s="129"/>
      <c r="T480" s="129" t="s">
        <v>155</v>
      </c>
      <c r="U480" s="129"/>
      <c r="V480" s="129"/>
      <c r="W480" s="129"/>
      <c r="X480" s="129"/>
      <c r="Y480" s="129"/>
      <c r="Z480" s="129"/>
      <c r="AA480" s="129"/>
      <c r="AB480" s="129"/>
      <c r="AC480" s="129"/>
      <c r="AD480" s="129"/>
      <c r="AE480" s="129"/>
      <c r="AF480" s="129"/>
      <c r="AG480" s="129"/>
      <c r="AH480" s="129"/>
      <c r="AI480" s="129"/>
      <c r="AJ480" s="129"/>
      <c r="AK480" s="129"/>
      <c r="AL480" s="129"/>
      <c r="AM480" s="129"/>
      <c r="AN480" s="129"/>
      <c r="AO480" s="129"/>
      <c r="AP480" s="129"/>
      <c r="AQ480" s="129"/>
      <c r="AR480" s="129"/>
      <c r="AS480" s="129"/>
      <c r="AT480" s="129"/>
      <c r="AU480" s="129"/>
      <c r="AV480" s="129"/>
      <c r="AW480" s="129"/>
    </row>
    <row r="481" spans="1:49" outlineLevel="1">
      <c r="A481" s="130"/>
      <c r="B481" s="134"/>
      <c r="C481" s="167" t="s">
        <v>746</v>
      </c>
      <c r="D481" s="137"/>
      <c r="E481" s="141"/>
      <c r="F481" s="145"/>
      <c r="G481" s="145"/>
      <c r="H481" s="145"/>
      <c r="I481" s="145"/>
      <c r="J481" s="145"/>
      <c r="K481" s="145"/>
      <c r="L481" s="129"/>
      <c r="M481" s="129"/>
      <c r="N481" s="129"/>
      <c r="O481" s="129"/>
      <c r="P481" s="129"/>
      <c r="Q481" s="129"/>
      <c r="R481" s="129"/>
      <c r="S481" s="129"/>
      <c r="T481" s="129" t="s">
        <v>157</v>
      </c>
      <c r="U481" s="129">
        <v>0</v>
      </c>
      <c r="V481" s="129"/>
      <c r="W481" s="129"/>
      <c r="X481" s="129"/>
      <c r="Y481" s="129"/>
      <c r="Z481" s="129"/>
      <c r="AA481" s="129"/>
      <c r="AB481" s="129"/>
      <c r="AC481" s="129"/>
      <c r="AD481" s="129"/>
      <c r="AE481" s="129"/>
      <c r="AF481" s="129"/>
      <c r="AG481" s="129"/>
      <c r="AH481" s="129"/>
      <c r="AI481" s="129"/>
      <c r="AJ481" s="129"/>
      <c r="AK481" s="129"/>
      <c r="AL481" s="129"/>
      <c r="AM481" s="129"/>
      <c r="AN481" s="129"/>
      <c r="AO481" s="129"/>
      <c r="AP481" s="129"/>
      <c r="AQ481" s="129"/>
      <c r="AR481" s="129"/>
      <c r="AS481" s="129"/>
      <c r="AT481" s="129"/>
      <c r="AU481" s="129"/>
      <c r="AV481" s="129"/>
      <c r="AW481" s="129"/>
    </row>
    <row r="482" spans="1:49" outlineLevel="1">
      <c r="A482" s="130"/>
      <c r="B482" s="134"/>
      <c r="C482" s="167" t="s">
        <v>747</v>
      </c>
      <c r="D482" s="137"/>
      <c r="E482" s="141"/>
      <c r="F482" s="145"/>
      <c r="G482" s="145"/>
      <c r="H482" s="145"/>
      <c r="I482" s="145"/>
      <c r="J482" s="145"/>
      <c r="K482" s="145"/>
      <c r="L482" s="129"/>
      <c r="M482" s="129"/>
      <c r="N482" s="129"/>
      <c r="O482" s="129"/>
      <c r="P482" s="129"/>
      <c r="Q482" s="129"/>
      <c r="R482" s="129"/>
      <c r="S482" s="129"/>
      <c r="T482" s="129" t="s">
        <v>157</v>
      </c>
      <c r="U482" s="129">
        <v>0</v>
      </c>
      <c r="V482" s="129"/>
      <c r="W482" s="129"/>
      <c r="X482" s="129"/>
      <c r="Y482" s="129"/>
      <c r="Z482" s="129"/>
      <c r="AA482" s="129"/>
      <c r="AB482" s="129"/>
      <c r="AC482" s="129"/>
      <c r="AD482" s="129"/>
      <c r="AE482" s="129"/>
      <c r="AF482" s="129"/>
      <c r="AG482" s="129"/>
      <c r="AH482" s="129"/>
      <c r="AI482" s="129"/>
      <c r="AJ482" s="129"/>
      <c r="AK482" s="129"/>
      <c r="AL482" s="129"/>
      <c r="AM482" s="129"/>
      <c r="AN482" s="129"/>
      <c r="AO482" s="129"/>
      <c r="AP482" s="129"/>
      <c r="AQ482" s="129"/>
      <c r="AR482" s="129"/>
      <c r="AS482" s="129"/>
      <c r="AT482" s="129"/>
      <c r="AU482" s="129"/>
      <c r="AV482" s="129"/>
      <c r="AW482" s="129"/>
    </row>
    <row r="483" spans="1:49" outlineLevel="1">
      <c r="A483" s="130"/>
      <c r="B483" s="134"/>
      <c r="C483" s="167" t="s">
        <v>761</v>
      </c>
      <c r="D483" s="137"/>
      <c r="E483" s="141">
        <v>8.2949999999999999</v>
      </c>
      <c r="F483" s="145"/>
      <c r="G483" s="145"/>
      <c r="H483" s="145"/>
      <c r="I483" s="145"/>
      <c r="J483" s="145"/>
      <c r="K483" s="145"/>
      <c r="L483" s="129"/>
      <c r="M483" s="129"/>
      <c r="N483" s="129"/>
      <c r="O483" s="129"/>
      <c r="P483" s="129"/>
      <c r="Q483" s="129"/>
      <c r="R483" s="129"/>
      <c r="S483" s="129"/>
      <c r="T483" s="129" t="s">
        <v>157</v>
      </c>
      <c r="U483" s="129">
        <v>0</v>
      </c>
      <c r="V483" s="129"/>
      <c r="W483" s="129"/>
      <c r="X483" s="129"/>
      <c r="Y483" s="129"/>
      <c r="Z483" s="129"/>
      <c r="AA483" s="129"/>
      <c r="AB483" s="129"/>
      <c r="AC483" s="129"/>
      <c r="AD483" s="129"/>
      <c r="AE483" s="129"/>
      <c r="AF483" s="129"/>
      <c r="AG483" s="129"/>
      <c r="AH483" s="129"/>
      <c r="AI483" s="129"/>
      <c r="AJ483" s="129"/>
      <c r="AK483" s="129"/>
      <c r="AL483" s="129"/>
      <c r="AM483" s="129"/>
      <c r="AN483" s="129"/>
      <c r="AO483" s="129"/>
      <c r="AP483" s="129"/>
      <c r="AQ483" s="129"/>
      <c r="AR483" s="129"/>
      <c r="AS483" s="129"/>
      <c r="AT483" s="129"/>
      <c r="AU483" s="129"/>
      <c r="AV483" s="129"/>
      <c r="AW483" s="129"/>
    </row>
    <row r="484" spans="1:49" outlineLevel="1">
      <c r="A484" s="130"/>
      <c r="B484" s="134"/>
      <c r="C484" s="167" t="s">
        <v>762</v>
      </c>
      <c r="D484" s="137"/>
      <c r="E484" s="141">
        <v>8.2949999999999999</v>
      </c>
      <c r="F484" s="145"/>
      <c r="G484" s="145"/>
      <c r="H484" s="145"/>
      <c r="I484" s="145"/>
      <c r="J484" s="145"/>
      <c r="K484" s="145"/>
      <c r="L484" s="129"/>
      <c r="M484" s="129"/>
      <c r="N484" s="129"/>
      <c r="O484" s="129"/>
      <c r="P484" s="129"/>
      <c r="Q484" s="129"/>
      <c r="R484" s="129"/>
      <c r="S484" s="129"/>
      <c r="T484" s="129" t="s">
        <v>157</v>
      </c>
      <c r="U484" s="129">
        <v>0</v>
      </c>
      <c r="V484" s="129"/>
      <c r="W484" s="129"/>
      <c r="X484" s="129"/>
      <c r="Y484" s="129"/>
      <c r="Z484" s="129"/>
      <c r="AA484" s="129"/>
      <c r="AB484" s="129"/>
      <c r="AC484" s="129"/>
      <c r="AD484" s="129"/>
      <c r="AE484" s="129"/>
      <c r="AF484" s="129"/>
      <c r="AG484" s="129"/>
      <c r="AH484" s="129"/>
      <c r="AI484" s="129"/>
      <c r="AJ484" s="129"/>
      <c r="AK484" s="129"/>
      <c r="AL484" s="129"/>
      <c r="AM484" s="129"/>
      <c r="AN484" s="129"/>
      <c r="AO484" s="129"/>
      <c r="AP484" s="129"/>
      <c r="AQ484" s="129"/>
      <c r="AR484" s="129"/>
      <c r="AS484" s="129"/>
      <c r="AT484" s="129"/>
      <c r="AU484" s="129"/>
      <c r="AV484" s="129"/>
      <c r="AW484" s="129"/>
    </row>
    <row r="485" spans="1:49" outlineLevel="1">
      <c r="A485" s="130"/>
      <c r="B485" s="134"/>
      <c r="C485" s="167" t="s">
        <v>763</v>
      </c>
      <c r="D485" s="137"/>
      <c r="E485" s="141">
        <v>10.130000000000001</v>
      </c>
      <c r="F485" s="145"/>
      <c r="G485" s="145"/>
      <c r="H485" s="145"/>
      <c r="I485" s="145"/>
      <c r="J485" s="145"/>
      <c r="K485" s="145"/>
      <c r="L485" s="129"/>
      <c r="M485" s="129"/>
      <c r="N485" s="129"/>
      <c r="O485" s="129"/>
      <c r="P485" s="129"/>
      <c r="Q485" s="129"/>
      <c r="R485" s="129"/>
      <c r="S485" s="129"/>
      <c r="T485" s="129" t="s">
        <v>157</v>
      </c>
      <c r="U485" s="129">
        <v>0</v>
      </c>
      <c r="V485" s="129"/>
      <c r="W485" s="129"/>
      <c r="X485" s="129"/>
      <c r="Y485" s="129"/>
      <c r="Z485" s="129"/>
      <c r="AA485" s="129"/>
      <c r="AB485" s="129"/>
      <c r="AC485" s="129"/>
      <c r="AD485" s="129"/>
      <c r="AE485" s="129"/>
      <c r="AF485" s="129"/>
      <c r="AG485" s="129"/>
      <c r="AH485" s="129"/>
      <c r="AI485" s="129"/>
      <c r="AJ485" s="129"/>
      <c r="AK485" s="129"/>
      <c r="AL485" s="129"/>
      <c r="AM485" s="129"/>
      <c r="AN485" s="129"/>
      <c r="AO485" s="129"/>
      <c r="AP485" s="129"/>
      <c r="AQ485" s="129"/>
      <c r="AR485" s="129"/>
      <c r="AS485" s="129"/>
      <c r="AT485" s="129"/>
      <c r="AU485" s="129"/>
      <c r="AV485" s="129"/>
      <c r="AW485" s="129"/>
    </row>
    <row r="486" spans="1:49" ht="20.399999999999999" outlineLevel="1">
      <c r="A486" s="130">
        <v>178</v>
      </c>
      <c r="B486" s="134" t="s">
        <v>764</v>
      </c>
      <c r="C486" s="166" t="s">
        <v>765</v>
      </c>
      <c r="D486" s="136" t="s">
        <v>198</v>
      </c>
      <c r="E486" s="140">
        <v>18.690000000000001</v>
      </c>
      <c r="F486" s="144"/>
      <c r="G486" s="145">
        <f>ROUND(E486*F486,2)</f>
        <v>0</v>
      </c>
      <c r="H486" s="145">
        <v>0</v>
      </c>
      <c r="I486" s="145">
        <f>ROUND(E486*H486,5)</f>
        <v>0</v>
      </c>
      <c r="J486" s="145">
        <v>1E-3</v>
      </c>
      <c r="K486" s="145">
        <f>ROUND(E486*J486,5)</f>
        <v>1.8689999999999998E-2</v>
      </c>
      <c r="L486" s="129"/>
      <c r="M486" s="129"/>
      <c r="N486" s="129"/>
      <c r="O486" s="129"/>
      <c r="P486" s="129"/>
      <c r="Q486" s="129"/>
      <c r="R486" s="129"/>
      <c r="S486" s="129"/>
      <c r="T486" s="129" t="s">
        <v>155</v>
      </c>
      <c r="U486" s="129"/>
      <c r="V486" s="129"/>
      <c r="W486" s="129"/>
      <c r="X486" s="129"/>
      <c r="Y486" s="129"/>
      <c r="Z486" s="129"/>
      <c r="AA486" s="129"/>
      <c r="AB486" s="129"/>
      <c r="AC486" s="129"/>
      <c r="AD486" s="129"/>
      <c r="AE486" s="129"/>
      <c r="AF486" s="129"/>
      <c r="AG486" s="129"/>
      <c r="AH486" s="129"/>
      <c r="AI486" s="129"/>
      <c r="AJ486" s="129"/>
      <c r="AK486" s="129"/>
      <c r="AL486" s="129"/>
      <c r="AM486" s="129"/>
      <c r="AN486" s="129"/>
      <c r="AO486" s="129"/>
      <c r="AP486" s="129"/>
      <c r="AQ486" s="129"/>
      <c r="AR486" s="129"/>
      <c r="AS486" s="129"/>
      <c r="AT486" s="129"/>
      <c r="AU486" s="129"/>
      <c r="AV486" s="129"/>
      <c r="AW486" s="129"/>
    </row>
    <row r="487" spans="1:49" outlineLevel="1">
      <c r="A487" s="130"/>
      <c r="B487" s="134"/>
      <c r="C487" s="167" t="s">
        <v>746</v>
      </c>
      <c r="D487" s="137"/>
      <c r="E487" s="141"/>
      <c r="F487" s="145"/>
      <c r="G487" s="145"/>
      <c r="H487" s="145"/>
      <c r="I487" s="145"/>
      <c r="J487" s="145"/>
      <c r="K487" s="145"/>
      <c r="L487" s="129"/>
      <c r="M487" s="129"/>
      <c r="N487" s="129"/>
      <c r="O487" s="129"/>
      <c r="P487" s="129"/>
      <c r="Q487" s="129"/>
      <c r="R487" s="129"/>
      <c r="S487" s="129"/>
      <c r="T487" s="129" t="s">
        <v>157</v>
      </c>
      <c r="U487" s="129">
        <v>0</v>
      </c>
      <c r="V487" s="129"/>
      <c r="W487" s="129"/>
      <c r="X487" s="129"/>
      <c r="Y487" s="129"/>
      <c r="Z487" s="129"/>
      <c r="AA487" s="129"/>
      <c r="AB487" s="129"/>
      <c r="AC487" s="129"/>
      <c r="AD487" s="129"/>
      <c r="AE487" s="129"/>
      <c r="AF487" s="129"/>
      <c r="AG487" s="129"/>
      <c r="AH487" s="129"/>
      <c r="AI487" s="129"/>
      <c r="AJ487" s="129"/>
      <c r="AK487" s="129"/>
      <c r="AL487" s="129"/>
      <c r="AM487" s="129"/>
      <c r="AN487" s="129"/>
      <c r="AO487" s="129"/>
      <c r="AP487" s="129"/>
      <c r="AQ487" s="129"/>
      <c r="AR487" s="129"/>
      <c r="AS487" s="129"/>
      <c r="AT487" s="129"/>
      <c r="AU487" s="129"/>
      <c r="AV487" s="129"/>
      <c r="AW487" s="129"/>
    </row>
    <row r="488" spans="1:49" outlineLevel="1">
      <c r="A488" s="130"/>
      <c r="B488" s="134"/>
      <c r="C488" s="167" t="s">
        <v>747</v>
      </c>
      <c r="D488" s="137"/>
      <c r="E488" s="141"/>
      <c r="F488" s="145"/>
      <c r="G488" s="145"/>
      <c r="H488" s="145"/>
      <c r="I488" s="145"/>
      <c r="J488" s="145"/>
      <c r="K488" s="145"/>
      <c r="L488" s="129"/>
      <c r="M488" s="129"/>
      <c r="N488" s="129"/>
      <c r="O488" s="129"/>
      <c r="P488" s="129"/>
      <c r="Q488" s="129"/>
      <c r="R488" s="129"/>
      <c r="S488" s="129"/>
      <c r="T488" s="129" t="s">
        <v>157</v>
      </c>
      <c r="U488" s="129">
        <v>0</v>
      </c>
      <c r="V488" s="129"/>
      <c r="W488" s="129"/>
      <c r="X488" s="129"/>
      <c r="Y488" s="129"/>
      <c r="Z488" s="129"/>
      <c r="AA488" s="129"/>
      <c r="AB488" s="129"/>
      <c r="AC488" s="129"/>
      <c r="AD488" s="129"/>
      <c r="AE488" s="129"/>
      <c r="AF488" s="129"/>
      <c r="AG488" s="129"/>
      <c r="AH488" s="129"/>
      <c r="AI488" s="129"/>
      <c r="AJ488" s="129"/>
      <c r="AK488" s="129"/>
      <c r="AL488" s="129"/>
      <c r="AM488" s="129"/>
      <c r="AN488" s="129"/>
      <c r="AO488" s="129"/>
      <c r="AP488" s="129"/>
      <c r="AQ488" s="129"/>
      <c r="AR488" s="129"/>
      <c r="AS488" s="129"/>
      <c r="AT488" s="129"/>
      <c r="AU488" s="129"/>
      <c r="AV488" s="129"/>
      <c r="AW488" s="129"/>
    </row>
    <row r="489" spans="1:49" outlineLevel="1">
      <c r="A489" s="130"/>
      <c r="B489" s="134"/>
      <c r="C489" s="167" t="s">
        <v>766</v>
      </c>
      <c r="D489" s="137"/>
      <c r="E489" s="141">
        <v>4.84</v>
      </c>
      <c r="F489" s="145"/>
      <c r="G489" s="145"/>
      <c r="H489" s="145"/>
      <c r="I489" s="145"/>
      <c r="J489" s="145"/>
      <c r="K489" s="145"/>
      <c r="L489" s="129"/>
      <c r="M489" s="129"/>
      <c r="N489" s="129"/>
      <c r="O489" s="129"/>
      <c r="P489" s="129"/>
      <c r="Q489" s="129"/>
      <c r="R489" s="129"/>
      <c r="S489" s="129"/>
      <c r="T489" s="129" t="s">
        <v>157</v>
      </c>
      <c r="U489" s="129">
        <v>0</v>
      </c>
      <c r="V489" s="129"/>
      <c r="W489" s="129"/>
      <c r="X489" s="129"/>
      <c r="Y489" s="129"/>
      <c r="Z489" s="129"/>
      <c r="AA489" s="129"/>
      <c r="AB489" s="129"/>
      <c r="AC489" s="129"/>
      <c r="AD489" s="129"/>
      <c r="AE489" s="129"/>
      <c r="AF489" s="129"/>
      <c r="AG489" s="129"/>
      <c r="AH489" s="129"/>
      <c r="AI489" s="129"/>
      <c r="AJ489" s="129"/>
      <c r="AK489" s="129"/>
      <c r="AL489" s="129"/>
      <c r="AM489" s="129"/>
      <c r="AN489" s="129"/>
      <c r="AO489" s="129"/>
      <c r="AP489" s="129"/>
      <c r="AQ489" s="129"/>
      <c r="AR489" s="129"/>
      <c r="AS489" s="129"/>
      <c r="AT489" s="129"/>
      <c r="AU489" s="129"/>
      <c r="AV489" s="129"/>
      <c r="AW489" s="129"/>
    </row>
    <row r="490" spans="1:49" outlineLevel="1">
      <c r="A490" s="130"/>
      <c r="B490" s="134"/>
      <c r="C490" s="167" t="s">
        <v>767</v>
      </c>
      <c r="D490" s="137"/>
      <c r="E490" s="141">
        <v>4.84</v>
      </c>
      <c r="F490" s="145"/>
      <c r="G490" s="145"/>
      <c r="H490" s="145"/>
      <c r="I490" s="145"/>
      <c r="J490" s="145"/>
      <c r="K490" s="145"/>
      <c r="L490" s="129"/>
      <c r="M490" s="129"/>
      <c r="N490" s="129"/>
      <c r="O490" s="129"/>
      <c r="P490" s="129"/>
      <c r="Q490" s="129"/>
      <c r="R490" s="129"/>
      <c r="S490" s="129"/>
      <c r="T490" s="129" t="s">
        <v>157</v>
      </c>
      <c r="U490" s="129">
        <v>0</v>
      </c>
      <c r="V490" s="129"/>
      <c r="W490" s="129"/>
      <c r="X490" s="129"/>
      <c r="Y490" s="129"/>
      <c r="Z490" s="129"/>
      <c r="AA490" s="129"/>
      <c r="AB490" s="129"/>
      <c r="AC490" s="129"/>
      <c r="AD490" s="129"/>
      <c r="AE490" s="129"/>
      <c r="AF490" s="129"/>
      <c r="AG490" s="129"/>
      <c r="AH490" s="129"/>
      <c r="AI490" s="129"/>
      <c r="AJ490" s="129"/>
      <c r="AK490" s="129"/>
      <c r="AL490" s="129"/>
      <c r="AM490" s="129"/>
      <c r="AN490" s="129"/>
      <c r="AO490" s="129"/>
      <c r="AP490" s="129"/>
      <c r="AQ490" s="129"/>
      <c r="AR490" s="129"/>
      <c r="AS490" s="129"/>
      <c r="AT490" s="129"/>
      <c r="AU490" s="129"/>
      <c r="AV490" s="129"/>
      <c r="AW490" s="129"/>
    </row>
    <row r="491" spans="1:49" outlineLevel="1">
      <c r="A491" s="130"/>
      <c r="B491" s="134"/>
      <c r="C491" s="167" t="s">
        <v>768</v>
      </c>
      <c r="D491" s="137"/>
      <c r="E491" s="141">
        <v>9.01</v>
      </c>
      <c r="F491" s="145"/>
      <c r="G491" s="145"/>
      <c r="H491" s="145"/>
      <c r="I491" s="145"/>
      <c r="J491" s="145"/>
      <c r="K491" s="145"/>
      <c r="L491" s="129"/>
      <c r="M491" s="129"/>
      <c r="N491" s="129"/>
      <c r="O491" s="129"/>
      <c r="P491" s="129"/>
      <c r="Q491" s="129"/>
      <c r="R491" s="129"/>
      <c r="S491" s="129"/>
      <c r="T491" s="129" t="s">
        <v>157</v>
      </c>
      <c r="U491" s="129">
        <v>0</v>
      </c>
      <c r="V491" s="129"/>
      <c r="W491" s="129"/>
      <c r="X491" s="129"/>
      <c r="Y491" s="129"/>
      <c r="Z491" s="129"/>
      <c r="AA491" s="129"/>
      <c r="AB491" s="129"/>
      <c r="AC491" s="129"/>
      <c r="AD491" s="129"/>
      <c r="AE491" s="129"/>
      <c r="AF491" s="129"/>
      <c r="AG491" s="129"/>
      <c r="AH491" s="129"/>
      <c r="AI491" s="129"/>
      <c r="AJ491" s="129"/>
      <c r="AK491" s="129"/>
      <c r="AL491" s="129"/>
      <c r="AM491" s="129"/>
      <c r="AN491" s="129"/>
      <c r="AO491" s="129"/>
      <c r="AP491" s="129"/>
      <c r="AQ491" s="129"/>
      <c r="AR491" s="129"/>
      <c r="AS491" s="129"/>
      <c r="AT491" s="129"/>
      <c r="AU491" s="129"/>
      <c r="AV491" s="129"/>
      <c r="AW491" s="129"/>
    </row>
    <row r="492" spans="1:49" ht="20.399999999999999" outlineLevel="1">
      <c r="A492" s="130">
        <v>179</v>
      </c>
      <c r="B492" s="134" t="s">
        <v>769</v>
      </c>
      <c r="C492" s="166" t="s">
        <v>770</v>
      </c>
      <c r="D492" s="136" t="s">
        <v>154</v>
      </c>
      <c r="E492" s="140">
        <v>2.5520999999999998</v>
      </c>
      <c r="F492" s="144"/>
      <c r="G492" s="145">
        <f>ROUND(E492*F492,2)</f>
        <v>0</v>
      </c>
      <c r="H492" s="145">
        <v>0</v>
      </c>
      <c r="I492" s="145">
        <f>ROUND(E492*H492,5)</f>
        <v>0</v>
      </c>
      <c r="J492" s="145">
        <v>2.2000000000000002</v>
      </c>
      <c r="K492" s="145">
        <f>ROUND(E492*J492,5)</f>
        <v>5.6146200000000004</v>
      </c>
      <c r="L492" s="129"/>
      <c r="M492" s="129"/>
      <c r="N492" s="129"/>
      <c r="O492" s="129"/>
      <c r="P492" s="129"/>
      <c r="Q492" s="129"/>
      <c r="R492" s="129"/>
      <c r="S492" s="129"/>
      <c r="T492" s="129" t="s">
        <v>155</v>
      </c>
      <c r="U492" s="129"/>
      <c r="V492" s="129"/>
      <c r="W492" s="129"/>
      <c r="X492" s="129"/>
      <c r="Y492" s="129"/>
      <c r="Z492" s="129"/>
      <c r="AA492" s="129"/>
      <c r="AB492" s="129"/>
      <c r="AC492" s="129"/>
      <c r="AD492" s="129"/>
      <c r="AE492" s="129"/>
      <c r="AF492" s="129"/>
      <c r="AG492" s="129"/>
      <c r="AH492" s="129"/>
      <c r="AI492" s="129"/>
      <c r="AJ492" s="129"/>
      <c r="AK492" s="129"/>
      <c r="AL492" s="129"/>
      <c r="AM492" s="129"/>
      <c r="AN492" s="129"/>
      <c r="AO492" s="129"/>
      <c r="AP492" s="129"/>
      <c r="AQ492" s="129"/>
      <c r="AR492" s="129"/>
      <c r="AS492" s="129"/>
      <c r="AT492" s="129"/>
      <c r="AU492" s="129"/>
      <c r="AV492" s="129"/>
      <c r="AW492" s="129"/>
    </row>
    <row r="493" spans="1:49" ht="20.399999999999999" outlineLevel="1">
      <c r="A493" s="130"/>
      <c r="B493" s="134"/>
      <c r="C493" s="167" t="s">
        <v>771</v>
      </c>
      <c r="D493" s="137"/>
      <c r="E493" s="141">
        <v>2.0670000000000002</v>
      </c>
      <c r="F493" s="145"/>
      <c r="G493" s="145"/>
      <c r="H493" s="145"/>
      <c r="I493" s="145"/>
      <c r="J493" s="145"/>
      <c r="K493" s="145"/>
      <c r="L493" s="129"/>
      <c r="M493" s="129"/>
      <c r="N493" s="129"/>
      <c r="O493" s="129"/>
      <c r="P493" s="129"/>
      <c r="Q493" s="129"/>
      <c r="R493" s="129"/>
      <c r="S493" s="129"/>
      <c r="T493" s="129" t="s">
        <v>157</v>
      </c>
      <c r="U493" s="129">
        <v>0</v>
      </c>
      <c r="V493" s="129"/>
      <c r="W493" s="129"/>
      <c r="X493" s="129"/>
      <c r="Y493" s="129"/>
      <c r="Z493" s="129"/>
      <c r="AA493" s="129"/>
      <c r="AB493" s="129"/>
      <c r="AC493" s="129"/>
      <c r="AD493" s="129"/>
      <c r="AE493" s="129"/>
      <c r="AF493" s="129"/>
      <c r="AG493" s="129"/>
      <c r="AH493" s="129"/>
      <c r="AI493" s="129"/>
      <c r="AJ493" s="129"/>
      <c r="AK493" s="129"/>
      <c r="AL493" s="129"/>
      <c r="AM493" s="129"/>
      <c r="AN493" s="129"/>
      <c r="AO493" s="129"/>
      <c r="AP493" s="129"/>
      <c r="AQ493" s="129"/>
      <c r="AR493" s="129"/>
      <c r="AS493" s="129"/>
      <c r="AT493" s="129"/>
      <c r="AU493" s="129"/>
      <c r="AV493" s="129"/>
      <c r="AW493" s="129"/>
    </row>
    <row r="494" spans="1:49" ht="20.399999999999999" outlineLevel="1">
      <c r="A494" s="130"/>
      <c r="B494" s="134"/>
      <c r="C494" s="167" t="s">
        <v>772</v>
      </c>
      <c r="D494" s="137"/>
      <c r="E494" s="141">
        <v>0.48509999999999998</v>
      </c>
      <c r="F494" s="145"/>
      <c r="G494" s="145"/>
      <c r="H494" s="145"/>
      <c r="I494" s="145"/>
      <c r="J494" s="145"/>
      <c r="K494" s="145"/>
      <c r="L494" s="129"/>
      <c r="M494" s="129"/>
      <c r="N494" s="129"/>
      <c r="O494" s="129"/>
      <c r="P494" s="129"/>
      <c r="Q494" s="129"/>
      <c r="R494" s="129"/>
      <c r="S494" s="129"/>
      <c r="T494" s="129" t="s">
        <v>157</v>
      </c>
      <c r="U494" s="129">
        <v>0</v>
      </c>
      <c r="V494" s="129"/>
      <c r="W494" s="129"/>
      <c r="X494" s="129"/>
      <c r="Y494" s="129"/>
      <c r="Z494" s="129"/>
      <c r="AA494" s="129"/>
      <c r="AB494" s="129"/>
      <c r="AC494" s="129"/>
      <c r="AD494" s="129"/>
      <c r="AE494" s="129"/>
      <c r="AF494" s="129"/>
      <c r="AG494" s="129"/>
      <c r="AH494" s="129"/>
      <c r="AI494" s="129"/>
      <c r="AJ494" s="129"/>
      <c r="AK494" s="129"/>
      <c r="AL494" s="129"/>
      <c r="AM494" s="129"/>
      <c r="AN494" s="129"/>
      <c r="AO494" s="129"/>
      <c r="AP494" s="129"/>
      <c r="AQ494" s="129"/>
      <c r="AR494" s="129"/>
      <c r="AS494" s="129"/>
      <c r="AT494" s="129"/>
      <c r="AU494" s="129"/>
      <c r="AV494" s="129"/>
      <c r="AW494" s="129"/>
    </row>
    <row r="495" spans="1:49" outlineLevel="1">
      <c r="A495" s="130">
        <v>180</v>
      </c>
      <c r="B495" s="134" t="s">
        <v>773</v>
      </c>
      <c r="C495" s="166" t="s">
        <v>774</v>
      </c>
      <c r="D495" s="136" t="s">
        <v>154</v>
      </c>
      <c r="E495" s="140">
        <v>2.5520999999999998</v>
      </c>
      <c r="F495" s="144"/>
      <c r="G495" s="145">
        <f>ROUND(E495*F495,2)</f>
        <v>0</v>
      </c>
      <c r="H495" s="145">
        <v>0</v>
      </c>
      <c r="I495" s="145">
        <f>ROUND(E495*H495,5)</f>
        <v>0</v>
      </c>
      <c r="J495" s="145">
        <v>0</v>
      </c>
      <c r="K495" s="145">
        <f>ROUND(E495*J495,5)</f>
        <v>0</v>
      </c>
      <c r="L495" s="129"/>
      <c r="M495" s="129"/>
      <c r="N495" s="129"/>
      <c r="O495" s="129"/>
      <c r="P495" s="129"/>
      <c r="Q495" s="129"/>
      <c r="R495" s="129"/>
      <c r="S495" s="129"/>
      <c r="T495" s="129" t="s">
        <v>155</v>
      </c>
      <c r="U495" s="129"/>
      <c r="V495" s="129"/>
      <c r="W495" s="129"/>
      <c r="X495" s="129"/>
      <c r="Y495" s="129"/>
      <c r="Z495" s="129"/>
      <c r="AA495" s="129"/>
      <c r="AB495" s="129"/>
      <c r="AC495" s="129"/>
      <c r="AD495" s="129"/>
      <c r="AE495" s="129"/>
      <c r="AF495" s="129"/>
      <c r="AG495" s="129"/>
      <c r="AH495" s="129"/>
      <c r="AI495" s="129"/>
      <c r="AJ495" s="129"/>
      <c r="AK495" s="129"/>
      <c r="AL495" s="129"/>
      <c r="AM495" s="129"/>
      <c r="AN495" s="129"/>
      <c r="AO495" s="129"/>
      <c r="AP495" s="129"/>
      <c r="AQ495" s="129"/>
      <c r="AR495" s="129"/>
      <c r="AS495" s="129"/>
      <c r="AT495" s="129"/>
      <c r="AU495" s="129"/>
      <c r="AV495" s="129"/>
      <c r="AW495" s="129"/>
    </row>
    <row r="496" spans="1:49" outlineLevel="1">
      <c r="A496" s="130">
        <v>181</v>
      </c>
      <c r="B496" s="134" t="s">
        <v>775</v>
      </c>
      <c r="C496" s="166" t="s">
        <v>776</v>
      </c>
      <c r="D496" s="136" t="s">
        <v>324</v>
      </c>
      <c r="E496" s="140">
        <v>12</v>
      </c>
      <c r="F496" s="144"/>
      <c r="G496" s="145">
        <f>ROUND(E496*F496,2)</f>
        <v>0</v>
      </c>
      <c r="H496" s="145">
        <v>0</v>
      </c>
      <c r="I496" s="145">
        <f>ROUND(E496*H496,5)</f>
        <v>0</v>
      </c>
      <c r="J496" s="145">
        <v>0</v>
      </c>
      <c r="K496" s="145">
        <f>ROUND(E496*J496,5)</f>
        <v>0</v>
      </c>
      <c r="L496" s="129"/>
      <c r="M496" s="129"/>
      <c r="N496" s="129"/>
      <c r="O496" s="129"/>
      <c r="P496" s="129"/>
      <c r="Q496" s="129"/>
      <c r="R496" s="129"/>
      <c r="S496" s="129"/>
      <c r="T496" s="129" t="s">
        <v>155</v>
      </c>
      <c r="U496" s="129"/>
      <c r="V496" s="129"/>
      <c r="W496" s="129"/>
      <c r="X496" s="129"/>
      <c r="Y496" s="129"/>
      <c r="Z496" s="129"/>
      <c r="AA496" s="129"/>
      <c r="AB496" s="129"/>
      <c r="AC496" s="129"/>
      <c r="AD496" s="129"/>
      <c r="AE496" s="129"/>
      <c r="AF496" s="129"/>
      <c r="AG496" s="129"/>
      <c r="AH496" s="129"/>
      <c r="AI496" s="129"/>
      <c r="AJ496" s="129"/>
      <c r="AK496" s="129"/>
      <c r="AL496" s="129"/>
      <c r="AM496" s="129"/>
      <c r="AN496" s="129"/>
      <c r="AO496" s="129"/>
      <c r="AP496" s="129"/>
      <c r="AQ496" s="129"/>
      <c r="AR496" s="129"/>
      <c r="AS496" s="129"/>
      <c r="AT496" s="129"/>
      <c r="AU496" s="129"/>
      <c r="AV496" s="129"/>
      <c r="AW496" s="129"/>
    </row>
    <row r="497" spans="1:49" outlineLevel="1">
      <c r="A497" s="130"/>
      <c r="B497" s="134"/>
      <c r="C497" s="167" t="s">
        <v>777</v>
      </c>
      <c r="D497" s="137"/>
      <c r="E497" s="141">
        <v>1</v>
      </c>
      <c r="F497" s="145"/>
      <c r="G497" s="145"/>
      <c r="H497" s="145"/>
      <c r="I497" s="145"/>
      <c r="J497" s="145"/>
      <c r="K497" s="145"/>
      <c r="L497" s="129"/>
      <c r="M497" s="129"/>
      <c r="N497" s="129"/>
      <c r="O497" s="129"/>
      <c r="P497" s="129"/>
      <c r="Q497" s="129"/>
      <c r="R497" s="129"/>
      <c r="S497" s="129"/>
      <c r="T497" s="129" t="s">
        <v>157</v>
      </c>
      <c r="U497" s="129">
        <v>0</v>
      </c>
      <c r="V497" s="129"/>
      <c r="W497" s="129"/>
      <c r="X497" s="129"/>
      <c r="Y497" s="129"/>
      <c r="Z497" s="129"/>
      <c r="AA497" s="129"/>
      <c r="AB497" s="129"/>
      <c r="AC497" s="129"/>
      <c r="AD497" s="129"/>
      <c r="AE497" s="129"/>
      <c r="AF497" s="129"/>
      <c r="AG497" s="129"/>
      <c r="AH497" s="129"/>
      <c r="AI497" s="129"/>
      <c r="AJ497" s="129"/>
      <c r="AK497" s="129"/>
      <c r="AL497" s="129"/>
      <c r="AM497" s="129"/>
      <c r="AN497" s="129"/>
      <c r="AO497" s="129"/>
      <c r="AP497" s="129"/>
      <c r="AQ497" s="129"/>
      <c r="AR497" s="129"/>
      <c r="AS497" s="129"/>
      <c r="AT497" s="129"/>
      <c r="AU497" s="129"/>
      <c r="AV497" s="129"/>
      <c r="AW497" s="129"/>
    </row>
    <row r="498" spans="1:49" outlineLevel="1">
      <c r="A498" s="130"/>
      <c r="B498" s="134"/>
      <c r="C498" s="167" t="s">
        <v>778</v>
      </c>
      <c r="D498" s="137"/>
      <c r="E498" s="141">
        <v>6</v>
      </c>
      <c r="F498" s="145"/>
      <c r="G498" s="145"/>
      <c r="H498" s="145"/>
      <c r="I498" s="145"/>
      <c r="J498" s="145"/>
      <c r="K498" s="145"/>
      <c r="L498" s="129"/>
      <c r="M498" s="129"/>
      <c r="N498" s="129"/>
      <c r="O498" s="129"/>
      <c r="P498" s="129"/>
      <c r="Q498" s="129"/>
      <c r="R498" s="129"/>
      <c r="S498" s="129"/>
      <c r="T498" s="129" t="s">
        <v>157</v>
      </c>
      <c r="U498" s="129">
        <v>0</v>
      </c>
      <c r="V498" s="129"/>
      <c r="W498" s="129"/>
      <c r="X498" s="129"/>
      <c r="Y498" s="129"/>
      <c r="Z498" s="129"/>
      <c r="AA498" s="129"/>
      <c r="AB498" s="129"/>
      <c r="AC498" s="129"/>
      <c r="AD498" s="129"/>
      <c r="AE498" s="129"/>
      <c r="AF498" s="129"/>
      <c r="AG498" s="129"/>
      <c r="AH498" s="129"/>
      <c r="AI498" s="129"/>
      <c r="AJ498" s="129"/>
      <c r="AK498" s="129"/>
      <c r="AL498" s="129"/>
      <c r="AM498" s="129"/>
      <c r="AN498" s="129"/>
      <c r="AO498" s="129"/>
      <c r="AP498" s="129"/>
      <c r="AQ498" s="129"/>
      <c r="AR498" s="129"/>
      <c r="AS498" s="129"/>
      <c r="AT498" s="129"/>
      <c r="AU498" s="129"/>
      <c r="AV498" s="129"/>
      <c r="AW498" s="129"/>
    </row>
    <row r="499" spans="1:49" outlineLevel="1">
      <c r="A499" s="130"/>
      <c r="B499" s="134"/>
      <c r="C499" s="167" t="s">
        <v>779</v>
      </c>
      <c r="D499" s="137"/>
      <c r="E499" s="141">
        <v>5</v>
      </c>
      <c r="F499" s="145"/>
      <c r="G499" s="145"/>
      <c r="H499" s="145"/>
      <c r="I499" s="145"/>
      <c r="J499" s="145"/>
      <c r="K499" s="145"/>
      <c r="L499" s="129"/>
      <c r="M499" s="129"/>
      <c r="N499" s="129"/>
      <c r="O499" s="129"/>
      <c r="P499" s="129"/>
      <c r="Q499" s="129"/>
      <c r="R499" s="129"/>
      <c r="S499" s="129"/>
      <c r="T499" s="129" t="s">
        <v>157</v>
      </c>
      <c r="U499" s="129">
        <v>0</v>
      </c>
      <c r="V499" s="129"/>
      <c r="W499" s="129"/>
      <c r="X499" s="129"/>
      <c r="Y499" s="129"/>
      <c r="Z499" s="129"/>
      <c r="AA499" s="129"/>
      <c r="AB499" s="129"/>
      <c r="AC499" s="129"/>
      <c r="AD499" s="129"/>
      <c r="AE499" s="129"/>
      <c r="AF499" s="129"/>
      <c r="AG499" s="129"/>
      <c r="AH499" s="129"/>
      <c r="AI499" s="129"/>
      <c r="AJ499" s="129"/>
      <c r="AK499" s="129"/>
      <c r="AL499" s="129"/>
      <c r="AM499" s="129"/>
      <c r="AN499" s="129"/>
      <c r="AO499" s="129"/>
      <c r="AP499" s="129"/>
      <c r="AQ499" s="129"/>
      <c r="AR499" s="129"/>
      <c r="AS499" s="129"/>
      <c r="AT499" s="129"/>
      <c r="AU499" s="129"/>
      <c r="AV499" s="129"/>
      <c r="AW499" s="129"/>
    </row>
    <row r="500" spans="1:49" outlineLevel="1">
      <c r="A500" s="130">
        <v>182</v>
      </c>
      <c r="B500" s="134" t="s">
        <v>780</v>
      </c>
      <c r="C500" s="166" t="s">
        <v>781</v>
      </c>
      <c r="D500" s="136" t="s">
        <v>198</v>
      </c>
      <c r="E500" s="140">
        <v>15.756</v>
      </c>
      <c r="F500" s="144"/>
      <c r="G500" s="145">
        <f>ROUND(E500*F500,2)</f>
        <v>0</v>
      </c>
      <c r="H500" s="145">
        <v>1.17E-3</v>
      </c>
      <c r="I500" s="145">
        <f>ROUND(E500*H500,5)</f>
        <v>1.8429999999999998E-2</v>
      </c>
      <c r="J500" s="145">
        <v>7.5999999999999998E-2</v>
      </c>
      <c r="K500" s="145">
        <f>ROUND(E500*J500,5)</f>
        <v>1.19746</v>
      </c>
      <c r="L500" s="129"/>
      <c r="M500" s="129"/>
      <c r="N500" s="129"/>
      <c r="O500" s="129"/>
      <c r="P500" s="129"/>
      <c r="Q500" s="129"/>
      <c r="R500" s="129"/>
      <c r="S500" s="129"/>
      <c r="T500" s="129" t="s">
        <v>155</v>
      </c>
      <c r="U500" s="129"/>
      <c r="V500" s="129"/>
      <c r="W500" s="129"/>
      <c r="X500" s="129"/>
      <c r="Y500" s="129"/>
      <c r="Z500" s="129"/>
      <c r="AA500" s="129"/>
      <c r="AB500" s="129"/>
      <c r="AC500" s="129"/>
      <c r="AD500" s="129"/>
      <c r="AE500" s="129"/>
      <c r="AF500" s="129"/>
      <c r="AG500" s="129"/>
      <c r="AH500" s="129"/>
      <c r="AI500" s="129"/>
      <c r="AJ500" s="129"/>
      <c r="AK500" s="129"/>
      <c r="AL500" s="129"/>
      <c r="AM500" s="129"/>
      <c r="AN500" s="129"/>
      <c r="AO500" s="129"/>
      <c r="AP500" s="129"/>
      <c r="AQ500" s="129"/>
      <c r="AR500" s="129"/>
      <c r="AS500" s="129"/>
      <c r="AT500" s="129"/>
      <c r="AU500" s="129"/>
      <c r="AV500" s="129"/>
      <c r="AW500" s="129"/>
    </row>
    <row r="501" spans="1:49" outlineLevel="1">
      <c r="A501" s="130"/>
      <c r="B501" s="134"/>
      <c r="C501" s="167" t="s">
        <v>782</v>
      </c>
      <c r="D501" s="137"/>
      <c r="E501" s="141">
        <v>1.8180000000000001</v>
      </c>
      <c r="F501" s="145"/>
      <c r="G501" s="145"/>
      <c r="H501" s="145"/>
      <c r="I501" s="145"/>
      <c r="J501" s="145"/>
      <c r="K501" s="145"/>
      <c r="L501" s="129"/>
      <c r="M501" s="129"/>
      <c r="N501" s="129"/>
      <c r="O501" s="129"/>
      <c r="P501" s="129"/>
      <c r="Q501" s="129"/>
      <c r="R501" s="129"/>
      <c r="S501" s="129"/>
      <c r="T501" s="129" t="s">
        <v>157</v>
      </c>
      <c r="U501" s="129">
        <v>0</v>
      </c>
      <c r="V501" s="129"/>
      <c r="W501" s="129"/>
      <c r="X501" s="129"/>
      <c r="Y501" s="129"/>
      <c r="Z501" s="129"/>
      <c r="AA501" s="129"/>
      <c r="AB501" s="129"/>
      <c r="AC501" s="129"/>
      <c r="AD501" s="129"/>
      <c r="AE501" s="129"/>
      <c r="AF501" s="129"/>
      <c r="AG501" s="129"/>
      <c r="AH501" s="129"/>
      <c r="AI501" s="129"/>
      <c r="AJ501" s="129"/>
      <c r="AK501" s="129"/>
      <c r="AL501" s="129"/>
      <c r="AM501" s="129"/>
      <c r="AN501" s="129"/>
      <c r="AO501" s="129"/>
      <c r="AP501" s="129"/>
      <c r="AQ501" s="129"/>
      <c r="AR501" s="129"/>
      <c r="AS501" s="129"/>
      <c r="AT501" s="129"/>
      <c r="AU501" s="129"/>
      <c r="AV501" s="129"/>
      <c r="AW501" s="129"/>
    </row>
    <row r="502" spans="1:49" outlineLevel="1">
      <c r="A502" s="130"/>
      <c r="B502" s="134"/>
      <c r="C502" s="167" t="s">
        <v>783</v>
      </c>
      <c r="D502" s="137"/>
      <c r="E502" s="141">
        <v>8.484</v>
      </c>
      <c r="F502" s="145"/>
      <c r="G502" s="145"/>
      <c r="H502" s="145"/>
      <c r="I502" s="145"/>
      <c r="J502" s="145"/>
      <c r="K502" s="145"/>
      <c r="L502" s="129"/>
      <c r="M502" s="129"/>
      <c r="N502" s="129"/>
      <c r="O502" s="129"/>
      <c r="P502" s="129"/>
      <c r="Q502" s="129"/>
      <c r="R502" s="129"/>
      <c r="S502" s="129"/>
      <c r="T502" s="129" t="s">
        <v>157</v>
      </c>
      <c r="U502" s="129">
        <v>0</v>
      </c>
      <c r="V502" s="129"/>
      <c r="W502" s="129"/>
      <c r="X502" s="129"/>
      <c r="Y502" s="129"/>
      <c r="Z502" s="129"/>
      <c r="AA502" s="129"/>
      <c r="AB502" s="129"/>
      <c r="AC502" s="129"/>
      <c r="AD502" s="129"/>
      <c r="AE502" s="129"/>
      <c r="AF502" s="129"/>
      <c r="AG502" s="129"/>
      <c r="AH502" s="129"/>
      <c r="AI502" s="129"/>
      <c r="AJ502" s="129"/>
      <c r="AK502" s="129"/>
      <c r="AL502" s="129"/>
      <c r="AM502" s="129"/>
      <c r="AN502" s="129"/>
      <c r="AO502" s="129"/>
      <c r="AP502" s="129"/>
      <c r="AQ502" s="129"/>
      <c r="AR502" s="129"/>
      <c r="AS502" s="129"/>
      <c r="AT502" s="129"/>
      <c r="AU502" s="129"/>
      <c r="AV502" s="129"/>
      <c r="AW502" s="129"/>
    </row>
    <row r="503" spans="1:49" ht="20.399999999999999" outlineLevel="1">
      <c r="A503" s="130"/>
      <c r="B503" s="134"/>
      <c r="C503" s="167" t="s">
        <v>784</v>
      </c>
      <c r="D503" s="137"/>
      <c r="E503" s="141">
        <v>5.4539999999999997</v>
      </c>
      <c r="F503" s="145"/>
      <c r="G503" s="145"/>
      <c r="H503" s="145"/>
      <c r="I503" s="145"/>
      <c r="J503" s="145"/>
      <c r="K503" s="145"/>
      <c r="L503" s="129"/>
      <c r="M503" s="129"/>
      <c r="N503" s="129"/>
      <c r="O503" s="129"/>
      <c r="P503" s="129"/>
      <c r="Q503" s="129"/>
      <c r="R503" s="129"/>
      <c r="S503" s="129"/>
      <c r="T503" s="129" t="s">
        <v>157</v>
      </c>
      <c r="U503" s="129">
        <v>0</v>
      </c>
      <c r="V503" s="129"/>
      <c r="W503" s="129"/>
      <c r="X503" s="129"/>
      <c r="Y503" s="129"/>
      <c r="Z503" s="129"/>
      <c r="AA503" s="129"/>
      <c r="AB503" s="129"/>
      <c r="AC503" s="129"/>
      <c r="AD503" s="129"/>
      <c r="AE503" s="129"/>
      <c r="AF503" s="129"/>
      <c r="AG503" s="129"/>
      <c r="AH503" s="129"/>
      <c r="AI503" s="129"/>
      <c r="AJ503" s="129"/>
      <c r="AK503" s="129"/>
      <c r="AL503" s="129"/>
      <c r="AM503" s="129"/>
      <c r="AN503" s="129"/>
      <c r="AO503" s="129"/>
      <c r="AP503" s="129"/>
      <c r="AQ503" s="129"/>
      <c r="AR503" s="129"/>
      <c r="AS503" s="129"/>
      <c r="AT503" s="129"/>
      <c r="AU503" s="129"/>
      <c r="AV503" s="129"/>
      <c r="AW503" s="129"/>
    </row>
    <row r="504" spans="1:49" outlineLevel="1">
      <c r="A504" s="130">
        <v>183</v>
      </c>
      <c r="B504" s="134" t="s">
        <v>785</v>
      </c>
      <c r="C504" s="166" t="s">
        <v>786</v>
      </c>
      <c r="D504" s="136" t="s">
        <v>198</v>
      </c>
      <c r="E504" s="140">
        <v>6.06</v>
      </c>
      <c r="F504" s="144"/>
      <c r="G504" s="145">
        <f>ROUND(E504*F504,2)</f>
        <v>0</v>
      </c>
      <c r="H504" s="145">
        <v>1E-3</v>
      </c>
      <c r="I504" s="145">
        <f>ROUND(E504*H504,5)</f>
        <v>6.0600000000000003E-3</v>
      </c>
      <c r="J504" s="145">
        <v>6.3E-2</v>
      </c>
      <c r="K504" s="145">
        <f>ROUND(E504*J504,5)</f>
        <v>0.38178000000000001</v>
      </c>
      <c r="L504" s="129"/>
      <c r="M504" s="129"/>
      <c r="N504" s="129"/>
      <c r="O504" s="129"/>
      <c r="P504" s="129"/>
      <c r="Q504" s="129"/>
      <c r="R504" s="129"/>
      <c r="S504" s="129"/>
      <c r="T504" s="129" t="s">
        <v>155</v>
      </c>
      <c r="U504" s="129"/>
      <c r="V504" s="129"/>
      <c r="W504" s="129"/>
      <c r="X504" s="129"/>
      <c r="Y504" s="129"/>
      <c r="Z504" s="129"/>
      <c r="AA504" s="129"/>
      <c r="AB504" s="129"/>
      <c r="AC504" s="129"/>
      <c r="AD504" s="129"/>
      <c r="AE504" s="129"/>
      <c r="AF504" s="129"/>
      <c r="AG504" s="129"/>
      <c r="AH504" s="129"/>
      <c r="AI504" s="129"/>
      <c r="AJ504" s="129"/>
      <c r="AK504" s="129"/>
      <c r="AL504" s="129"/>
      <c r="AM504" s="129"/>
      <c r="AN504" s="129"/>
      <c r="AO504" s="129"/>
      <c r="AP504" s="129"/>
      <c r="AQ504" s="129"/>
      <c r="AR504" s="129"/>
      <c r="AS504" s="129"/>
      <c r="AT504" s="129"/>
      <c r="AU504" s="129"/>
      <c r="AV504" s="129"/>
      <c r="AW504" s="129"/>
    </row>
    <row r="505" spans="1:49" outlineLevel="1">
      <c r="A505" s="130"/>
      <c r="B505" s="134"/>
      <c r="C505" s="167" t="s">
        <v>787</v>
      </c>
      <c r="D505" s="137"/>
      <c r="E505" s="141">
        <v>2.02</v>
      </c>
      <c r="F505" s="145"/>
      <c r="G505" s="145"/>
      <c r="H505" s="145"/>
      <c r="I505" s="145"/>
      <c r="J505" s="145"/>
      <c r="K505" s="145"/>
      <c r="L505" s="129"/>
      <c r="M505" s="129"/>
      <c r="N505" s="129"/>
      <c r="O505" s="129"/>
      <c r="P505" s="129"/>
      <c r="Q505" s="129"/>
      <c r="R505" s="129"/>
      <c r="S505" s="129"/>
      <c r="T505" s="129" t="s">
        <v>157</v>
      </c>
      <c r="U505" s="129">
        <v>0</v>
      </c>
      <c r="V505" s="129"/>
      <c r="W505" s="129"/>
      <c r="X505" s="129"/>
      <c r="Y505" s="129"/>
      <c r="Z505" s="129"/>
      <c r="AA505" s="129"/>
      <c r="AB505" s="129"/>
      <c r="AC505" s="129"/>
      <c r="AD505" s="129"/>
      <c r="AE505" s="129"/>
      <c r="AF505" s="129"/>
      <c r="AG505" s="129"/>
      <c r="AH505" s="129"/>
      <c r="AI505" s="129"/>
      <c r="AJ505" s="129"/>
      <c r="AK505" s="129"/>
      <c r="AL505" s="129"/>
      <c r="AM505" s="129"/>
      <c r="AN505" s="129"/>
      <c r="AO505" s="129"/>
      <c r="AP505" s="129"/>
      <c r="AQ505" s="129"/>
      <c r="AR505" s="129"/>
      <c r="AS505" s="129"/>
      <c r="AT505" s="129"/>
      <c r="AU505" s="129"/>
      <c r="AV505" s="129"/>
      <c r="AW505" s="129"/>
    </row>
    <row r="506" spans="1:49" outlineLevel="1">
      <c r="A506" s="130"/>
      <c r="B506" s="134"/>
      <c r="C506" s="167" t="s">
        <v>788</v>
      </c>
      <c r="D506" s="137"/>
      <c r="E506" s="141">
        <v>4.04</v>
      </c>
      <c r="F506" s="145"/>
      <c r="G506" s="145"/>
      <c r="H506" s="145"/>
      <c r="I506" s="145"/>
      <c r="J506" s="145"/>
      <c r="K506" s="145"/>
      <c r="L506" s="129"/>
      <c r="M506" s="129"/>
      <c r="N506" s="129"/>
      <c r="O506" s="129"/>
      <c r="P506" s="129"/>
      <c r="Q506" s="129"/>
      <c r="R506" s="129"/>
      <c r="S506" s="129"/>
      <c r="T506" s="129" t="s">
        <v>157</v>
      </c>
      <c r="U506" s="129">
        <v>0</v>
      </c>
      <c r="V506" s="129"/>
      <c r="W506" s="129"/>
      <c r="X506" s="129"/>
      <c r="Y506" s="129"/>
      <c r="Z506" s="129"/>
      <c r="AA506" s="129"/>
      <c r="AB506" s="129"/>
      <c r="AC506" s="129"/>
      <c r="AD506" s="129"/>
      <c r="AE506" s="129"/>
      <c r="AF506" s="129"/>
      <c r="AG506" s="129"/>
      <c r="AH506" s="129"/>
      <c r="AI506" s="129"/>
      <c r="AJ506" s="129"/>
      <c r="AK506" s="129"/>
      <c r="AL506" s="129"/>
      <c r="AM506" s="129"/>
      <c r="AN506" s="129"/>
      <c r="AO506" s="129"/>
      <c r="AP506" s="129"/>
      <c r="AQ506" s="129"/>
      <c r="AR506" s="129"/>
      <c r="AS506" s="129"/>
      <c r="AT506" s="129"/>
      <c r="AU506" s="129"/>
      <c r="AV506" s="129"/>
      <c r="AW506" s="129"/>
    </row>
    <row r="507" spans="1:49" outlineLevel="1">
      <c r="A507" s="130">
        <v>184</v>
      </c>
      <c r="B507" s="134" t="s">
        <v>789</v>
      </c>
      <c r="C507" s="166" t="s">
        <v>790</v>
      </c>
      <c r="D507" s="136" t="s">
        <v>198</v>
      </c>
      <c r="E507" s="140">
        <v>1.3304</v>
      </c>
      <c r="F507" s="144"/>
      <c r="G507" s="145">
        <f>ROUND(E507*F507,2)</f>
        <v>0</v>
      </c>
      <c r="H507" s="145">
        <v>2.1900000000000001E-3</v>
      </c>
      <c r="I507" s="145">
        <f>ROUND(E507*H507,5)</f>
        <v>2.9099999999999998E-3</v>
      </c>
      <c r="J507" s="145">
        <v>0.01</v>
      </c>
      <c r="K507" s="145">
        <f>ROUND(E507*J507,5)</f>
        <v>1.3299999999999999E-2</v>
      </c>
      <c r="L507" s="129"/>
      <c r="M507" s="129"/>
      <c r="N507" s="129"/>
      <c r="O507" s="129"/>
      <c r="P507" s="129"/>
      <c r="Q507" s="129"/>
      <c r="R507" s="129"/>
      <c r="S507" s="129"/>
      <c r="T507" s="129" t="s">
        <v>155</v>
      </c>
      <c r="U507" s="129"/>
      <c r="V507" s="129"/>
      <c r="W507" s="129"/>
      <c r="X507" s="129"/>
      <c r="Y507" s="129"/>
      <c r="Z507" s="129"/>
      <c r="AA507" s="129"/>
      <c r="AB507" s="129"/>
      <c r="AC507" s="129"/>
      <c r="AD507" s="129"/>
      <c r="AE507" s="129"/>
      <c r="AF507" s="129"/>
      <c r="AG507" s="129"/>
      <c r="AH507" s="129"/>
      <c r="AI507" s="129"/>
      <c r="AJ507" s="129"/>
      <c r="AK507" s="129"/>
      <c r="AL507" s="129"/>
      <c r="AM507" s="129"/>
      <c r="AN507" s="129"/>
      <c r="AO507" s="129"/>
      <c r="AP507" s="129"/>
      <c r="AQ507" s="129"/>
      <c r="AR507" s="129"/>
      <c r="AS507" s="129"/>
      <c r="AT507" s="129"/>
      <c r="AU507" s="129"/>
      <c r="AV507" s="129"/>
      <c r="AW507" s="129"/>
    </row>
    <row r="508" spans="1:49" outlineLevel="1">
      <c r="A508" s="130"/>
      <c r="B508" s="134"/>
      <c r="C508" s="167" t="s">
        <v>791</v>
      </c>
      <c r="D508" s="137"/>
      <c r="E508" s="141">
        <v>1.3304</v>
      </c>
      <c r="F508" s="145"/>
      <c r="G508" s="145"/>
      <c r="H508" s="145"/>
      <c r="I508" s="145"/>
      <c r="J508" s="145"/>
      <c r="K508" s="145"/>
      <c r="L508" s="129"/>
      <c r="M508" s="129"/>
      <c r="N508" s="129"/>
      <c r="O508" s="129"/>
      <c r="P508" s="129"/>
      <c r="Q508" s="129"/>
      <c r="R508" s="129"/>
      <c r="S508" s="129"/>
      <c r="T508" s="129" t="s">
        <v>157</v>
      </c>
      <c r="U508" s="129">
        <v>0</v>
      </c>
      <c r="V508" s="129"/>
      <c r="W508" s="129"/>
      <c r="X508" s="129"/>
      <c r="Y508" s="129"/>
      <c r="Z508" s="129"/>
      <c r="AA508" s="129"/>
      <c r="AB508" s="129"/>
      <c r="AC508" s="129"/>
      <c r="AD508" s="129"/>
      <c r="AE508" s="129"/>
      <c r="AF508" s="129"/>
      <c r="AG508" s="129"/>
      <c r="AH508" s="129"/>
      <c r="AI508" s="129"/>
      <c r="AJ508" s="129"/>
      <c r="AK508" s="129"/>
      <c r="AL508" s="129"/>
      <c r="AM508" s="129"/>
      <c r="AN508" s="129"/>
      <c r="AO508" s="129"/>
      <c r="AP508" s="129"/>
      <c r="AQ508" s="129"/>
      <c r="AR508" s="129"/>
      <c r="AS508" s="129"/>
      <c r="AT508" s="129"/>
      <c r="AU508" s="129"/>
      <c r="AV508" s="129"/>
      <c r="AW508" s="129"/>
    </row>
    <row r="509" spans="1:49" outlineLevel="1">
      <c r="A509" s="130">
        <v>185</v>
      </c>
      <c r="B509" s="134" t="s">
        <v>792</v>
      </c>
      <c r="C509" s="166" t="s">
        <v>793</v>
      </c>
      <c r="D509" s="136" t="s">
        <v>198</v>
      </c>
      <c r="E509" s="140">
        <v>1.4159999999999999</v>
      </c>
      <c r="F509" s="144"/>
      <c r="G509" s="145">
        <f>ROUND(E509*F509,2)</f>
        <v>0</v>
      </c>
      <c r="H509" s="145">
        <v>1E-3</v>
      </c>
      <c r="I509" s="145">
        <f>ROUND(E509*H509,5)</f>
        <v>1.42E-3</v>
      </c>
      <c r="J509" s="145">
        <v>3.492E-2</v>
      </c>
      <c r="K509" s="145">
        <f>ROUND(E509*J509,5)</f>
        <v>4.9450000000000001E-2</v>
      </c>
      <c r="L509" s="129"/>
      <c r="M509" s="129"/>
      <c r="N509" s="129"/>
      <c r="O509" s="129"/>
      <c r="P509" s="129"/>
      <c r="Q509" s="129"/>
      <c r="R509" s="129"/>
      <c r="S509" s="129"/>
      <c r="T509" s="129" t="s">
        <v>155</v>
      </c>
      <c r="U509" s="129"/>
      <c r="V509" s="129"/>
      <c r="W509" s="129"/>
      <c r="X509" s="129"/>
      <c r="Y509" s="129"/>
      <c r="Z509" s="129"/>
      <c r="AA509" s="129"/>
      <c r="AB509" s="129"/>
      <c r="AC509" s="129"/>
      <c r="AD509" s="129"/>
      <c r="AE509" s="129"/>
      <c r="AF509" s="129"/>
      <c r="AG509" s="129"/>
      <c r="AH509" s="129"/>
      <c r="AI509" s="129"/>
      <c r="AJ509" s="129"/>
      <c r="AK509" s="129"/>
      <c r="AL509" s="129"/>
      <c r="AM509" s="129"/>
      <c r="AN509" s="129"/>
      <c r="AO509" s="129"/>
      <c r="AP509" s="129"/>
      <c r="AQ509" s="129"/>
      <c r="AR509" s="129"/>
      <c r="AS509" s="129"/>
      <c r="AT509" s="129"/>
      <c r="AU509" s="129"/>
      <c r="AV509" s="129"/>
      <c r="AW509" s="129"/>
    </row>
    <row r="510" spans="1:49" outlineLevel="1">
      <c r="A510" s="130"/>
      <c r="B510" s="134"/>
      <c r="C510" s="167" t="s">
        <v>794</v>
      </c>
      <c r="D510" s="137"/>
      <c r="E510" s="141">
        <v>1.4159999999999999</v>
      </c>
      <c r="F510" s="145"/>
      <c r="G510" s="145"/>
      <c r="H510" s="145"/>
      <c r="I510" s="145"/>
      <c r="J510" s="145"/>
      <c r="K510" s="145"/>
      <c r="L510" s="129"/>
      <c r="M510" s="129"/>
      <c r="N510" s="129"/>
      <c r="O510" s="129"/>
      <c r="P510" s="129"/>
      <c r="Q510" s="129"/>
      <c r="R510" s="129"/>
      <c r="S510" s="129"/>
      <c r="T510" s="129" t="s">
        <v>157</v>
      </c>
      <c r="U510" s="129">
        <v>0</v>
      </c>
      <c r="V510" s="129"/>
      <c r="W510" s="129"/>
      <c r="X510" s="129"/>
      <c r="Y510" s="129"/>
      <c r="Z510" s="129"/>
      <c r="AA510" s="129"/>
      <c r="AB510" s="129"/>
      <c r="AC510" s="129"/>
      <c r="AD510" s="129"/>
      <c r="AE510" s="129"/>
      <c r="AF510" s="129"/>
      <c r="AG510" s="129"/>
      <c r="AH510" s="129"/>
      <c r="AI510" s="129"/>
      <c r="AJ510" s="129"/>
      <c r="AK510" s="129"/>
      <c r="AL510" s="129"/>
      <c r="AM510" s="129"/>
      <c r="AN510" s="129"/>
      <c r="AO510" s="129"/>
      <c r="AP510" s="129"/>
      <c r="AQ510" s="129"/>
      <c r="AR510" s="129"/>
      <c r="AS510" s="129"/>
      <c r="AT510" s="129"/>
      <c r="AU510" s="129"/>
      <c r="AV510" s="129"/>
      <c r="AW510" s="129"/>
    </row>
    <row r="511" spans="1:49" outlineLevel="1">
      <c r="A511" s="130">
        <v>186</v>
      </c>
      <c r="B511" s="134" t="s">
        <v>795</v>
      </c>
      <c r="C511" s="166" t="s">
        <v>796</v>
      </c>
      <c r="D511" s="136" t="s">
        <v>198</v>
      </c>
      <c r="E511" s="140">
        <v>13.906700000000001</v>
      </c>
      <c r="F511" s="144"/>
      <c r="G511" s="145">
        <f>ROUND(E511*F511,2)</f>
        <v>0</v>
      </c>
      <c r="H511" s="145">
        <v>9.2000000000000003E-4</v>
      </c>
      <c r="I511" s="145">
        <f>ROUND(E511*H511,5)</f>
        <v>1.2789999999999999E-2</v>
      </c>
      <c r="J511" s="145">
        <v>0.04</v>
      </c>
      <c r="K511" s="145">
        <f>ROUND(E511*J511,5)</f>
        <v>0.55627000000000004</v>
      </c>
      <c r="L511" s="129"/>
      <c r="M511" s="129"/>
      <c r="N511" s="129"/>
      <c r="O511" s="129"/>
      <c r="P511" s="129"/>
      <c r="Q511" s="129"/>
      <c r="R511" s="129"/>
      <c r="S511" s="129"/>
      <c r="T511" s="129" t="s">
        <v>155</v>
      </c>
      <c r="U511" s="129"/>
      <c r="V511" s="129"/>
      <c r="W511" s="129"/>
      <c r="X511" s="129"/>
      <c r="Y511" s="129"/>
      <c r="Z511" s="129"/>
      <c r="AA511" s="129"/>
      <c r="AB511" s="129"/>
      <c r="AC511" s="129"/>
      <c r="AD511" s="129"/>
      <c r="AE511" s="129"/>
      <c r="AF511" s="129"/>
      <c r="AG511" s="129"/>
      <c r="AH511" s="129"/>
      <c r="AI511" s="129"/>
      <c r="AJ511" s="129"/>
      <c r="AK511" s="129"/>
      <c r="AL511" s="129"/>
      <c r="AM511" s="129"/>
      <c r="AN511" s="129"/>
      <c r="AO511" s="129"/>
      <c r="AP511" s="129"/>
      <c r="AQ511" s="129"/>
      <c r="AR511" s="129"/>
      <c r="AS511" s="129"/>
      <c r="AT511" s="129"/>
      <c r="AU511" s="129"/>
      <c r="AV511" s="129"/>
      <c r="AW511" s="129"/>
    </row>
    <row r="512" spans="1:49" outlineLevel="1">
      <c r="A512" s="130"/>
      <c r="B512" s="134"/>
      <c r="C512" s="167" t="s">
        <v>797</v>
      </c>
      <c r="D512" s="137"/>
      <c r="E512" s="141">
        <v>2.3402500000000002</v>
      </c>
      <c r="F512" s="145"/>
      <c r="G512" s="145"/>
      <c r="H512" s="145"/>
      <c r="I512" s="145"/>
      <c r="J512" s="145"/>
      <c r="K512" s="145"/>
      <c r="L512" s="129"/>
      <c r="M512" s="129"/>
      <c r="N512" s="129"/>
      <c r="O512" s="129"/>
      <c r="P512" s="129"/>
      <c r="Q512" s="129"/>
      <c r="R512" s="129"/>
      <c r="S512" s="129"/>
      <c r="T512" s="129" t="s">
        <v>157</v>
      </c>
      <c r="U512" s="129">
        <v>0</v>
      </c>
      <c r="V512" s="129"/>
      <c r="W512" s="129"/>
      <c r="X512" s="129"/>
      <c r="Y512" s="129"/>
      <c r="Z512" s="129"/>
      <c r="AA512" s="129"/>
      <c r="AB512" s="129"/>
      <c r="AC512" s="129"/>
      <c r="AD512" s="129"/>
      <c r="AE512" s="129"/>
      <c r="AF512" s="129"/>
      <c r="AG512" s="129"/>
      <c r="AH512" s="129"/>
      <c r="AI512" s="129"/>
      <c r="AJ512" s="129"/>
      <c r="AK512" s="129"/>
      <c r="AL512" s="129"/>
      <c r="AM512" s="129"/>
      <c r="AN512" s="129"/>
      <c r="AO512" s="129"/>
      <c r="AP512" s="129"/>
      <c r="AQ512" s="129"/>
      <c r="AR512" s="129"/>
      <c r="AS512" s="129"/>
      <c r="AT512" s="129"/>
      <c r="AU512" s="129"/>
      <c r="AV512" s="129"/>
      <c r="AW512" s="129"/>
    </row>
    <row r="513" spans="1:49" outlineLevel="1">
      <c r="A513" s="130"/>
      <c r="B513" s="134"/>
      <c r="C513" s="167" t="s">
        <v>798</v>
      </c>
      <c r="D513" s="137"/>
      <c r="E513" s="141">
        <v>11.56645</v>
      </c>
      <c r="F513" s="145"/>
      <c r="G513" s="145"/>
      <c r="H513" s="145"/>
      <c r="I513" s="145"/>
      <c r="J513" s="145"/>
      <c r="K513" s="145"/>
      <c r="L513" s="129"/>
      <c r="M513" s="129"/>
      <c r="N513" s="129"/>
      <c r="O513" s="129"/>
      <c r="P513" s="129"/>
      <c r="Q513" s="129"/>
      <c r="R513" s="129"/>
      <c r="S513" s="129"/>
      <c r="T513" s="129" t="s">
        <v>157</v>
      </c>
      <c r="U513" s="129">
        <v>0</v>
      </c>
      <c r="V513" s="129"/>
      <c r="W513" s="129"/>
      <c r="X513" s="129"/>
      <c r="Y513" s="129"/>
      <c r="Z513" s="129"/>
      <c r="AA513" s="129"/>
      <c r="AB513" s="129"/>
      <c r="AC513" s="129"/>
      <c r="AD513" s="129"/>
      <c r="AE513" s="129"/>
      <c r="AF513" s="129"/>
      <c r="AG513" s="129"/>
      <c r="AH513" s="129"/>
      <c r="AI513" s="129"/>
      <c r="AJ513" s="129"/>
      <c r="AK513" s="129"/>
      <c r="AL513" s="129"/>
      <c r="AM513" s="129"/>
      <c r="AN513" s="129"/>
      <c r="AO513" s="129"/>
      <c r="AP513" s="129"/>
      <c r="AQ513" s="129"/>
      <c r="AR513" s="129"/>
      <c r="AS513" s="129"/>
      <c r="AT513" s="129"/>
      <c r="AU513" s="129"/>
      <c r="AV513" s="129"/>
      <c r="AW513" s="129"/>
    </row>
    <row r="514" spans="1:49" outlineLevel="1">
      <c r="A514" s="130">
        <v>187</v>
      </c>
      <c r="B514" s="134" t="s">
        <v>799</v>
      </c>
      <c r="C514" s="166" t="s">
        <v>800</v>
      </c>
      <c r="D514" s="136" t="s">
        <v>237</v>
      </c>
      <c r="E514" s="140">
        <v>9.19</v>
      </c>
      <c r="F514" s="144"/>
      <c r="G514" s="145">
        <f>ROUND(E514*F514,2)</f>
        <v>0</v>
      </c>
      <c r="H514" s="145">
        <v>0</v>
      </c>
      <c r="I514" s="145">
        <f>ROUND(E514*H514,5)</f>
        <v>0</v>
      </c>
      <c r="J514" s="145">
        <v>1.383E-2</v>
      </c>
      <c r="K514" s="145">
        <f>ROUND(E514*J514,5)</f>
        <v>0.12709999999999999</v>
      </c>
      <c r="L514" s="129"/>
      <c r="M514" s="129"/>
      <c r="N514" s="129"/>
      <c r="O514" s="129"/>
      <c r="P514" s="129"/>
      <c r="Q514" s="129"/>
      <c r="R514" s="129"/>
      <c r="S514" s="129"/>
      <c r="T514" s="129" t="s">
        <v>155</v>
      </c>
      <c r="U514" s="129"/>
      <c r="V514" s="129"/>
      <c r="W514" s="129"/>
      <c r="X514" s="129"/>
      <c r="Y514" s="129"/>
      <c r="Z514" s="129"/>
      <c r="AA514" s="129"/>
      <c r="AB514" s="129"/>
      <c r="AC514" s="129"/>
      <c r="AD514" s="129"/>
      <c r="AE514" s="129"/>
      <c r="AF514" s="129"/>
      <c r="AG514" s="129"/>
      <c r="AH514" s="129"/>
      <c r="AI514" s="129"/>
      <c r="AJ514" s="129"/>
      <c r="AK514" s="129"/>
      <c r="AL514" s="129"/>
      <c r="AM514" s="129"/>
      <c r="AN514" s="129"/>
      <c r="AO514" s="129"/>
      <c r="AP514" s="129"/>
      <c r="AQ514" s="129"/>
      <c r="AR514" s="129"/>
      <c r="AS514" s="129"/>
      <c r="AT514" s="129"/>
      <c r="AU514" s="129"/>
      <c r="AV514" s="129"/>
      <c r="AW514" s="129"/>
    </row>
    <row r="515" spans="1:49" outlineLevel="1">
      <c r="A515" s="130"/>
      <c r="B515" s="134"/>
      <c r="C515" s="167" t="s">
        <v>801</v>
      </c>
      <c r="D515" s="137"/>
      <c r="E515" s="141">
        <v>2.2000000000000002</v>
      </c>
      <c r="F515" s="145"/>
      <c r="G515" s="145"/>
      <c r="H515" s="145"/>
      <c r="I515" s="145"/>
      <c r="J515" s="145"/>
      <c r="K515" s="145"/>
      <c r="L515" s="129"/>
      <c r="M515" s="129"/>
      <c r="N515" s="129"/>
      <c r="O515" s="129"/>
      <c r="P515" s="129"/>
      <c r="Q515" s="129"/>
      <c r="R515" s="129"/>
      <c r="S515" s="129"/>
      <c r="T515" s="129" t="s">
        <v>157</v>
      </c>
      <c r="U515" s="129">
        <v>0</v>
      </c>
      <c r="V515" s="129"/>
      <c r="W515" s="129"/>
      <c r="X515" s="129"/>
      <c r="Y515" s="129"/>
      <c r="Z515" s="129"/>
      <c r="AA515" s="129"/>
      <c r="AB515" s="129"/>
      <c r="AC515" s="129"/>
      <c r="AD515" s="129"/>
      <c r="AE515" s="129"/>
      <c r="AF515" s="129"/>
      <c r="AG515" s="129"/>
      <c r="AH515" s="129"/>
      <c r="AI515" s="129"/>
      <c r="AJ515" s="129"/>
      <c r="AK515" s="129"/>
      <c r="AL515" s="129"/>
      <c r="AM515" s="129"/>
      <c r="AN515" s="129"/>
      <c r="AO515" s="129"/>
      <c r="AP515" s="129"/>
      <c r="AQ515" s="129"/>
      <c r="AR515" s="129"/>
      <c r="AS515" s="129"/>
      <c r="AT515" s="129"/>
      <c r="AU515" s="129"/>
      <c r="AV515" s="129"/>
      <c r="AW515" s="129"/>
    </row>
    <row r="516" spans="1:49" outlineLevel="1">
      <c r="A516" s="130"/>
      <c r="B516" s="134"/>
      <c r="C516" s="167" t="s">
        <v>802</v>
      </c>
      <c r="D516" s="137"/>
      <c r="E516" s="141">
        <v>6.99</v>
      </c>
      <c r="F516" s="145"/>
      <c r="G516" s="145"/>
      <c r="H516" s="145"/>
      <c r="I516" s="145"/>
      <c r="J516" s="145"/>
      <c r="K516" s="145"/>
      <c r="L516" s="129"/>
      <c r="M516" s="129"/>
      <c r="N516" s="129"/>
      <c r="O516" s="129"/>
      <c r="P516" s="129"/>
      <c r="Q516" s="129"/>
      <c r="R516" s="129"/>
      <c r="S516" s="129"/>
      <c r="T516" s="129" t="s">
        <v>157</v>
      </c>
      <c r="U516" s="129">
        <v>0</v>
      </c>
      <c r="V516" s="129"/>
      <c r="W516" s="129"/>
      <c r="X516" s="129"/>
      <c r="Y516" s="129"/>
      <c r="Z516" s="129"/>
      <c r="AA516" s="129"/>
      <c r="AB516" s="129"/>
      <c r="AC516" s="129"/>
      <c r="AD516" s="129"/>
      <c r="AE516" s="129"/>
      <c r="AF516" s="129"/>
      <c r="AG516" s="129"/>
      <c r="AH516" s="129"/>
      <c r="AI516" s="129"/>
      <c r="AJ516" s="129"/>
      <c r="AK516" s="129"/>
      <c r="AL516" s="129"/>
      <c r="AM516" s="129"/>
      <c r="AN516" s="129"/>
      <c r="AO516" s="129"/>
      <c r="AP516" s="129"/>
      <c r="AQ516" s="129"/>
      <c r="AR516" s="129"/>
      <c r="AS516" s="129"/>
      <c r="AT516" s="129"/>
      <c r="AU516" s="129"/>
      <c r="AV516" s="129"/>
      <c r="AW516" s="129"/>
    </row>
    <row r="517" spans="1:49" outlineLevel="1">
      <c r="A517" s="130">
        <v>188</v>
      </c>
      <c r="B517" s="134" t="s">
        <v>803</v>
      </c>
      <c r="C517" s="166" t="s">
        <v>804</v>
      </c>
      <c r="D517" s="136" t="s">
        <v>198</v>
      </c>
      <c r="E517" s="140">
        <v>4.2169249999999998</v>
      </c>
      <c r="F517" s="144"/>
      <c r="G517" s="145">
        <f>ROUND(E517*F517,2)</f>
        <v>0</v>
      </c>
      <c r="H517" s="145">
        <v>0</v>
      </c>
      <c r="I517" s="145">
        <f>ROUND(E517*H517,5)</f>
        <v>0</v>
      </c>
      <c r="J517" s="145">
        <v>5.5E-2</v>
      </c>
      <c r="K517" s="145">
        <f>ROUND(E517*J517,5)</f>
        <v>0.23193</v>
      </c>
      <c r="L517" s="129"/>
      <c r="M517" s="129"/>
      <c r="N517" s="129"/>
      <c r="O517" s="129"/>
      <c r="P517" s="129"/>
      <c r="Q517" s="129"/>
      <c r="R517" s="129"/>
      <c r="S517" s="129"/>
      <c r="T517" s="129" t="s">
        <v>155</v>
      </c>
      <c r="U517" s="129"/>
      <c r="V517" s="129"/>
      <c r="W517" s="129"/>
      <c r="X517" s="129"/>
      <c r="Y517" s="129"/>
      <c r="Z517" s="129"/>
      <c r="AA517" s="129"/>
      <c r="AB517" s="129"/>
      <c r="AC517" s="129"/>
      <c r="AD517" s="129"/>
      <c r="AE517" s="129"/>
      <c r="AF517" s="129"/>
      <c r="AG517" s="129"/>
      <c r="AH517" s="129"/>
      <c r="AI517" s="129"/>
      <c r="AJ517" s="129"/>
      <c r="AK517" s="129"/>
      <c r="AL517" s="129"/>
      <c r="AM517" s="129"/>
      <c r="AN517" s="129"/>
      <c r="AO517" s="129"/>
      <c r="AP517" s="129"/>
      <c r="AQ517" s="129"/>
      <c r="AR517" s="129"/>
      <c r="AS517" s="129"/>
      <c r="AT517" s="129"/>
      <c r="AU517" s="129"/>
      <c r="AV517" s="129"/>
      <c r="AW517" s="129"/>
    </row>
    <row r="518" spans="1:49" outlineLevel="1">
      <c r="A518" s="130"/>
      <c r="B518" s="134"/>
      <c r="C518" s="167" t="s">
        <v>805</v>
      </c>
      <c r="D518" s="137"/>
      <c r="E518" s="141">
        <v>3.0501999999999998</v>
      </c>
      <c r="F518" s="145"/>
      <c r="G518" s="145"/>
      <c r="H518" s="145"/>
      <c r="I518" s="145"/>
      <c r="J518" s="145"/>
      <c r="K518" s="145"/>
      <c r="L518" s="129"/>
      <c r="M518" s="129"/>
      <c r="N518" s="129"/>
      <c r="O518" s="129"/>
      <c r="P518" s="129"/>
      <c r="Q518" s="129"/>
      <c r="R518" s="129"/>
      <c r="S518" s="129"/>
      <c r="T518" s="129" t="s">
        <v>157</v>
      </c>
      <c r="U518" s="129">
        <v>0</v>
      </c>
      <c r="V518" s="129"/>
      <c r="W518" s="129"/>
      <c r="X518" s="129"/>
      <c r="Y518" s="129"/>
      <c r="Z518" s="129"/>
      <c r="AA518" s="129"/>
      <c r="AB518" s="129"/>
      <c r="AC518" s="129"/>
      <c r="AD518" s="129"/>
      <c r="AE518" s="129"/>
      <c r="AF518" s="129"/>
      <c r="AG518" s="129"/>
      <c r="AH518" s="129"/>
      <c r="AI518" s="129"/>
      <c r="AJ518" s="129"/>
      <c r="AK518" s="129"/>
      <c r="AL518" s="129"/>
      <c r="AM518" s="129"/>
      <c r="AN518" s="129"/>
      <c r="AO518" s="129"/>
      <c r="AP518" s="129"/>
      <c r="AQ518" s="129"/>
      <c r="AR518" s="129"/>
      <c r="AS518" s="129"/>
      <c r="AT518" s="129"/>
      <c r="AU518" s="129"/>
      <c r="AV518" s="129"/>
      <c r="AW518" s="129"/>
    </row>
    <row r="519" spans="1:49" outlineLevel="1">
      <c r="A519" s="130"/>
      <c r="B519" s="134"/>
      <c r="C519" s="167" t="s">
        <v>806</v>
      </c>
      <c r="D519" s="137"/>
      <c r="E519" s="141">
        <v>1.166725</v>
      </c>
      <c r="F519" s="145"/>
      <c r="G519" s="145"/>
      <c r="H519" s="145"/>
      <c r="I519" s="145"/>
      <c r="J519" s="145"/>
      <c r="K519" s="145"/>
      <c r="L519" s="129"/>
      <c r="M519" s="129"/>
      <c r="N519" s="129"/>
      <c r="O519" s="129"/>
      <c r="P519" s="129"/>
      <c r="Q519" s="129"/>
      <c r="R519" s="129"/>
      <c r="S519" s="129"/>
      <c r="T519" s="129" t="s">
        <v>157</v>
      </c>
      <c r="U519" s="129">
        <v>0</v>
      </c>
      <c r="V519" s="129"/>
      <c r="W519" s="129"/>
      <c r="X519" s="129"/>
      <c r="Y519" s="129"/>
      <c r="Z519" s="129"/>
      <c r="AA519" s="129"/>
      <c r="AB519" s="129"/>
      <c r="AC519" s="129"/>
      <c r="AD519" s="129"/>
      <c r="AE519" s="129"/>
      <c r="AF519" s="129"/>
      <c r="AG519" s="129"/>
      <c r="AH519" s="129"/>
      <c r="AI519" s="129"/>
      <c r="AJ519" s="129"/>
      <c r="AK519" s="129"/>
      <c r="AL519" s="129"/>
      <c r="AM519" s="129"/>
      <c r="AN519" s="129"/>
      <c r="AO519" s="129"/>
      <c r="AP519" s="129"/>
      <c r="AQ519" s="129"/>
      <c r="AR519" s="129"/>
      <c r="AS519" s="129"/>
      <c r="AT519" s="129"/>
      <c r="AU519" s="129"/>
      <c r="AV519" s="129"/>
      <c r="AW519" s="129"/>
    </row>
    <row r="520" spans="1:49" outlineLevel="1">
      <c r="A520" s="130">
        <v>189</v>
      </c>
      <c r="B520" s="134" t="s">
        <v>807</v>
      </c>
      <c r="C520" s="166" t="s">
        <v>808</v>
      </c>
      <c r="D520" s="136" t="s">
        <v>198</v>
      </c>
      <c r="E520" s="140">
        <v>292.8</v>
      </c>
      <c r="F520" s="144"/>
      <c r="G520" s="145">
        <f>ROUND(E520*F520,2)</f>
        <v>0</v>
      </c>
      <c r="H520" s="145">
        <v>3.3E-4</v>
      </c>
      <c r="I520" s="145">
        <f>ROUND(E520*H520,5)</f>
        <v>9.6619999999999998E-2</v>
      </c>
      <c r="J520" s="145">
        <v>1.183E-2</v>
      </c>
      <c r="K520" s="145">
        <f>ROUND(E520*J520,5)</f>
        <v>3.4638200000000001</v>
      </c>
      <c r="L520" s="129"/>
      <c r="M520" s="129"/>
      <c r="N520" s="129"/>
      <c r="O520" s="129"/>
      <c r="P520" s="129"/>
      <c r="Q520" s="129"/>
      <c r="R520" s="129"/>
      <c r="S520" s="129"/>
      <c r="T520" s="129" t="s">
        <v>155</v>
      </c>
      <c r="U520" s="129"/>
      <c r="V520" s="129"/>
      <c r="W520" s="129"/>
      <c r="X520" s="129"/>
      <c r="Y520" s="129"/>
      <c r="Z520" s="129"/>
      <c r="AA520" s="129"/>
      <c r="AB520" s="129"/>
      <c r="AC520" s="129"/>
      <c r="AD520" s="129"/>
      <c r="AE520" s="129"/>
      <c r="AF520" s="129"/>
      <c r="AG520" s="129"/>
      <c r="AH520" s="129"/>
      <c r="AI520" s="129"/>
      <c r="AJ520" s="129"/>
      <c r="AK520" s="129"/>
      <c r="AL520" s="129"/>
      <c r="AM520" s="129"/>
      <c r="AN520" s="129"/>
      <c r="AO520" s="129"/>
      <c r="AP520" s="129"/>
      <c r="AQ520" s="129"/>
      <c r="AR520" s="129"/>
      <c r="AS520" s="129"/>
      <c r="AT520" s="129"/>
      <c r="AU520" s="129"/>
      <c r="AV520" s="129"/>
      <c r="AW520" s="129"/>
    </row>
    <row r="521" spans="1:49" ht="30.6" outlineLevel="1">
      <c r="A521" s="130"/>
      <c r="B521" s="134"/>
      <c r="C521" s="167" t="s">
        <v>809</v>
      </c>
      <c r="D521" s="137"/>
      <c r="E521" s="141">
        <v>292.8</v>
      </c>
      <c r="F521" s="145"/>
      <c r="G521" s="145"/>
      <c r="H521" s="145"/>
      <c r="I521" s="145"/>
      <c r="J521" s="145"/>
      <c r="K521" s="145"/>
      <c r="L521" s="129"/>
      <c r="M521" s="129"/>
      <c r="N521" s="129"/>
      <c r="O521" s="129"/>
      <c r="P521" s="129"/>
      <c r="Q521" s="129"/>
      <c r="R521" s="129"/>
      <c r="S521" s="129"/>
      <c r="T521" s="129" t="s">
        <v>157</v>
      </c>
      <c r="U521" s="129">
        <v>0</v>
      </c>
      <c r="V521" s="129"/>
      <c r="W521" s="129"/>
      <c r="X521" s="129"/>
      <c r="Y521" s="129"/>
      <c r="Z521" s="129"/>
      <c r="AA521" s="129"/>
      <c r="AB521" s="129"/>
      <c r="AC521" s="129"/>
      <c r="AD521" s="129"/>
      <c r="AE521" s="129"/>
      <c r="AF521" s="129"/>
      <c r="AG521" s="129"/>
      <c r="AH521" s="129"/>
      <c r="AI521" s="129"/>
      <c r="AJ521" s="129"/>
      <c r="AK521" s="129"/>
      <c r="AL521" s="129"/>
      <c r="AM521" s="129"/>
      <c r="AN521" s="129"/>
      <c r="AO521" s="129"/>
      <c r="AP521" s="129"/>
      <c r="AQ521" s="129"/>
      <c r="AR521" s="129"/>
      <c r="AS521" s="129"/>
      <c r="AT521" s="129"/>
      <c r="AU521" s="129"/>
      <c r="AV521" s="129"/>
      <c r="AW521" s="129"/>
    </row>
    <row r="522" spans="1:49" outlineLevel="1">
      <c r="A522" s="130">
        <v>190</v>
      </c>
      <c r="B522" s="134" t="s">
        <v>810</v>
      </c>
      <c r="C522" s="166" t="s">
        <v>811</v>
      </c>
      <c r="D522" s="136" t="s">
        <v>198</v>
      </c>
      <c r="E522" s="140">
        <v>292.8</v>
      </c>
      <c r="F522" s="144"/>
      <c r="G522" s="145">
        <f>ROUND(E522*F522,2)</f>
        <v>0</v>
      </c>
      <c r="H522" s="145">
        <v>0</v>
      </c>
      <c r="I522" s="145">
        <f>ROUND(E522*H522,5)</f>
        <v>0</v>
      </c>
      <c r="J522" s="145">
        <v>3.2000000000000002E-3</v>
      </c>
      <c r="K522" s="145">
        <f>ROUND(E522*J522,5)</f>
        <v>0.93696000000000002</v>
      </c>
      <c r="L522" s="129"/>
      <c r="M522" s="129"/>
      <c r="N522" s="129"/>
      <c r="O522" s="129"/>
      <c r="P522" s="129"/>
      <c r="Q522" s="129"/>
      <c r="R522" s="129"/>
      <c r="S522" s="129"/>
      <c r="T522" s="129" t="s">
        <v>155</v>
      </c>
      <c r="U522" s="129"/>
      <c r="V522" s="129"/>
      <c r="W522" s="129"/>
      <c r="X522" s="129"/>
      <c r="Y522" s="129"/>
      <c r="Z522" s="129"/>
      <c r="AA522" s="129"/>
      <c r="AB522" s="129"/>
      <c r="AC522" s="129"/>
      <c r="AD522" s="129"/>
      <c r="AE522" s="129"/>
      <c r="AF522" s="129"/>
      <c r="AG522" s="129"/>
      <c r="AH522" s="129"/>
      <c r="AI522" s="129"/>
      <c r="AJ522" s="129"/>
      <c r="AK522" s="129"/>
      <c r="AL522" s="129"/>
      <c r="AM522" s="129"/>
      <c r="AN522" s="129"/>
      <c r="AO522" s="129"/>
      <c r="AP522" s="129"/>
      <c r="AQ522" s="129"/>
      <c r="AR522" s="129"/>
      <c r="AS522" s="129"/>
      <c r="AT522" s="129"/>
      <c r="AU522" s="129"/>
      <c r="AV522" s="129"/>
      <c r="AW522" s="129"/>
    </row>
    <row r="523" spans="1:49" ht="30.6" outlineLevel="1">
      <c r="A523" s="130"/>
      <c r="B523" s="134"/>
      <c r="C523" s="167" t="s">
        <v>809</v>
      </c>
      <c r="D523" s="137"/>
      <c r="E523" s="141">
        <v>292.8</v>
      </c>
      <c r="F523" s="145"/>
      <c r="G523" s="145"/>
      <c r="H523" s="145"/>
      <c r="I523" s="145"/>
      <c r="J523" s="145"/>
      <c r="K523" s="145"/>
      <c r="L523" s="129"/>
      <c r="M523" s="129"/>
      <c r="N523" s="129"/>
      <c r="O523" s="129"/>
      <c r="P523" s="129"/>
      <c r="Q523" s="129"/>
      <c r="R523" s="129"/>
      <c r="S523" s="129"/>
      <c r="T523" s="129" t="s">
        <v>157</v>
      </c>
      <c r="U523" s="129">
        <v>0</v>
      </c>
      <c r="V523" s="129"/>
      <c r="W523" s="129"/>
      <c r="X523" s="129"/>
      <c r="Y523" s="129"/>
      <c r="Z523" s="129"/>
      <c r="AA523" s="129"/>
      <c r="AB523" s="129"/>
      <c r="AC523" s="129"/>
      <c r="AD523" s="129"/>
      <c r="AE523" s="129"/>
      <c r="AF523" s="129"/>
      <c r="AG523" s="129"/>
      <c r="AH523" s="129"/>
      <c r="AI523" s="129"/>
      <c r="AJ523" s="129"/>
      <c r="AK523" s="129"/>
      <c r="AL523" s="129"/>
      <c r="AM523" s="129"/>
      <c r="AN523" s="129"/>
      <c r="AO523" s="129"/>
      <c r="AP523" s="129"/>
      <c r="AQ523" s="129"/>
      <c r="AR523" s="129"/>
      <c r="AS523" s="129"/>
      <c r="AT523" s="129"/>
      <c r="AU523" s="129"/>
      <c r="AV523" s="129"/>
      <c r="AW523" s="129"/>
    </row>
    <row r="524" spans="1:49" outlineLevel="1">
      <c r="A524" s="130">
        <v>191</v>
      </c>
      <c r="B524" s="134" t="s">
        <v>812</v>
      </c>
      <c r="C524" s="166" t="s">
        <v>813</v>
      </c>
      <c r="D524" s="136" t="s">
        <v>198</v>
      </c>
      <c r="E524" s="140">
        <v>292.8</v>
      </c>
      <c r="F524" s="144"/>
      <c r="G524" s="145">
        <f>ROUND(E524*F524,2)</f>
        <v>0</v>
      </c>
      <c r="H524" s="145">
        <v>0</v>
      </c>
      <c r="I524" s="145">
        <f>ROUND(E524*H524,5)</f>
        <v>0</v>
      </c>
      <c r="J524" s="145">
        <v>4.4000000000000003E-3</v>
      </c>
      <c r="K524" s="145">
        <f>ROUND(E524*J524,5)</f>
        <v>1.2883199999999999</v>
      </c>
      <c r="L524" s="129"/>
      <c r="M524" s="129"/>
      <c r="N524" s="129"/>
      <c r="O524" s="129"/>
      <c r="P524" s="129"/>
      <c r="Q524" s="129"/>
      <c r="R524" s="129"/>
      <c r="S524" s="129"/>
      <c r="T524" s="129" t="s">
        <v>155</v>
      </c>
      <c r="U524" s="129"/>
      <c r="V524" s="129"/>
      <c r="W524" s="129"/>
      <c r="X524" s="129"/>
      <c r="Y524" s="129"/>
      <c r="Z524" s="129"/>
      <c r="AA524" s="129"/>
      <c r="AB524" s="129"/>
      <c r="AC524" s="129"/>
      <c r="AD524" s="129"/>
      <c r="AE524" s="129"/>
      <c r="AF524" s="129"/>
      <c r="AG524" s="129"/>
      <c r="AH524" s="129"/>
      <c r="AI524" s="129"/>
      <c r="AJ524" s="129"/>
      <c r="AK524" s="129"/>
      <c r="AL524" s="129"/>
      <c r="AM524" s="129"/>
      <c r="AN524" s="129"/>
      <c r="AO524" s="129"/>
      <c r="AP524" s="129"/>
      <c r="AQ524" s="129"/>
      <c r="AR524" s="129"/>
      <c r="AS524" s="129"/>
      <c r="AT524" s="129"/>
      <c r="AU524" s="129"/>
      <c r="AV524" s="129"/>
      <c r="AW524" s="129"/>
    </row>
    <row r="525" spans="1:49" ht="30.6" outlineLevel="1">
      <c r="A525" s="130"/>
      <c r="B525" s="134"/>
      <c r="C525" s="167" t="s">
        <v>809</v>
      </c>
      <c r="D525" s="137"/>
      <c r="E525" s="141">
        <v>292.8</v>
      </c>
      <c r="F525" s="145"/>
      <c r="G525" s="145"/>
      <c r="H525" s="145"/>
      <c r="I525" s="145"/>
      <c r="J525" s="145"/>
      <c r="K525" s="145"/>
      <c r="L525" s="129"/>
      <c r="M525" s="129"/>
      <c r="N525" s="129"/>
      <c r="O525" s="129"/>
      <c r="P525" s="129"/>
      <c r="Q525" s="129"/>
      <c r="R525" s="129"/>
      <c r="S525" s="129"/>
      <c r="T525" s="129" t="s">
        <v>157</v>
      </c>
      <c r="U525" s="129">
        <v>0</v>
      </c>
      <c r="V525" s="129"/>
      <c r="W525" s="129"/>
      <c r="X525" s="129"/>
      <c r="Y525" s="129"/>
      <c r="Z525" s="129"/>
      <c r="AA525" s="129"/>
      <c r="AB525" s="129"/>
      <c r="AC525" s="129"/>
      <c r="AD525" s="129"/>
      <c r="AE525" s="129"/>
      <c r="AF525" s="129"/>
      <c r="AG525" s="129"/>
      <c r="AH525" s="129"/>
      <c r="AI525" s="129"/>
      <c r="AJ525" s="129"/>
      <c r="AK525" s="129"/>
      <c r="AL525" s="129"/>
      <c r="AM525" s="129"/>
      <c r="AN525" s="129"/>
      <c r="AO525" s="129"/>
      <c r="AP525" s="129"/>
      <c r="AQ525" s="129"/>
      <c r="AR525" s="129"/>
      <c r="AS525" s="129"/>
      <c r="AT525" s="129"/>
      <c r="AU525" s="129"/>
      <c r="AV525" s="129"/>
      <c r="AW525" s="129"/>
    </row>
    <row r="526" spans="1:49" outlineLevel="1">
      <c r="A526" s="130">
        <v>192</v>
      </c>
      <c r="B526" s="134" t="s">
        <v>814</v>
      </c>
      <c r="C526" s="166" t="s">
        <v>815</v>
      </c>
      <c r="D526" s="136" t="s">
        <v>198</v>
      </c>
      <c r="E526" s="140">
        <v>474.97797885</v>
      </c>
      <c r="F526" s="144"/>
      <c r="G526" s="145">
        <f>ROUND(E526*F526,2)</f>
        <v>0</v>
      </c>
      <c r="H526" s="145">
        <v>0</v>
      </c>
      <c r="I526" s="145">
        <f>ROUND(E526*H526,5)</f>
        <v>0</v>
      </c>
      <c r="J526" s="145">
        <v>3.9239999999999997E-2</v>
      </c>
      <c r="K526" s="145">
        <f>ROUND(E526*J526,5)</f>
        <v>18.63814</v>
      </c>
      <c r="L526" s="129"/>
      <c r="M526" s="129"/>
      <c r="N526" s="129"/>
      <c r="O526" s="129"/>
      <c r="P526" s="129"/>
      <c r="Q526" s="129"/>
      <c r="R526" s="129"/>
      <c r="S526" s="129"/>
      <c r="T526" s="129" t="s">
        <v>265</v>
      </c>
      <c r="U526" s="129"/>
      <c r="V526" s="129"/>
      <c r="W526" s="129"/>
      <c r="X526" s="129"/>
      <c r="Y526" s="129"/>
      <c r="Z526" s="129"/>
      <c r="AA526" s="129"/>
      <c r="AB526" s="129"/>
      <c r="AC526" s="129"/>
      <c r="AD526" s="129"/>
      <c r="AE526" s="129"/>
      <c r="AF526" s="129"/>
      <c r="AG526" s="129"/>
      <c r="AH526" s="129"/>
      <c r="AI526" s="129"/>
      <c r="AJ526" s="129"/>
      <c r="AK526" s="129"/>
      <c r="AL526" s="129"/>
      <c r="AM526" s="129"/>
      <c r="AN526" s="129"/>
      <c r="AO526" s="129"/>
      <c r="AP526" s="129"/>
      <c r="AQ526" s="129"/>
      <c r="AR526" s="129"/>
      <c r="AS526" s="129"/>
      <c r="AT526" s="129"/>
      <c r="AU526" s="129"/>
      <c r="AV526" s="129"/>
      <c r="AW526" s="129"/>
    </row>
    <row r="527" spans="1:49" outlineLevel="1">
      <c r="A527" s="130"/>
      <c r="B527" s="134"/>
      <c r="C527" s="167" t="s">
        <v>816</v>
      </c>
      <c r="D527" s="137"/>
      <c r="E527" s="141">
        <v>474.97797885</v>
      </c>
      <c r="F527" s="145"/>
      <c r="G527" s="145"/>
      <c r="H527" s="145"/>
      <c r="I527" s="145"/>
      <c r="J527" s="145"/>
      <c r="K527" s="145"/>
      <c r="L527" s="129"/>
      <c r="M527" s="129"/>
      <c r="N527" s="129"/>
      <c r="O527" s="129"/>
      <c r="P527" s="129"/>
      <c r="Q527" s="129"/>
      <c r="R527" s="129"/>
      <c r="S527" s="129"/>
      <c r="T527" s="129" t="s">
        <v>157</v>
      </c>
      <c r="U527" s="129">
        <v>0</v>
      </c>
      <c r="V527" s="129"/>
      <c r="W527" s="129"/>
      <c r="X527" s="129"/>
      <c r="Y527" s="129"/>
      <c r="Z527" s="129"/>
      <c r="AA527" s="129"/>
      <c r="AB527" s="129"/>
      <c r="AC527" s="129"/>
      <c r="AD527" s="129"/>
      <c r="AE527" s="129"/>
      <c r="AF527" s="129"/>
      <c r="AG527" s="129"/>
      <c r="AH527" s="129"/>
      <c r="AI527" s="129"/>
      <c r="AJ527" s="129"/>
      <c r="AK527" s="129"/>
      <c r="AL527" s="129"/>
      <c r="AM527" s="129"/>
      <c r="AN527" s="129"/>
      <c r="AO527" s="129"/>
      <c r="AP527" s="129"/>
      <c r="AQ527" s="129"/>
      <c r="AR527" s="129"/>
      <c r="AS527" s="129"/>
      <c r="AT527" s="129"/>
      <c r="AU527" s="129"/>
      <c r="AV527" s="129"/>
      <c r="AW527" s="129"/>
    </row>
    <row r="528" spans="1:49" outlineLevel="1">
      <c r="A528" s="130">
        <v>193</v>
      </c>
      <c r="B528" s="134" t="s">
        <v>817</v>
      </c>
      <c r="C528" s="166" t="s">
        <v>818</v>
      </c>
      <c r="D528" s="136" t="s">
        <v>198</v>
      </c>
      <c r="E528" s="140">
        <v>474.97797885</v>
      </c>
      <c r="F528" s="144"/>
      <c r="G528" s="145">
        <f>ROUND(E528*F528,2)</f>
        <v>0</v>
      </c>
      <c r="H528" s="145">
        <v>0</v>
      </c>
      <c r="I528" s="145">
        <f>ROUND(E528*H528,5)</f>
        <v>0</v>
      </c>
      <c r="J528" s="145">
        <v>5.0000000000000001E-3</v>
      </c>
      <c r="K528" s="145">
        <f>ROUND(E528*J528,5)</f>
        <v>2.3748900000000002</v>
      </c>
      <c r="L528" s="129"/>
      <c r="M528" s="129"/>
      <c r="N528" s="129"/>
      <c r="O528" s="129"/>
      <c r="P528" s="129"/>
      <c r="Q528" s="129"/>
      <c r="R528" s="129"/>
      <c r="S528" s="129"/>
      <c r="T528" s="129" t="s">
        <v>155</v>
      </c>
      <c r="U528" s="129"/>
      <c r="V528" s="129"/>
      <c r="W528" s="129"/>
      <c r="X528" s="129"/>
      <c r="Y528" s="129"/>
      <c r="Z528" s="129"/>
      <c r="AA528" s="129"/>
      <c r="AB528" s="129"/>
      <c r="AC528" s="129"/>
      <c r="AD528" s="129"/>
      <c r="AE528" s="129"/>
      <c r="AF528" s="129"/>
      <c r="AG528" s="129"/>
      <c r="AH528" s="129"/>
      <c r="AI528" s="129"/>
      <c r="AJ528" s="129"/>
      <c r="AK528" s="129"/>
      <c r="AL528" s="129"/>
      <c r="AM528" s="129"/>
      <c r="AN528" s="129"/>
      <c r="AO528" s="129"/>
      <c r="AP528" s="129"/>
      <c r="AQ528" s="129"/>
      <c r="AR528" s="129"/>
      <c r="AS528" s="129"/>
      <c r="AT528" s="129"/>
      <c r="AU528" s="129"/>
      <c r="AV528" s="129"/>
      <c r="AW528" s="129"/>
    </row>
    <row r="529" spans="1:49" outlineLevel="1">
      <c r="A529" s="130"/>
      <c r="B529" s="134"/>
      <c r="C529" s="167" t="s">
        <v>816</v>
      </c>
      <c r="D529" s="137"/>
      <c r="E529" s="141">
        <v>474.97797885</v>
      </c>
      <c r="F529" s="145"/>
      <c r="G529" s="145"/>
      <c r="H529" s="145"/>
      <c r="I529" s="145"/>
      <c r="J529" s="145"/>
      <c r="K529" s="145"/>
      <c r="L529" s="129"/>
      <c r="M529" s="129"/>
      <c r="N529" s="129"/>
      <c r="O529" s="129"/>
      <c r="P529" s="129"/>
      <c r="Q529" s="129"/>
      <c r="R529" s="129"/>
      <c r="S529" s="129"/>
      <c r="T529" s="129" t="s">
        <v>157</v>
      </c>
      <c r="U529" s="129">
        <v>0</v>
      </c>
      <c r="V529" s="129"/>
      <c r="W529" s="129"/>
      <c r="X529" s="129"/>
      <c r="Y529" s="129"/>
      <c r="Z529" s="129"/>
      <c r="AA529" s="129"/>
      <c r="AB529" s="129"/>
      <c r="AC529" s="129"/>
      <c r="AD529" s="129"/>
      <c r="AE529" s="129"/>
      <c r="AF529" s="129"/>
      <c r="AG529" s="129"/>
      <c r="AH529" s="129"/>
      <c r="AI529" s="129"/>
      <c r="AJ529" s="129"/>
      <c r="AK529" s="129"/>
      <c r="AL529" s="129"/>
      <c r="AM529" s="129"/>
      <c r="AN529" s="129"/>
      <c r="AO529" s="129"/>
      <c r="AP529" s="129"/>
      <c r="AQ529" s="129"/>
      <c r="AR529" s="129"/>
      <c r="AS529" s="129"/>
      <c r="AT529" s="129"/>
      <c r="AU529" s="129"/>
      <c r="AV529" s="129"/>
      <c r="AW529" s="129"/>
    </row>
    <row r="530" spans="1:49" outlineLevel="1">
      <c r="A530" s="130">
        <v>194</v>
      </c>
      <c r="B530" s="134" t="s">
        <v>819</v>
      </c>
      <c r="C530" s="166" t="s">
        <v>820</v>
      </c>
      <c r="D530" s="136" t="s">
        <v>198</v>
      </c>
      <c r="E530" s="140">
        <v>474.97797885</v>
      </c>
      <c r="F530" s="144"/>
      <c r="G530" s="145">
        <f>ROUND(E530*F530,2)</f>
        <v>0</v>
      </c>
      <c r="H530" s="145">
        <v>0</v>
      </c>
      <c r="I530" s="145">
        <f>ROUND(E530*H530,5)</f>
        <v>0</v>
      </c>
      <c r="J530" s="145">
        <v>1.4499999999999999E-3</v>
      </c>
      <c r="K530" s="145">
        <f>ROUND(E530*J530,5)</f>
        <v>0.68872</v>
      </c>
      <c r="L530" s="129"/>
      <c r="M530" s="129"/>
      <c r="N530" s="129"/>
      <c r="O530" s="129"/>
      <c r="P530" s="129"/>
      <c r="Q530" s="129"/>
      <c r="R530" s="129"/>
      <c r="S530" s="129"/>
      <c r="T530" s="129" t="s">
        <v>155</v>
      </c>
      <c r="U530" s="129"/>
      <c r="V530" s="129"/>
      <c r="W530" s="129"/>
      <c r="X530" s="129"/>
      <c r="Y530" s="129"/>
      <c r="Z530" s="129"/>
      <c r="AA530" s="129"/>
      <c r="AB530" s="129"/>
      <c r="AC530" s="129"/>
      <c r="AD530" s="129"/>
      <c r="AE530" s="129"/>
      <c r="AF530" s="129"/>
      <c r="AG530" s="129"/>
      <c r="AH530" s="129"/>
      <c r="AI530" s="129"/>
      <c r="AJ530" s="129"/>
      <c r="AK530" s="129"/>
      <c r="AL530" s="129"/>
      <c r="AM530" s="129"/>
      <c r="AN530" s="129"/>
      <c r="AO530" s="129"/>
      <c r="AP530" s="129"/>
      <c r="AQ530" s="129"/>
      <c r="AR530" s="129"/>
      <c r="AS530" s="129"/>
      <c r="AT530" s="129"/>
      <c r="AU530" s="129"/>
      <c r="AV530" s="129"/>
      <c r="AW530" s="129"/>
    </row>
    <row r="531" spans="1:49" outlineLevel="1">
      <c r="A531" s="130"/>
      <c r="B531" s="134"/>
      <c r="C531" s="167" t="s">
        <v>816</v>
      </c>
      <c r="D531" s="137"/>
      <c r="E531" s="141">
        <v>474.97797885</v>
      </c>
      <c r="F531" s="145"/>
      <c r="G531" s="145"/>
      <c r="H531" s="145"/>
      <c r="I531" s="145"/>
      <c r="J531" s="145"/>
      <c r="K531" s="145"/>
      <c r="L531" s="129"/>
      <c r="M531" s="129"/>
      <c r="N531" s="129"/>
      <c r="O531" s="129"/>
      <c r="P531" s="129"/>
      <c r="Q531" s="129"/>
      <c r="R531" s="129"/>
      <c r="S531" s="129"/>
      <c r="T531" s="129" t="s">
        <v>157</v>
      </c>
      <c r="U531" s="129">
        <v>0</v>
      </c>
      <c r="V531" s="129"/>
      <c r="W531" s="129"/>
      <c r="X531" s="129"/>
      <c r="Y531" s="129"/>
      <c r="Z531" s="129"/>
      <c r="AA531" s="129"/>
      <c r="AB531" s="129"/>
      <c r="AC531" s="129"/>
      <c r="AD531" s="129"/>
      <c r="AE531" s="129"/>
      <c r="AF531" s="129"/>
      <c r="AG531" s="129"/>
      <c r="AH531" s="129"/>
      <c r="AI531" s="129"/>
      <c r="AJ531" s="129"/>
      <c r="AK531" s="129"/>
      <c r="AL531" s="129"/>
      <c r="AM531" s="129"/>
      <c r="AN531" s="129"/>
      <c r="AO531" s="129"/>
      <c r="AP531" s="129"/>
      <c r="AQ531" s="129"/>
      <c r="AR531" s="129"/>
      <c r="AS531" s="129"/>
      <c r="AT531" s="129"/>
      <c r="AU531" s="129"/>
      <c r="AV531" s="129"/>
      <c r="AW531" s="129"/>
    </row>
    <row r="532" spans="1:49" outlineLevel="1">
      <c r="A532" s="130">
        <v>195</v>
      </c>
      <c r="B532" s="134" t="s">
        <v>821</v>
      </c>
      <c r="C532" s="166" t="s">
        <v>822</v>
      </c>
      <c r="D532" s="136" t="s">
        <v>198</v>
      </c>
      <c r="E532" s="140">
        <v>111.0561</v>
      </c>
      <c r="F532" s="144"/>
      <c r="G532" s="145">
        <f>ROUND(E532*F532,2)</f>
        <v>0</v>
      </c>
      <c r="H532" s="145">
        <v>0</v>
      </c>
      <c r="I532" s="145">
        <f>ROUND(E532*H532,5)</f>
        <v>0</v>
      </c>
      <c r="J532" s="145">
        <v>1.7000000000000001E-2</v>
      </c>
      <c r="K532" s="145">
        <f>ROUND(E532*J532,5)</f>
        <v>1.88795</v>
      </c>
      <c r="L532" s="129"/>
      <c r="M532" s="129"/>
      <c r="N532" s="129"/>
      <c r="O532" s="129"/>
      <c r="P532" s="129"/>
      <c r="Q532" s="129"/>
      <c r="R532" s="129"/>
      <c r="S532" s="129"/>
      <c r="T532" s="129" t="s">
        <v>155</v>
      </c>
      <c r="U532" s="129"/>
      <c r="V532" s="129"/>
      <c r="W532" s="129"/>
      <c r="X532" s="129"/>
      <c r="Y532" s="129"/>
      <c r="Z532" s="129"/>
      <c r="AA532" s="129"/>
      <c r="AB532" s="129"/>
      <c r="AC532" s="129"/>
      <c r="AD532" s="129"/>
      <c r="AE532" s="129"/>
      <c r="AF532" s="129"/>
      <c r="AG532" s="129"/>
      <c r="AH532" s="129"/>
      <c r="AI532" s="129"/>
      <c r="AJ532" s="129"/>
      <c r="AK532" s="129"/>
      <c r="AL532" s="129"/>
      <c r="AM532" s="129"/>
      <c r="AN532" s="129"/>
      <c r="AO532" s="129"/>
      <c r="AP532" s="129"/>
      <c r="AQ532" s="129"/>
      <c r="AR532" s="129"/>
      <c r="AS532" s="129"/>
      <c r="AT532" s="129"/>
      <c r="AU532" s="129"/>
      <c r="AV532" s="129"/>
      <c r="AW532" s="129"/>
    </row>
    <row r="533" spans="1:49" outlineLevel="1">
      <c r="A533" s="130"/>
      <c r="B533" s="134"/>
      <c r="C533" s="167" t="s">
        <v>823</v>
      </c>
      <c r="D533" s="137"/>
      <c r="E533" s="141">
        <v>111.0561</v>
      </c>
      <c r="F533" s="145"/>
      <c r="G533" s="145"/>
      <c r="H533" s="145"/>
      <c r="I533" s="145"/>
      <c r="J533" s="145"/>
      <c r="K533" s="145"/>
      <c r="L533" s="129"/>
      <c r="M533" s="129"/>
      <c r="N533" s="129"/>
      <c r="O533" s="129"/>
      <c r="P533" s="129"/>
      <c r="Q533" s="129"/>
      <c r="R533" s="129"/>
      <c r="S533" s="129"/>
      <c r="T533" s="129" t="s">
        <v>157</v>
      </c>
      <c r="U533" s="129">
        <v>0</v>
      </c>
      <c r="V533" s="129"/>
      <c r="W533" s="129"/>
      <c r="X533" s="129"/>
      <c r="Y533" s="129"/>
      <c r="Z533" s="129"/>
      <c r="AA533" s="129"/>
      <c r="AB533" s="129"/>
      <c r="AC533" s="129"/>
      <c r="AD533" s="129"/>
      <c r="AE533" s="129"/>
      <c r="AF533" s="129"/>
      <c r="AG533" s="129"/>
      <c r="AH533" s="129"/>
      <c r="AI533" s="129"/>
      <c r="AJ533" s="129"/>
      <c r="AK533" s="129"/>
      <c r="AL533" s="129"/>
      <c r="AM533" s="129"/>
      <c r="AN533" s="129"/>
      <c r="AO533" s="129"/>
      <c r="AP533" s="129"/>
      <c r="AQ533" s="129"/>
      <c r="AR533" s="129"/>
      <c r="AS533" s="129"/>
      <c r="AT533" s="129"/>
      <c r="AU533" s="129"/>
      <c r="AV533" s="129"/>
      <c r="AW533" s="129"/>
    </row>
    <row r="534" spans="1:49" outlineLevel="1">
      <c r="A534" s="130">
        <v>196</v>
      </c>
      <c r="B534" s="134" t="s">
        <v>824</v>
      </c>
      <c r="C534" s="166" t="s">
        <v>825</v>
      </c>
      <c r="D534" s="136" t="s">
        <v>237</v>
      </c>
      <c r="E534" s="140">
        <v>9.0250000000000004</v>
      </c>
      <c r="F534" s="144"/>
      <c r="G534" s="145">
        <f>ROUND(E534*F534,2)</f>
        <v>0</v>
      </c>
      <c r="H534" s="145">
        <v>0</v>
      </c>
      <c r="I534" s="145">
        <f>ROUND(E534*H534,5)</f>
        <v>0</v>
      </c>
      <c r="J534" s="145">
        <v>1.3500000000000001E-3</v>
      </c>
      <c r="K534" s="145">
        <f>ROUND(E534*J534,5)</f>
        <v>1.218E-2</v>
      </c>
      <c r="L534" s="129"/>
      <c r="M534" s="129"/>
      <c r="N534" s="129"/>
      <c r="O534" s="129"/>
      <c r="P534" s="129"/>
      <c r="Q534" s="129"/>
      <c r="R534" s="129"/>
      <c r="S534" s="129"/>
      <c r="T534" s="129" t="s">
        <v>155</v>
      </c>
      <c r="U534" s="129"/>
      <c r="V534" s="129"/>
      <c r="W534" s="129"/>
      <c r="X534" s="129"/>
      <c r="Y534" s="129"/>
      <c r="Z534" s="129"/>
      <c r="AA534" s="129"/>
      <c r="AB534" s="129"/>
      <c r="AC534" s="129"/>
      <c r="AD534" s="129"/>
      <c r="AE534" s="129"/>
      <c r="AF534" s="129"/>
      <c r="AG534" s="129"/>
      <c r="AH534" s="129"/>
      <c r="AI534" s="129"/>
      <c r="AJ534" s="129"/>
      <c r="AK534" s="129"/>
      <c r="AL534" s="129"/>
      <c r="AM534" s="129"/>
      <c r="AN534" s="129"/>
      <c r="AO534" s="129"/>
      <c r="AP534" s="129"/>
      <c r="AQ534" s="129"/>
      <c r="AR534" s="129"/>
      <c r="AS534" s="129"/>
      <c r="AT534" s="129"/>
      <c r="AU534" s="129"/>
      <c r="AV534" s="129"/>
      <c r="AW534" s="129"/>
    </row>
    <row r="535" spans="1:49" outlineLevel="1">
      <c r="A535" s="130"/>
      <c r="B535" s="134"/>
      <c r="C535" s="167" t="s">
        <v>826</v>
      </c>
      <c r="D535" s="137"/>
      <c r="E535" s="141">
        <v>2.0350000000000001</v>
      </c>
      <c r="F535" s="145"/>
      <c r="G535" s="145"/>
      <c r="H535" s="145"/>
      <c r="I535" s="145"/>
      <c r="J535" s="145"/>
      <c r="K535" s="145"/>
      <c r="L535" s="129"/>
      <c r="M535" s="129"/>
      <c r="N535" s="129"/>
      <c r="O535" s="129"/>
      <c r="P535" s="129"/>
      <c r="Q535" s="129"/>
      <c r="R535" s="129"/>
      <c r="S535" s="129"/>
      <c r="T535" s="129" t="s">
        <v>157</v>
      </c>
      <c r="U535" s="129">
        <v>0</v>
      </c>
      <c r="V535" s="129"/>
      <c r="W535" s="129"/>
      <c r="X535" s="129"/>
      <c r="Y535" s="129"/>
      <c r="Z535" s="129"/>
      <c r="AA535" s="129"/>
      <c r="AB535" s="129"/>
      <c r="AC535" s="129"/>
      <c r="AD535" s="129"/>
      <c r="AE535" s="129"/>
      <c r="AF535" s="129"/>
      <c r="AG535" s="129"/>
      <c r="AH535" s="129"/>
      <c r="AI535" s="129"/>
      <c r="AJ535" s="129"/>
      <c r="AK535" s="129"/>
      <c r="AL535" s="129"/>
      <c r="AM535" s="129"/>
      <c r="AN535" s="129"/>
      <c r="AO535" s="129"/>
      <c r="AP535" s="129"/>
      <c r="AQ535" s="129"/>
      <c r="AR535" s="129"/>
      <c r="AS535" s="129"/>
      <c r="AT535" s="129"/>
      <c r="AU535" s="129"/>
      <c r="AV535" s="129"/>
      <c r="AW535" s="129"/>
    </row>
    <row r="536" spans="1:49" outlineLevel="1">
      <c r="A536" s="130"/>
      <c r="B536" s="134"/>
      <c r="C536" s="167" t="s">
        <v>827</v>
      </c>
      <c r="D536" s="137"/>
      <c r="E536" s="141">
        <v>6.99</v>
      </c>
      <c r="F536" s="145"/>
      <c r="G536" s="145"/>
      <c r="H536" s="145"/>
      <c r="I536" s="145"/>
      <c r="J536" s="145"/>
      <c r="K536" s="145"/>
      <c r="L536" s="129"/>
      <c r="M536" s="129"/>
      <c r="N536" s="129"/>
      <c r="O536" s="129"/>
      <c r="P536" s="129"/>
      <c r="Q536" s="129"/>
      <c r="R536" s="129"/>
      <c r="S536" s="129"/>
      <c r="T536" s="129" t="s">
        <v>157</v>
      </c>
      <c r="U536" s="129">
        <v>0</v>
      </c>
      <c r="V536" s="129"/>
      <c r="W536" s="129"/>
      <c r="X536" s="129"/>
      <c r="Y536" s="129"/>
      <c r="Z536" s="129"/>
      <c r="AA536" s="129"/>
      <c r="AB536" s="129"/>
      <c r="AC536" s="129"/>
      <c r="AD536" s="129"/>
      <c r="AE536" s="129"/>
      <c r="AF536" s="129"/>
      <c r="AG536" s="129"/>
      <c r="AH536" s="129"/>
      <c r="AI536" s="129"/>
      <c r="AJ536" s="129"/>
      <c r="AK536" s="129"/>
      <c r="AL536" s="129"/>
      <c r="AM536" s="129"/>
      <c r="AN536" s="129"/>
      <c r="AO536" s="129"/>
      <c r="AP536" s="129"/>
      <c r="AQ536" s="129"/>
      <c r="AR536" s="129"/>
      <c r="AS536" s="129"/>
      <c r="AT536" s="129"/>
      <c r="AU536" s="129"/>
      <c r="AV536" s="129"/>
      <c r="AW536" s="129"/>
    </row>
    <row r="537" spans="1:49" outlineLevel="1">
      <c r="A537" s="130">
        <v>197</v>
      </c>
      <c r="B537" s="134" t="s">
        <v>828</v>
      </c>
      <c r="C537" s="166" t="s">
        <v>829</v>
      </c>
      <c r="D537" s="136" t="s">
        <v>237</v>
      </c>
      <c r="E537" s="140">
        <v>86.91</v>
      </c>
      <c r="F537" s="144"/>
      <c r="G537" s="145">
        <f>ROUND(E537*F537,2)</f>
        <v>0</v>
      </c>
      <c r="H537" s="145">
        <v>0</v>
      </c>
      <c r="I537" s="145">
        <f>ROUND(E537*H537,5)</f>
        <v>0</v>
      </c>
      <c r="J537" s="145">
        <v>3.3600000000000001E-3</v>
      </c>
      <c r="K537" s="145">
        <f>ROUND(E537*J537,5)</f>
        <v>0.29202</v>
      </c>
      <c r="L537" s="129"/>
      <c r="M537" s="129"/>
      <c r="N537" s="129"/>
      <c r="O537" s="129"/>
      <c r="P537" s="129"/>
      <c r="Q537" s="129"/>
      <c r="R537" s="129"/>
      <c r="S537" s="129"/>
      <c r="T537" s="129" t="s">
        <v>155</v>
      </c>
      <c r="U537" s="129"/>
      <c r="V537" s="129"/>
      <c r="W537" s="129"/>
      <c r="X537" s="129"/>
      <c r="Y537" s="129"/>
      <c r="Z537" s="129"/>
      <c r="AA537" s="129"/>
      <c r="AB537" s="129"/>
      <c r="AC537" s="129"/>
      <c r="AD537" s="129"/>
      <c r="AE537" s="129"/>
      <c r="AF537" s="129"/>
      <c r="AG537" s="129"/>
      <c r="AH537" s="129"/>
      <c r="AI537" s="129"/>
      <c r="AJ537" s="129"/>
      <c r="AK537" s="129"/>
      <c r="AL537" s="129"/>
      <c r="AM537" s="129"/>
      <c r="AN537" s="129"/>
      <c r="AO537" s="129"/>
      <c r="AP537" s="129"/>
      <c r="AQ537" s="129"/>
      <c r="AR537" s="129"/>
      <c r="AS537" s="129"/>
      <c r="AT537" s="129"/>
      <c r="AU537" s="129"/>
      <c r="AV537" s="129"/>
      <c r="AW537" s="129"/>
    </row>
    <row r="538" spans="1:49" outlineLevel="1">
      <c r="A538" s="130"/>
      <c r="B538" s="134"/>
      <c r="C538" s="167" t="s">
        <v>830</v>
      </c>
      <c r="D538" s="137"/>
      <c r="E538" s="141">
        <v>86.91</v>
      </c>
      <c r="F538" s="145"/>
      <c r="G538" s="145"/>
      <c r="H538" s="145"/>
      <c r="I538" s="145"/>
      <c r="J538" s="145"/>
      <c r="K538" s="145"/>
      <c r="L538" s="129"/>
      <c r="M538" s="129"/>
      <c r="N538" s="129"/>
      <c r="O538" s="129"/>
      <c r="P538" s="129"/>
      <c r="Q538" s="129"/>
      <c r="R538" s="129"/>
      <c r="S538" s="129"/>
      <c r="T538" s="129" t="s">
        <v>157</v>
      </c>
      <c r="U538" s="129">
        <v>0</v>
      </c>
      <c r="V538" s="129"/>
      <c r="W538" s="129"/>
      <c r="X538" s="129"/>
      <c r="Y538" s="129"/>
      <c r="Z538" s="129"/>
      <c r="AA538" s="129"/>
      <c r="AB538" s="129"/>
      <c r="AC538" s="129"/>
      <c r="AD538" s="129"/>
      <c r="AE538" s="129"/>
      <c r="AF538" s="129"/>
      <c r="AG538" s="129"/>
      <c r="AH538" s="129"/>
      <c r="AI538" s="129"/>
      <c r="AJ538" s="129"/>
      <c r="AK538" s="129"/>
      <c r="AL538" s="129"/>
      <c r="AM538" s="129"/>
      <c r="AN538" s="129"/>
      <c r="AO538" s="129"/>
      <c r="AP538" s="129"/>
      <c r="AQ538" s="129"/>
      <c r="AR538" s="129"/>
      <c r="AS538" s="129"/>
      <c r="AT538" s="129"/>
      <c r="AU538" s="129"/>
      <c r="AV538" s="129"/>
      <c r="AW538" s="129"/>
    </row>
    <row r="539" spans="1:49" outlineLevel="1">
      <c r="A539" s="130">
        <v>198</v>
      </c>
      <c r="B539" s="134" t="s">
        <v>831</v>
      </c>
      <c r="C539" s="166" t="s">
        <v>832</v>
      </c>
      <c r="D539" s="136" t="s">
        <v>237</v>
      </c>
      <c r="E539" s="140">
        <v>21.574999999999999</v>
      </c>
      <c r="F539" s="144"/>
      <c r="G539" s="145">
        <f>ROUND(E539*F539,2)</f>
        <v>0</v>
      </c>
      <c r="H539" s="145">
        <v>0</v>
      </c>
      <c r="I539" s="145">
        <f>ROUND(E539*H539,5)</f>
        <v>0</v>
      </c>
      <c r="J539" s="145">
        <v>2.2599999999999999E-3</v>
      </c>
      <c r="K539" s="145">
        <f>ROUND(E539*J539,5)</f>
        <v>4.8759999999999998E-2</v>
      </c>
      <c r="L539" s="129"/>
      <c r="M539" s="129"/>
      <c r="N539" s="129"/>
      <c r="O539" s="129"/>
      <c r="P539" s="129"/>
      <c r="Q539" s="129"/>
      <c r="R539" s="129"/>
      <c r="S539" s="129"/>
      <c r="T539" s="129" t="s">
        <v>155</v>
      </c>
      <c r="U539" s="129"/>
      <c r="V539" s="129"/>
      <c r="W539" s="129"/>
      <c r="X539" s="129"/>
      <c r="Y539" s="129"/>
      <c r="Z539" s="129"/>
      <c r="AA539" s="129"/>
      <c r="AB539" s="129"/>
      <c r="AC539" s="129"/>
      <c r="AD539" s="129"/>
      <c r="AE539" s="129"/>
      <c r="AF539" s="129"/>
      <c r="AG539" s="129"/>
      <c r="AH539" s="129"/>
      <c r="AI539" s="129"/>
      <c r="AJ539" s="129"/>
      <c r="AK539" s="129"/>
      <c r="AL539" s="129"/>
      <c r="AM539" s="129"/>
      <c r="AN539" s="129"/>
      <c r="AO539" s="129"/>
      <c r="AP539" s="129"/>
      <c r="AQ539" s="129"/>
      <c r="AR539" s="129"/>
      <c r="AS539" s="129"/>
      <c r="AT539" s="129"/>
      <c r="AU539" s="129"/>
      <c r="AV539" s="129"/>
      <c r="AW539" s="129"/>
    </row>
    <row r="540" spans="1:49" outlineLevel="1">
      <c r="A540" s="130"/>
      <c r="B540" s="134"/>
      <c r="C540" s="167" t="s">
        <v>833</v>
      </c>
      <c r="D540" s="137"/>
      <c r="E540" s="141">
        <v>21.574999999999999</v>
      </c>
      <c r="F540" s="145"/>
      <c r="G540" s="145"/>
      <c r="H540" s="145"/>
      <c r="I540" s="145"/>
      <c r="J540" s="145"/>
      <c r="K540" s="145"/>
      <c r="L540" s="129"/>
      <c r="M540" s="129"/>
      <c r="N540" s="129"/>
      <c r="O540" s="129"/>
      <c r="P540" s="129"/>
      <c r="Q540" s="129"/>
      <c r="R540" s="129"/>
      <c r="S540" s="129"/>
      <c r="T540" s="129" t="s">
        <v>157</v>
      </c>
      <c r="U540" s="129">
        <v>0</v>
      </c>
      <c r="V540" s="129"/>
      <c r="W540" s="129"/>
      <c r="X540" s="129"/>
      <c r="Y540" s="129"/>
      <c r="Z540" s="129"/>
      <c r="AA540" s="129"/>
      <c r="AB540" s="129"/>
      <c r="AC540" s="129"/>
      <c r="AD540" s="129"/>
      <c r="AE540" s="129"/>
      <c r="AF540" s="129"/>
      <c r="AG540" s="129"/>
      <c r="AH540" s="129"/>
      <c r="AI540" s="129"/>
      <c r="AJ540" s="129"/>
      <c r="AK540" s="129"/>
      <c r="AL540" s="129"/>
      <c r="AM540" s="129"/>
      <c r="AN540" s="129"/>
      <c r="AO540" s="129"/>
      <c r="AP540" s="129"/>
      <c r="AQ540" s="129"/>
      <c r="AR540" s="129"/>
      <c r="AS540" s="129"/>
      <c r="AT540" s="129"/>
      <c r="AU540" s="129"/>
      <c r="AV540" s="129"/>
      <c r="AW540" s="129"/>
    </row>
    <row r="541" spans="1:49" outlineLevel="1">
      <c r="A541" s="130">
        <v>199</v>
      </c>
      <c r="B541" s="134" t="s">
        <v>834</v>
      </c>
      <c r="C541" s="166" t="s">
        <v>835</v>
      </c>
      <c r="D541" s="136" t="s">
        <v>198</v>
      </c>
      <c r="E541" s="140">
        <v>474.97797885</v>
      </c>
      <c r="F541" s="144"/>
      <c r="G541" s="145">
        <f>ROUND(E541*F541,2)</f>
        <v>0</v>
      </c>
      <c r="H541" s="145">
        <v>0</v>
      </c>
      <c r="I541" s="145">
        <f>ROUND(E541*H541,5)</f>
        <v>0</v>
      </c>
      <c r="J541" s="145">
        <v>4.2000000000000003E-2</v>
      </c>
      <c r="K541" s="145">
        <f>ROUND(E541*J541,5)</f>
        <v>19.949079999999999</v>
      </c>
      <c r="L541" s="129"/>
      <c r="M541" s="129"/>
      <c r="N541" s="129"/>
      <c r="O541" s="129"/>
      <c r="P541" s="129"/>
      <c r="Q541" s="129"/>
      <c r="R541" s="129"/>
      <c r="S541" s="129"/>
      <c r="T541" s="129" t="s">
        <v>155</v>
      </c>
      <c r="U541" s="129"/>
      <c r="V541" s="129"/>
      <c r="W541" s="129"/>
      <c r="X541" s="129"/>
      <c r="Y541" s="129"/>
      <c r="Z541" s="129"/>
      <c r="AA541" s="129"/>
      <c r="AB541" s="129"/>
      <c r="AC541" s="129"/>
      <c r="AD541" s="129"/>
      <c r="AE541" s="129"/>
      <c r="AF541" s="129"/>
      <c r="AG541" s="129"/>
      <c r="AH541" s="129"/>
      <c r="AI541" s="129"/>
      <c r="AJ541" s="129"/>
      <c r="AK541" s="129"/>
      <c r="AL541" s="129"/>
      <c r="AM541" s="129"/>
      <c r="AN541" s="129"/>
      <c r="AO541" s="129"/>
      <c r="AP541" s="129"/>
      <c r="AQ541" s="129"/>
      <c r="AR541" s="129"/>
      <c r="AS541" s="129"/>
      <c r="AT541" s="129"/>
      <c r="AU541" s="129"/>
      <c r="AV541" s="129"/>
      <c r="AW541" s="129"/>
    </row>
    <row r="542" spans="1:49" outlineLevel="1">
      <c r="A542" s="130"/>
      <c r="B542" s="134"/>
      <c r="C542" s="167" t="s">
        <v>816</v>
      </c>
      <c r="D542" s="137"/>
      <c r="E542" s="141">
        <v>474.97797885</v>
      </c>
      <c r="F542" s="145"/>
      <c r="G542" s="145"/>
      <c r="H542" s="145"/>
      <c r="I542" s="145"/>
      <c r="J542" s="145"/>
      <c r="K542" s="145"/>
      <c r="L542" s="129"/>
      <c r="M542" s="129"/>
      <c r="N542" s="129"/>
      <c r="O542" s="129"/>
      <c r="P542" s="129"/>
      <c r="Q542" s="129"/>
      <c r="R542" s="129"/>
      <c r="S542" s="129"/>
      <c r="T542" s="129" t="s">
        <v>157</v>
      </c>
      <c r="U542" s="129">
        <v>0</v>
      </c>
      <c r="V542" s="129"/>
      <c r="W542" s="129"/>
      <c r="X542" s="129"/>
      <c r="Y542" s="129"/>
      <c r="Z542" s="129"/>
      <c r="AA542" s="129"/>
      <c r="AB542" s="129"/>
      <c r="AC542" s="129"/>
      <c r="AD542" s="129"/>
      <c r="AE542" s="129"/>
      <c r="AF542" s="129"/>
      <c r="AG542" s="129"/>
      <c r="AH542" s="129"/>
      <c r="AI542" s="129"/>
      <c r="AJ542" s="129"/>
      <c r="AK542" s="129"/>
      <c r="AL542" s="129"/>
      <c r="AM542" s="129"/>
      <c r="AN542" s="129"/>
      <c r="AO542" s="129"/>
      <c r="AP542" s="129"/>
      <c r="AQ542" s="129"/>
      <c r="AR542" s="129"/>
      <c r="AS542" s="129"/>
      <c r="AT542" s="129"/>
      <c r="AU542" s="129"/>
      <c r="AV542" s="129"/>
      <c r="AW542" s="129"/>
    </row>
    <row r="543" spans="1:49" outlineLevel="1">
      <c r="A543" s="130">
        <v>200</v>
      </c>
      <c r="B543" s="134" t="s">
        <v>836</v>
      </c>
      <c r="C543" s="166" t="s">
        <v>837</v>
      </c>
      <c r="D543" s="136" t="s">
        <v>237</v>
      </c>
      <c r="E543" s="140">
        <v>60.846397500000002</v>
      </c>
      <c r="F543" s="144"/>
      <c r="G543" s="145">
        <f>ROUND(E543*F543,2)</f>
        <v>0</v>
      </c>
      <c r="H543" s="145">
        <v>0</v>
      </c>
      <c r="I543" s="145">
        <f>ROUND(E543*H543,5)</f>
        <v>0</v>
      </c>
      <c r="J543" s="145">
        <v>8.9300000000000004E-3</v>
      </c>
      <c r="K543" s="145">
        <f>ROUND(E543*J543,5)</f>
        <v>0.54335999999999995</v>
      </c>
      <c r="L543" s="129"/>
      <c r="M543" s="129"/>
      <c r="N543" s="129"/>
      <c r="O543" s="129"/>
      <c r="P543" s="129"/>
      <c r="Q543" s="129"/>
      <c r="R543" s="129"/>
      <c r="S543" s="129"/>
      <c r="T543" s="129" t="s">
        <v>155</v>
      </c>
      <c r="U543" s="129"/>
      <c r="V543" s="129"/>
      <c r="W543" s="129"/>
      <c r="X543" s="129"/>
      <c r="Y543" s="129"/>
      <c r="Z543" s="129"/>
      <c r="AA543" s="129"/>
      <c r="AB543" s="129"/>
      <c r="AC543" s="129"/>
      <c r="AD543" s="129"/>
      <c r="AE543" s="129"/>
      <c r="AF543" s="129"/>
      <c r="AG543" s="129"/>
      <c r="AH543" s="129"/>
      <c r="AI543" s="129"/>
      <c r="AJ543" s="129"/>
      <c r="AK543" s="129"/>
      <c r="AL543" s="129"/>
      <c r="AM543" s="129"/>
      <c r="AN543" s="129"/>
      <c r="AO543" s="129"/>
      <c r="AP543" s="129"/>
      <c r="AQ543" s="129"/>
      <c r="AR543" s="129"/>
      <c r="AS543" s="129"/>
      <c r="AT543" s="129"/>
      <c r="AU543" s="129"/>
      <c r="AV543" s="129"/>
      <c r="AW543" s="129"/>
    </row>
    <row r="544" spans="1:49" outlineLevel="1">
      <c r="A544" s="130"/>
      <c r="B544" s="134"/>
      <c r="C544" s="167" t="s">
        <v>838</v>
      </c>
      <c r="D544" s="137"/>
      <c r="E544" s="141">
        <v>60.846397500000002</v>
      </c>
      <c r="F544" s="145"/>
      <c r="G544" s="145"/>
      <c r="H544" s="145"/>
      <c r="I544" s="145"/>
      <c r="J544" s="145"/>
      <c r="K544" s="145"/>
      <c r="L544" s="129"/>
      <c r="M544" s="129"/>
      <c r="N544" s="129"/>
      <c r="O544" s="129"/>
      <c r="P544" s="129"/>
      <c r="Q544" s="129"/>
      <c r="R544" s="129"/>
      <c r="S544" s="129"/>
      <c r="T544" s="129" t="s">
        <v>157</v>
      </c>
      <c r="U544" s="129">
        <v>0</v>
      </c>
      <c r="V544" s="129"/>
      <c r="W544" s="129"/>
      <c r="X544" s="129"/>
      <c r="Y544" s="129"/>
      <c r="Z544" s="129"/>
      <c r="AA544" s="129"/>
      <c r="AB544" s="129"/>
      <c r="AC544" s="129"/>
      <c r="AD544" s="129"/>
      <c r="AE544" s="129"/>
      <c r="AF544" s="129"/>
      <c r="AG544" s="129"/>
      <c r="AH544" s="129"/>
      <c r="AI544" s="129"/>
      <c r="AJ544" s="129"/>
      <c r="AK544" s="129"/>
      <c r="AL544" s="129"/>
      <c r="AM544" s="129"/>
      <c r="AN544" s="129"/>
      <c r="AO544" s="129"/>
      <c r="AP544" s="129"/>
      <c r="AQ544" s="129"/>
      <c r="AR544" s="129"/>
      <c r="AS544" s="129"/>
      <c r="AT544" s="129"/>
      <c r="AU544" s="129"/>
      <c r="AV544" s="129"/>
      <c r="AW544" s="129"/>
    </row>
    <row r="545" spans="1:49" outlineLevel="1">
      <c r="A545" s="130">
        <v>201</v>
      </c>
      <c r="B545" s="134" t="s">
        <v>839</v>
      </c>
      <c r="C545" s="166" t="s">
        <v>840</v>
      </c>
      <c r="D545" s="136" t="s">
        <v>198</v>
      </c>
      <c r="E545" s="140">
        <v>474.97797885</v>
      </c>
      <c r="F545" s="144"/>
      <c r="G545" s="145">
        <f>ROUND(E545*F545,2)</f>
        <v>0</v>
      </c>
      <c r="H545" s="145">
        <v>0</v>
      </c>
      <c r="I545" s="145">
        <f>ROUND(E545*H545,5)</f>
        <v>0</v>
      </c>
      <c r="J545" s="145">
        <v>1.8000000000000001E-4</v>
      </c>
      <c r="K545" s="145">
        <f>ROUND(E545*J545,5)</f>
        <v>8.5500000000000007E-2</v>
      </c>
      <c r="L545" s="129"/>
      <c r="M545" s="129"/>
      <c r="N545" s="129"/>
      <c r="O545" s="129"/>
      <c r="P545" s="129"/>
      <c r="Q545" s="129"/>
      <c r="R545" s="129"/>
      <c r="S545" s="129"/>
      <c r="T545" s="129" t="s">
        <v>155</v>
      </c>
      <c r="U545" s="129"/>
      <c r="V545" s="129"/>
      <c r="W545" s="129"/>
      <c r="X545" s="129"/>
      <c r="Y545" s="129"/>
      <c r="Z545" s="129"/>
      <c r="AA545" s="129"/>
      <c r="AB545" s="129"/>
      <c r="AC545" s="129"/>
      <c r="AD545" s="129"/>
      <c r="AE545" s="129"/>
      <c r="AF545" s="129"/>
      <c r="AG545" s="129"/>
      <c r="AH545" s="129"/>
      <c r="AI545" s="129"/>
      <c r="AJ545" s="129"/>
      <c r="AK545" s="129"/>
      <c r="AL545" s="129"/>
      <c r="AM545" s="129"/>
      <c r="AN545" s="129"/>
      <c r="AO545" s="129"/>
      <c r="AP545" s="129"/>
      <c r="AQ545" s="129"/>
      <c r="AR545" s="129"/>
      <c r="AS545" s="129"/>
      <c r="AT545" s="129"/>
      <c r="AU545" s="129"/>
      <c r="AV545" s="129"/>
      <c r="AW545" s="129"/>
    </row>
    <row r="546" spans="1:49" outlineLevel="1">
      <c r="A546" s="130"/>
      <c r="B546" s="134"/>
      <c r="C546" s="167" t="s">
        <v>816</v>
      </c>
      <c r="D546" s="137"/>
      <c r="E546" s="141">
        <v>474.97797885</v>
      </c>
      <c r="F546" s="145"/>
      <c r="G546" s="145"/>
      <c r="H546" s="145"/>
      <c r="I546" s="145"/>
      <c r="J546" s="145"/>
      <c r="K546" s="145"/>
      <c r="L546" s="129"/>
      <c r="M546" s="129"/>
      <c r="N546" s="129"/>
      <c r="O546" s="129"/>
      <c r="P546" s="129"/>
      <c r="Q546" s="129"/>
      <c r="R546" s="129"/>
      <c r="S546" s="129"/>
      <c r="T546" s="129" t="s">
        <v>157</v>
      </c>
      <c r="U546" s="129">
        <v>0</v>
      </c>
      <c r="V546" s="129"/>
      <c r="W546" s="129"/>
      <c r="X546" s="129"/>
      <c r="Y546" s="129"/>
      <c r="Z546" s="129"/>
      <c r="AA546" s="129"/>
      <c r="AB546" s="129"/>
      <c r="AC546" s="129"/>
      <c r="AD546" s="129"/>
      <c r="AE546" s="129"/>
      <c r="AF546" s="129"/>
      <c r="AG546" s="129"/>
      <c r="AH546" s="129"/>
      <c r="AI546" s="129"/>
      <c r="AJ546" s="129"/>
      <c r="AK546" s="129"/>
      <c r="AL546" s="129"/>
      <c r="AM546" s="129"/>
      <c r="AN546" s="129"/>
      <c r="AO546" s="129"/>
      <c r="AP546" s="129"/>
      <c r="AQ546" s="129"/>
      <c r="AR546" s="129"/>
      <c r="AS546" s="129"/>
      <c r="AT546" s="129"/>
      <c r="AU546" s="129"/>
      <c r="AV546" s="129"/>
      <c r="AW546" s="129"/>
    </row>
    <row r="547" spans="1:49" outlineLevel="1">
      <c r="A547" s="130">
        <v>202</v>
      </c>
      <c r="B547" s="134" t="s">
        <v>841</v>
      </c>
      <c r="C547" s="166" t="s">
        <v>842</v>
      </c>
      <c r="D547" s="136" t="s">
        <v>691</v>
      </c>
      <c r="E547" s="140">
        <v>1</v>
      </c>
      <c r="F547" s="144"/>
      <c r="G547" s="145">
        <f>ROUND(E547*F547,2)</f>
        <v>0</v>
      </c>
      <c r="H547" s="145">
        <v>0</v>
      </c>
      <c r="I547" s="145">
        <f>ROUND(E547*H547,5)</f>
        <v>0</v>
      </c>
      <c r="J547" s="145">
        <v>1.9460000000000002E-2</v>
      </c>
      <c r="K547" s="145">
        <f>ROUND(E547*J547,5)</f>
        <v>1.9460000000000002E-2</v>
      </c>
      <c r="L547" s="129"/>
      <c r="M547" s="129"/>
      <c r="N547" s="129"/>
      <c r="O547" s="129"/>
      <c r="P547" s="129"/>
      <c r="Q547" s="129"/>
      <c r="R547" s="129"/>
      <c r="S547" s="129"/>
      <c r="T547" s="129" t="s">
        <v>155</v>
      </c>
      <c r="U547" s="129"/>
      <c r="V547" s="129"/>
      <c r="W547" s="129"/>
      <c r="X547" s="129"/>
      <c r="Y547" s="129"/>
      <c r="Z547" s="129"/>
      <c r="AA547" s="129"/>
      <c r="AB547" s="129"/>
      <c r="AC547" s="129"/>
      <c r="AD547" s="129"/>
      <c r="AE547" s="129"/>
      <c r="AF547" s="129"/>
      <c r="AG547" s="129"/>
      <c r="AH547" s="129"/>
      <c r="AI547" s="129"/>
      <c r="AJ547" s="129"/>
      <c r="AK547" s="129"/>
      <c r="AL547" s="129"/>
      <c r="AM547" s="129"/>
      <c r="AN547" s="129"/>
      <c r="AO547" s="129"/>
      <c r="AP547" s="129"/>
      <c r="AQ547" s="129"/>
      <c r="AR547" s="129"/>
      <c r="AS547" s="129"/>
      <c r="AT547" s="129"/>
      <c r="AU547" s="129"/>
      <c r="AV547" s="129"/>
      <c r="AW547" s="129"/>
    </row>
    <row r="548" spans="1:49" outlineLevel="1">
      <c r="A548" s="130">
        <v>203</v>
      </c>
      <c r="B548" s="134" t="s">
        <v>843</v>
      </c>
      <c r="C548" s="166" t="s">
        <v>844</v>
      </c>
      <c r="D548" s="136" t="s">
        <v>691</v>
      </c>
      <c r="E548" s="140">
        <v>1</v>
      </c>
      <c r="F548" s="144"/>
      <c r="G548" s="145">
        <f>ROUND(E548*F548,2)</f>
        <v>0</v>
      </c>
      <c r="H548" s="145">
        <v>0</v>
      </c>
      <c r="I548" s="145">
        <f>ROUND(E548*H548,5)</f>
        <v>0</v>
      </c>
      <c r="J548" s="145">
        <v>8.5999999999999998E-4</v>
      </c>
      <c r="K548" s="145">
        <f>ROUND(E548*J548,5)</f>
        <v>8.5999999999999998E-4</v>
      </c>
      <c r="L548" s="129"/>
      <c r="M548" s="129"/>
      <c r="N548" s="129"/>
      <c r="O548" s="129"/>
      <c r="P548" s="129"/>
      <c r="Q548" s="129"/>
      <c r="R548" s="129"/>
      <c r="S548" s="129"/>
      <c r="T548" s="129" t="s">
        <v>155</v>
      </c>
      <c r="U548" s="129"/>
      <c r="V548" s="129"/>
      <c r="W548" s="129"/>
      <c r="X548" s="129"/>
      <c r="Y548" s="129"/>
      <c r="Z548" s="129"/>
      <c r="AA548" s="129"/>
      <c r="AB548" s="129"/>
      <c r="AC548" s="129"/>
      <c r="AD548" s="129"/>
      <c r="AE548" s="129"/>
      <c r="AF548" s="129"/>
      <c r="AG548" s="129"/>
      <c r="AH548" s="129"/>
      <c r="AI548" s="129"/>
      <c r="AJ548" s="129"/>
      <c r="AK548" s="129"/>
      <c r="AL548" s="129"/>
      <c r="AM548" s="129"/>
      <c r="AN548" s="129"/>
      <c r="AO548" s="129"/>
      <c r="AP548" s="129"/>
      <c r="AQ548" s="129"/>
      <c r="AR548" s="129"/>
      <c r="AS548" s="129"/>
      <c r="AT548" s="129"/>
      <c r="AU548" s="129"/>
      <c r="AV548" s="129"/>
      <c r="AW548" s="129"/>
    </row>
    <row r="549" spans="1:49" outlineLevel="1">
      <c r="A549" s="130">
        <v>204</v>
      </c>
      <c r="B549" s="134" t="s">
        <v>845</v>
      </c>
      <c r="C549" s="166" t="s">
        <v>846</v>
      </c>
      <c r="D549" s="136" t="s">
        <v>324</v>
      </c>
      <c r="E549" s="140">
        <v>1</v>
      </c>
      <c r="F549" s="144"/>
      <c r="G549" s="145">
        <f>ROUND(E549*F549,2)</f>
        <v>0</v>
      </c>
      <c r="H549" s="145">
        <v>0</v>
      </c>
      <c r="I549" s="145">
        <f>ROUND(E549*H549,5)</f>
        <v>0</v>
      </c>
      <c r="J549" s="145">
        <v>8.4999999999999995E-4</v>
      </c>
      <c r="K549" s="145">
        <f>ROUND(E549*J549,5)</f>
        <v>8.4999999999999995E-4</v>
      </c>
      <c r="L549" s="129"/>
      <c r="M549" s="129"/>
      <c r="N549" s="129"/>
      <c r="O549" s="129"/>
      <c r="P549" s="129"/>
      <c r="Q549" s="129"/>
      <c r="R549" s="129"/>
      <c r="S549" s="129"/>
      <c r="T549" s="129" t="s">
        <v>155</v>
      </c>
      <c r="U549" s="129"/>
      <c r="V549" s="129"/>
      <c r="W549" s="129"/>
      <c r="X549" s="129"/>
      <c r="Y549" s="129"/>
      <c r="Z549" s="129"/>
      <c r="AA549" s="129"/>
      <c r="AB549" s="129"/>
      <c r="AC549" s="129"/>
      <c r="AD549" s="129"/>
      <c r="AE549" s="129"/>
      <c r="AF549" s="129"/>
      <c r="AG549" s="129"/>
      <c r="AH549" s="129"/>
      <c r="AI549" s="129"/>
      <c r="AJ549" s="129"/>
      <c r="AK549" s="129"/>
      <c r="AL549" s="129"/>
      <c r="AM549" s="129"/>
      <c r="AN549" s="129"/>
      <c r="AO549" s="129"/>
      <c r="AP549" s="129"/>
      <c r="AQ549" s="129"/>
      <c r="AR549" s="129"/>
      <c r="AS549" s="129"/>
      <c r="AT549" s="129"/>
      <c r="AU549" s="129"/>
      <c r="AV549" s="129"/>
      <c r="AW549" s="129"/>
    </row>
    <row r="550" spans="1:49" outlineLevel="1">
      <c r="A550" s="130">
        <v>205</v>
      </c>
      <c r="B550" s="134" t="s">
        <v>847</v>
      </c>
      <c r="C550" s="166" t="s">
        <v>848</v>
      </c>
      <c r="D550" s="136" t="s">
        <v>198</v>
      </c>
      <c r="E550" s="140">
        <v>8.5069999999999997</v>
      </c>
      <c r="F550" s="144"/>
      <c r="G550" s="145">
        <f>ROUND(E550*F550,2)</f>
        <v>0</v>
      </c>
      <c r="H550" s="145">
        <v>0</v>
      </c>
      <c r="I550" s="145">
        <f>ROUND(E550*H550,5)</f>
        <v>0</v>
      </c>
      <c r="J550" s="145">
        <v>9.7400000000000004E-3</v>
      </c>
      <c r="K550" s="145">
        <f>ROUND(E550*J550,5)</f>
        <v>8.2860000000000003E-2</v>
      </c>
      <c r="L550" s="129"/>
      <c r="M550" s="129"/>
      <c r="N550" s="129"/>
      <c r="O550" s="129"/>
      <c r="P550" s="129"/>
      <c r="Q550" s="129"/>
      <c r="R550" s="129"/>
      <c r="S550" s="129"/>
      <c r="T550" s="129" t="s">
        <v>155</v>
      </c>
      <c r="U550" s="129"/>
      <c r="V550" s="129"/>
      <c r="W550" s="129"/>
      <c r="X550" s="129"/>
      <c r="Y550" s="129"/>
      <c r="Z550" s="129"/>
      <c r="AA550" s="129"/>
      <c r="AB550" s="129"/>
      <c r="AC550" s="129"/>
      <c r="AD550" s="129"/>
      <c r="AE550" s="129"/>
      <c r="AF550" s="129"/>
      <c r="AG550" s="129"/>
      <c r="AH550" s="129"/>
      <c r="AI550" s="129"/>
      <c r="AJ550" s="129"/>
      <c r="AK550" s="129"/>
      <c r="AL550" s="129"/>
      <c r="AM550" s="129"/>
      <c r="AN550" s="129"/>
      <c r="AO550" s="129"/>
      <c r="AP550" s="129"/>
      <c r="AQ550" s="129"/>
      <c r="AR550" s="129"/>
      <c r="AS550" s="129"/>
      <c r="AT550" s="129"/>
      <c r="AU550" s="129"/>
      <c r="AV550" s="129"/>
      <c r="AW550" s="129"/>
    </row>
    <row r="551" spans="1:49" ht="20.399999999999999" outlineLevel="1">
      <c r="A551" s="130"/>
      <c r="B551" s="134"/>
      <c r="C551" s="167" t="s">
        <v>849</v>
      </c>
      <c r="D551" s="137"/>
      <c r="E551" s="141">
        <v>6.89</v>
      </c>
      <c r="F551" s="145"/>
      <c r="G551" s="145"/>
      <c r="H551" s="145"/>
      <c r="I551" s="145"/>
      <c r="J551" s="145"/>
      <c r="K551" s="145"/>
      <c r="L551" s="129"/>
      <c r="M551" s="129"/>
      <c r="N551" s="129"/>
      <c r="O551" s="129"/>
      <c r="P551" s="129"/>
      <c r="Q551" s="129"/>
      <c r="R551" s="129"/>
      <c r="S551" s="129"/>
      <c r="T551" s="129" t="s">
        <v>157</v>
      </c>
      <c r="U551" s="129">
        <v>0</v>
      </c>
      <c r="V551" s="129"/>
      <c r="W551" s="129"/>
      <c r="X551" s="129"/>
      <c r="Y551" s="129"/>
      <c r="Z551" s="129"/>
      <c r="AA551" s="129"/>
      <c r="AB551" s="129"/>
      <c r="AC551" s="129"/>
      <c r="AD551" s="129"/>
      <c r="AE551" s="129"/>
      <c r="AF551" s="129"/>
      <c r="AG551" s="129"/>
      <c r="AH551" s="129"/>
      <c r="AI551" s="129"/>
      <c r="AJ551" s="129"/>
      <c r="AK551" s="129"/>
      <c r="AL551" s="129"/>
      <c r="AM551" s="129"/>
      <c r="AN551" s="129"/>
      <c r="AO551" s="129"/>
      <c r="AP551" s="129"/>
      <c r="AQ551" s="129"/>
      <c r="AR551" s="129"/>
      <c r="AS551" s="129"/>
      <c r="AT551" s="129"/>
      <c r="AU551" s="129"/>
      <c r="AV551" s="129"/>
      <c r="AW551" s="129"/>
    </row>
    <row r="552" spans="1:49" ht="20.399999999999999" outlineLevel="1">
      <c r="A552" s="130"/>
      <c r="B552" s="134"/>
      <c r="C552" s="167" t="s">
        <v>850</v>
      </c>
      <c r="D552" s="137"/>
      <c r="E552" s="141">
        <v>1.617</v>
      </c>
      <c r="F552" s="145"/>
      <c r="G552" s="145"/>
      <c r="H552" s="145"/>
      <c r="I552" s="145"/>
      <c r="J552" s="145"/>
      <c r="K552" s="145"/>
      <c r="L552" s="129"/>
      <c r="M552" s="129"/>
      <c r="N552" s="129"/>
      <c r="O552" s="129"/>
      <c r="P552" s="129"/>
      <c r="Q552" s="129"/>
      <c r="R552" s="129"/>
      <c r="S552" s="129"/>
      <c r="T552" s="129" t="s">
        <v>157</v>
      </c>
      <c r="U552" s="129">
        <v>0</v>
      </c>
      <c r="V552" s="129"/>
      <c r="W552" s="129"/>
      <c r="X552" s="129"/>
      <c r="Y552" s="129"/>
      <c r="Z552" s="129"/>
      <c r="AA552" s="129"/>
      <c r="AB552" s="129"/>
      <c r="AC552" s="129"/>
      <c r="AD552" s="129"/>
      <c r="AE552" s="129"/>
      <c r="AF552" s="129"/>
      <c r="AG552" s="129"/>
      <c r="AH552" s="129"/>
      <c r="AI552" s="129"/>
      <c r="AJ552" s="129"/>
      <c r="AK552" s="129"/>
      <c r="AL552" s="129"/>
      <c r="AM552" s="129"/>
      <c r="AN552" s="129"/>
      <c r="AO552" s="129"/>
      <c r="AP552" s="129"/>
      <c r="AQ552" s="129"/>
      <c r="AR552" s="129"/>
      <c r="AS552" s="129"/>
      <c r="AT552" s="129"/>
      <c r="AU552" s="129"/>
      <c r="AV552" s="129"/>
      <c r="AW552" s="129"/>
    </row>
    <row r="553" spans="1:49" outlineLevel="1">
      <c r="A553" s="130">
        <v>206</v>
      </c>
      <c r="B553" s="134" t="s">
        <v>851</v>
      </c>
      <c r="C553" s="166" t="s">
        <v>852</v>
      </c>
      <c r="D553" s="136" t="s">
        <v>688</v>
      </c>
      <c r="E553" s="140">
        <v>150</v>
      </c>
      <c r="F553" s="144"/>
      <c r="G553" s="145">
        <f>ROUND(E553*F553,2)</f>
        <v>0</v>
      </c>
      <c r="H553" s="145">
        <v>0</v>
      </c>
      <c r="I553" s="145">
        <f>ROUND(E553*H553,5)</f>
        <v>0</v>
      </c>
      <c r="J553" s="145">
        <v>0</v>
      </c>
      <c r="K553" s="145">
        <f>ROUND(E553*J553,5)</f>
        <v>0</v>
      </c>
      <c r="L553" s="129"/>
      <c r="M553" s="129"/>
      <c r="N553" s="129"/>
      <c r="O553" s="129"/>
      <c r="P553" s="129"/>
      <c r="Q553" s="129"/>
      <c r="R553" s="129"/>
      <c r="S553" s="129"/>
      <c r="T553" s="129" t="s">
        <v>155</v>
      </c>
      <c r="U553" s="129"/>
      <c r="V553" s="129"/>
      <c r="W553" s="129"/>
      <c r="X553" s="129"/>
      <c r="Y553" s="129"/>
      <c r="Z553" s="129"/>
      <c r="AA553" s="129"/>
      <c r="AB553" s="129"/>
      <c r="AC553" s="129"/>
      <c r="AD553" s="129"/>
      <c r="AE553" s="129"/>
      <c r="AF553" s="129"/>
      <c r="AG553" s="129"/>
      <c r="AH553" s="129"/>
      <c r="AI553" s="129"/>
      <c r="AJ553" s="129"/>
      <c r="AK553" s="129"/>
      <c r="AL553" s="129"/>
      <c r="AM553" s="129"/>
      <c r="AN553" s="129"/>
      <c r="AO553" s="129"/>
      <c r="AP553" s="129"/>
      <c r="AQ553" s="129"/>
      <c r="AR553" s="129"/>
      <c r="AS553" s="129"/>
      <c r="AT553" s="129"/>
      <c r="AU553" s="129"/>
      <c r="AV553" s="129"/>
      <c r="AW553" s="129"/>
    </row>
    <row r="554" spans="1:49">
      <c r="A554" s="131" t="s">
        <v>150</v>
      </c>
      <c r="B554" s="135" t="s">
        <v>84</v>
      </c>
      <c r="C554" s="168" t="s">
        <v>85</v>
      </c>
      <c r="D554" s="138"/>
      <c r="E554" s="142"/>
      <c r="F554" s="146"/>
      <c r="G554" s="146">
        <f>SUM(G555:G606)</f>
        <v>0</v>
      </c>
      <c r="H554" s="146"/>
      <c r="I554" s="146">
        <f>SUM(I555:I606)</f>
        <v>1.4076200000000001</v>
      </c>
      <c r="J554" s="146"/>
      <c r="K554" s="146">
        <f>SUM(K555:K606)</f>
        <v>46.154679999999992</v>
      </c>
      <c r="T554" t="s">
        <v>151</v>
      </c>
    </row>
    <row r="555" spans="1:49" outlineLevel="1">
      <c r="A555" s="130">
        <v>207</v>
      </c>
      <c r="B555" s="134" t="s">
        <v>853</v>
      </c>
      <c r="C555" s="166" t="s">
        <v>854</v>
      </c>
      <c r="D555" s="136" t="s">
        <v>154</v>
      </c>
      <c r="E555" s="140">
        <v>10.019728750000001</v>
      </c>
      <c r="F555" s="144"/>
      <c r="G555" s="145">
        <f>ROUND(E555*F555,2)</f>
        <v>0</v>
      </c>
      <c r="H555" s="145">
        <v>1.82E-3</v>
      </c>
      <c r="I555" s="145">
        <f>ROUND(E555*H555,5)</f>
        <v>1.8239999999999999E-2</v>
      </c>
      <c r="J555" s="145">
        <v>1.8</v>
      </c>
      <c r="K555" s="145">
        <f>ROUND(E555*J555,5)</f>
        <v>18.035509999999999</v>
      </c>
      <c r="L555" s="129"/>
      <c r="M555" s="129"/>
      <c r="N555" s="129"/>
      <c r="O555" s="129"/>
      <c r="P555" s="129"/>
      <c r="Q555" s="129"/>
      <c r="R555" s="129"/>
      <c r="S555" s="129"/>
      <c r="T555" s="129" t="s">
        <v>155</v>
      </c>
      <c r="U555" s="129"/>
      <c r="V555" s="129"/>
      <c r="W555" s="129"/>
      <c r="X555" s="129"/>
      <c r="Y555" s="129"/>
      <c r="Z555" s="129"/>
      <c r="AA555" s="129"/>
      <c r="AB555" s="129"/>
      <c r="AC555" s="129"/>
      <c r="AD555" s="129"/>
      <c r="AE555" s="129"/>
      <c r="AF555" s="129"/>
      <c r="AG555" s="129"/>
      <c r="AH555" s="129"/>
      <c r="AI555" s="129"/>
      <c r="AJ555" s="129"/>
      <c r="AK555" s="129"/>
      <c r="AL555" s="129"/>
      <c r="AM555" s="129"/>
      <c r="AN555" s="129"/>
      <c r="AO555" s="129"/>
      <c r="AP555" s="129"/>
      <c r="AQ555" s="129"/>
      <c r="AR555" s="129"/>
      <c r="AS555" s="129"/>
      <c r="AT555" s="129"/>
      <c r="AU555" s="129"/>
      <c r="AV555" s="129"/>
      <c r="AW555" s="129"/>
    </row>
    <row r="556" spans="1:49" outlineLevel="1">
      <c r="A556" s="130"/>
      <c r="B556" s="134"/>
      <c r="C556" s="167" t="s">
        <v>855</v>
      </c>
      <c r="D556" s="137"/>
      <c r="E556" s="141">
        <v>1.2041999999999999</v>
      </c>
      <c r="F556" s="145"/>
      <c r="G556" s="145"/>
      <c r="H556" s="145"/>
      <c r="I556" s="145"/>
      <c r="J556" s="145"/>
      <c r="K556" s="145"/>
      <c r="L556" s="129"/>
      <c r="M556" s="129"/>
      <c r="N556" s="129"/>
      <c r="O556" s="129"/>
      <c r="P556" s="129"/>
      <c r="Q556" s="129"/>
      <c r="R556" s="129"/>
      <c r="S556" s="129"/>
      <c r="T556" s="129" t="s">
        <v>157</v>
      </c>
      <c r="U556" s="129">
        <v>0</v>
      </c>
      <c r="V556" s="129"/>
      <c r="W556" s="129"/>
      <c r="X556" s="129"/>
      <c r="Y556" s="129"/>
      <c r="Z556" s="129"/>
      <c r="AA556" s="129"/>
      <c r="AB556" s="129"/>
      <c r="AC556" s="129"/>
      <c r="AD556" s="129"/>
      <c r="AE556" s="129"/>
      <c r="AF556" s="129"/>
      <c r="AG556" s="129"/>
      <c r="AH556" s="129"/>
      <c r="AI556" s="129"/>
      <c r="AJ556" s="129"/>
      <c r="AK556" s="129"/>
      <c r="AL556" s="129"/>
      <c r="AM556" s="129"/>
      <c r="AN556" s="129"/>
      <c r="AO556" s="129"/>
      <c r="AP556" s="129"/>
      <c r="AQ556" s="129"/>
      <c r="AR556" s="129"/>
      <c r="AS556" s="129"/>
      <c r="AT556" s="129"/>
      <c r="AU556" s="129"/>
      <c r="AV556" s="129"/>
      <c r="AW556" s="129"/>
    </row>
    <row r="557" spans="1:49" ht="20.399999999999999" outlineLevel="1">
      <c r="A557" s="130"/>
      <c r="B557" s="134"/>
      <c r="C557" s="167" t="s">
        <v>856</v>
      </c>
      <c r="D557" s="137"/>
      <c r="E557" s="141">
        <v>6.3501862500000001</v>
      </c>
      <c r="F557" s="145"/>
      <c r="G557" s="145"/>
      <c r="H557" s="145"/>
      <c r="I557" s="145"/>
      <c r="J557" s="145"/>
      <c r="K557" s="145"/>
      <c r="L557" s="129"/>
      <c r="M557" s="129"/>
      <c r="N557" s="129"/>
      <c r="O557" s="129"/>
      <c r="P557" s="129"/>
      <c r="Q557" s="129"/>
      <c r="R557" s="129"/>
      <c r="S557" s="129"/>
      <c r="T557" s="129" t="s">
        <v>157</v>
      </c>
      <c r="U557" s="129">
        <v>0</v>
      </c>
      <c r="V557" s="129"/>
      <c r="W557" s="129"/>
      <c r="X557" s="129"/>
      <c r="Y557" s="129"/>
      <c r="Z557" s="129"/>
      <c r="AA557" s="129"/>
      <c r="AB557" s="129"/>
      <c r="AC557" s="129"/>
      <c r="AD557" s="129"/>
      <c r="AE557" s="129"/>
      <c r="AF557" s="129"/>
      <c r="AG557" s="129"/>
      <c r="AH557" s="129"/>
      <c r="AI557" s="129"/>
      <c r="AJ557" s="129"/>
      <c r="AK557" s="129"/>
      <c r="AL557" s="129"/>
      <c r="AM557" s="129"/>
      <c r="AN557" s="129"/>
      <c r="AO557" s="129"/>
      <c r="AP557" s="129"/>
      <c r="AQ557" s="129"/>
      <c r="AR557" s="129"/>
      <c r="AS557" s="129"/>
      <c r="AT557" s="129"/>
      <c r="AU557" s="129"/>
      <c r="AV557" s="129"/>
      <c r="AW557" s="129"/>
    </row>
    <row r="558" spans="1:49" ht="20.399999999999999" outlineLevel="1">
      <c r="A558" s="130"/>
      <c r="B558" s="134"/>
      <c r="C558" s="167" t="s">
        <v>857</v>
      </c>
      <c r="D558" s="137"/>
      <c r="E558" s="141">
        <v>2.1229425000000002</v>
      </c>
      <c r="F558" s="145"/>
      <c r="G558" s="145"/>
      <c r="H558" s="145"/>
      <c r="I558" s="145"/>
      <c r="J558" s="145"/>
      <c r="K558" s="145"/>
      <c r="L558" s="129"/>
      <c r="M558" s="129"/>
      <c r="N558" s="129"/>
      <c r="O558" s="129"/>
      <c r="P558" s="129"/>
      <c r="Q558" s="129"/>
      <c r="R558" s="129"/>
      <c r="S558" s="129"/>
      <c r="T558" s="129" t="s">
        <v>157</v>
      </c>
      <c r="U558" s="129">
        <v>0</v>
      </c>
      <c r="V558" s="129"/>
      <c r="W558" s="129"/>
      <c r="X558" s="129"/>
      <c r="Y558" s="129"/>
      <c r="Z558" s="129"/>
      <c r="AA558" s="129"/>
      <c r="AB558" s="129"/>
      <c r="AC558" s="129"/>
      <c r="AD558" s="129"/>
      <c r="AE558" s="129"/>
      <c r="AF558" s="129"/>
      <c r="AG558" s="129"/>
      <c r="AH558" s="129"/>
      <c r="AI558" s="129"/>
      <c r="AJ558" s="129"/>
      <c r="AK558" s="129"/>
      <c r="AL558" s="129"/>
      <c r="AM558" s="129"/>
      <c r="AN558" s="129"/>
      <c r="AO558" s="129"/>
      <c r="AP558" s="129"/>
      <c r="AQ558" s="129"/>
      <c r="AR558" s="129"/>
      <c r="AS558" s="129"/>
      <c r="AT558" s="129"/>
      <c r="AU558" s="129"/>
      <c r="AV558" s="129"/>
      <c r="AW558" s="129"/>
    </row>
    <row r="559" spans="1:49" outlineLevel="1">
      <c r="A559" s="130"/>
      <c r="B559" s="134"/>
      <c r="C559" s="167" t="s">
        <v>858</v>
      </c>
      <c r="D559" s="137"/>
      <c r="E559" s="141">
        <v>0.34239999999999998</v>
      </c>
      <c r="F559" s="145"/>
      <c r="G559" s="145"/>
      <c r="H559" s="145"/>
      <c r="I559" s="145"/>
      <c r="J559" s="145"/>
      <c r="K559" s="145"/>
      <c r="L559" s="129"/>
      <c r="M559" s="129"/>
      <c r="N559" s="129"/>
      <c r="O559" s="129"/>
      <c r="P559" s="129"/>
      <c r="Q559" s="129"/>
      <c r="R559" s="129"/>
      <c r="S559" s="129"/>
      <c r="T559" s="129" t="s">
        <v>157</v>
      </c>
      <c r="U559" s="129">
        <v>0</v>
      </c>
      <c r="V559" s="129"/>
      <c r="W559" s="129"/>
      <c r="X559" s="129"/>
      <c r="Y559" s="129"/>
      <c r="Z559" s="129"/>
      <c r="AA559" s="129"/>
      <c r="AB559" s="129"/>
      <c r="AC559" s="129"/>
      <c r="AD559" s="129"/>
      <c r="AE559" s="129"/>
      <c r="AF559" s="129"/>
      <c r="AG559" s="129"/>
      <c r="AH559" s="129"/>
      <c r="AI559" s="129"/>
      <c r="AJ559" s="129"/>
      <c r="AK559" s="129"/>
      <c r="AL559" s="129"/>
      <c r="AM559" s="129"/>
      <c r="AN559" s="129"/>
      <c r="AO559" s="129"/>
      <c r="AP559" s="129"/>
      <c r="AQ559" s="129"/>
      <c r="AR559" s="129"/>
      <c r="AS559" s="129"/>
      <c r="AT559" s="129"/>
      <c r="AU559" s="129"/>
      <c r="AV559" s="129"/>
      <c r="AW559" s="129"/>
    </row>
    <row r="560" spans="1:49" outlineLevel="1">
      <c r="A560" s="130">
        <v>208</v>
      </c>
      <c r="B560" s="134" t="s">
        <v>859</v>
      </c>
      <c r="C560" s="166" t="s">
        <v>860</v>
      </c>
      <c r="D560" s="136" t="s">
        <v>198</v>
      </c>
      <c r="E560" s="140">
        <v>1.5760000000000001</v>
      </c>
      <c r="F560" s="144"/>
      <c r="G560" s="145">
        <f>ROUND(E560*F560,2)</f>
        <v>0</v>
      </c>
      <c r="H560" s="145">
        <v>5.4000000000000001E-4</v>
      </c>
      <c r="I560" s="145">
        <f>ROUND(E560*H560,5)</f>
        <v>8.4999999999999995E-4</v>
      </c>
      <c r="J560" s="145">
        <v>0.18</v>
      </c>
      <c r="K560" s="145">
        <f>ROUND(E560*J560,5)</f>
        <v>0.28367999999999999</v>
      </c>
      <c r="L560" s="129"/>
      <c r="M560" s="129"/>
      <c r="N560" s="129"/>
      <c r="O560" s="129"/>
      <c r="P560" s="129"/>
      <c r="Q560" s="129"/>
      <c r="R560" s="129"/>
      <c r="S560" s="129"/>
      <c r="T560" s="129" t="s">
        <v>155</v>
      </c>
      <c r="U560" s="129"/>
      <c r="V560" s="129"/>
      <c r="W560" s="129"/>
      <c r="X560" s="129"/>
      <c r="Y560" s="129"/>
      <c r="Z560" s="129"/>
      <c r="AA560" s="129"/>
      <c r="AB560" s="129"/>
      <c r="AC560" s="129"/>
      <c r="AD560" s="129"/>
      <c r="AE560" s="129"/>
      <c r="AF560" s="129"/>
      <c r="AG560" s="129"/>
      <c r="AH560" s="129"/>
      <c r="AI560" s="129"/>
      <c r="AJ560" s="129"/>
      <c r="AK560" s="129"/>
      <c r="AL560" s="129"/>
      <c r="AM560" s="129"/>
      <c r="AN560" s="129"/>
      <c r="AO560" s="129"/>
      <c r="AP560" s="129"/>
      <c r="AQ560" s="129"/>
      <c r="AR560" s="129"/>
      <c r="AS560" s="129"/>
      <c r="AT560" s="129"/>
      <c r="AU560" s="129"/>
      <c r="AV560" s="129"/>
      <c r="AW560" s="129"/>
    </row>
    <row r="561" spans="1:49" outlineLevel="1">
      <c r="A561" s="130"/>
      <c r="B561" s="134"/>
      <c r="C561" s="167" t="s">
        <v>861</v>
      </c>
      <c r="D561" s="137"/>
      <c r="E561" s="141">
        <v>1.5760000000000001</v>
      </c>
      <c r="F561" s="145"/>
      <c r="G561" s="145"/>
      <c r="H561" s="145"/>
      <c r="I561" s="145"/>
      <c r="J561" s="145"/>
      <c r="K561" s="145"/>
      <c r="L561" s="129"/>
      <c r="M561" s="129"/>
      <c r="N561" s="129"/>
      <c r="O561" s="129"/>
      <c r="P561" s="129"/>
      <c r="Q561" s="129"/>
      <c r="R561" s="129"/>
      <c r="S561" s="129"/>
      <c r="T561" s="129" t="s">
        <v>157</v>
      </c>
      <c r="U561" s="129">
        <v>0</v>
      </c>
      <c r="V561" s="129"/>
      <c r="W561" s="129"/>
      <c r="X561" s="129"/>
      <c r="Y561" s="129"/>
      <c r="Z561" s="129"/>
      <c r="AA561" s="129"/>
      <c r="AB561" s="129"/>
      <c r="AC561" s="129"/>
      <c r="AD561" s="129"/>
      <c r="AE561" s="129"/>
      <c r="AF561" s="129"/>
      <c r="AG561" s="129"/>
      <c r="AH561" s="129"/>
      <c r="AI561" s="129"/>
      <c r="AJ561" s="129"/>
      <c r="AK561" s="129"/>
      <c r="AL561" s="129"/>
      <c r="AM561" s="129"/>
      <c r="AN561" s="129"/>
      <c r="AO561" s="129"/>
      <c r="AP561" s="129"/>
      <c r="AQ561" s="129"/>
      <c r="AR561" s="129"/>
      <c r="AS561" s="129"/>
      <c r="AT561" s="129"/>
      <c r="AU561" s="129"/>
      <c r="AV561" s="129"/>
      <c r="AW561" s="129"/>
    </row>
    <row r="562" spans="1:49" outlineLevel="1">
      <c r="A562" s="130">
        <v>209</v>
      </c>
      <c r="B562" s="134" t="s">
        <v>862</v>
      </c>
      <c r="C562" s="166" t="s">
        <v>863</v>
      </c>
      <c r="D562" s="136" t="s">
        <v>237</v>
      </c>
      <c r="E562" s="140">
        <v>9.7050000000000001</v>
      </c>
      <c r="F562" s="144"/>
      <c r="G562" s="145">
        <f>ROUND(E562*F562,2)</f>
        <v>0</v>
      </c>
      <c r="H562" s="145">
        <v>4.9570000000000003E-2</v>
      </c>
      <c r="I562" s="145">
        <f>ROUND(E562*H562,5)</f>
        <v>0.48108000000000001</v>
      </c>
      <c r="J562" s="145">
        <v>0</v>
      </c>
      <c r="K562" s="145">
        <f>ROUND(E562*J562,5)</f>
        <v>0</v>
      </c>
      <c r="L562" s="129"/>
      <c r="M562" s="129"/>
      <c r="N562" s="129"/>
      <c r="O562" s="129"/>
      <c r="P562" s="129"/>
      <c r="Q562" s="129"/>
      <c r="R562" s="129"/>
      <c r="S562" s="129"/>
      <c r="T562" s="129" t="s">
        <v>155</v>
      </c>
      <c r="U562" s="129"/>
      <c r="V562" s="129"/>
      <c r="W562" s="129"/>
      <c r="X562" s="129"/>
      <c r="Y562" s="129"/>
      <c r="Z562" s="129"/>
      <c r="AA562" s="129"/>
      <c r="AB562" s="129"/>
      <c r="AC562" s="129"/>
      <c r="AD562" s="129"/>
      <c r="AE562" s="129"/>
      <c r="AF562" s="129"/>
      <c r="AG562" s="129"/>
      <c r="AH562" s="129"/>
      <c r="AI562" s="129"/>
      <c r="AJ562" s="129"/>
      <c r="AK562" s="129"/>
      <c r="AL562" s="129"/>
      <c r="AM562" s="129"/>
      <c r="AN562" s="129"/>
      <c r="AO562" s="129"/>
      <c r="AP562" s="129"/>
      <c r="AQ562" s="129"/>
      <c r="AR562" s="129"/>
      <c r="AS562" s="129"/>
      <c r="AT562" s="129"/>
      <c r="AU562" s="129"/>
      <c r="AV562" s="129"/>
      <c r="AW562" s="129"/>
    </row>
    <row r="563" spans="1:49" outlineLevel="1">
      <c r="A563" s="130"/>
      <c r="B563" s="134"/>
      <c r="C563" s="167" t="s">
        <v>864</v>
      </c>
      <c r="D563" s="137"/>
      <c r="E563" s="141">
        <v>1.2</v>
      </c>
      <c r="F563" s="145"/>
      <c r="G563" s="145"/>
      <c r="H563" s="145"/>
      <c r="I563" s="145"/>
      <c r="J563" s="145"/>
      <c r="K563" s="145"/>
      <c r="L563" s="129"/>
      <c r="M563" s="129"/>
      <c r="N563" s="129"/>
      <c r="O563" s="129"/>
      <c r="P563" s="129"/>
      <c r="Q563" s="129"/>
      <c r="R563" s="129"/>
      <c r="S563" s="129"/>
      <c r="T563" s="129" t="s">
        <v>157</v>
      </c>
      <c r="U563" s="129">
        <v>0</v>
      </c>
      <c r="V563" s="129"/>
      <c r="W563" s="129"/>
      <c r="X563" s="129"/>
      <c r="Y563" s="129"/>
      <c r="Z563" s="129"/>
      <c r="AA563" s="129"/>
      <c r="AB563" s="129"/>
      <c r="AC563" s="129"/>
      <c r="AD563" s="129"/>
      <c r="AE563" s="129"/>
      <c r="AF563" s="129"/>
      <c r="AG563" s="129"/>
      <c r="AH563" s="129"/>
      <c r="AI563" s="129"/>
      <c r="AJ563" s="129"/>
      <c r="AK563" s="129"/>
      <c r="AL563" s="129"/>
      <c r="AM563" s="129"/>
      <c r="AN563" s="129"/>
      <c r="AO563" s="129"/>
      <c r="AP563" s="129"/>
      <c r="AQ563" s="129"/>
      <c r="AR563" s="129"/>
      <c r="AS563" s="129"/>
      <c r="AT563" s="129"/>
      <c r="AU563" s="129"/>
      <c r="AV563" s="129"/>
      <c r="AW563" s="129"/>
    </row>
    <row r="564" spans="1:49" outlineLevel="1">
      <c r="A564" s="130"/>
      <c r="B564" s="134"/>
      <c r="C564" s="167" t="s">
        <v>865</v>
      </c>
      <c r="D564" s="137"/>
      <c r="E564" s="141">
        <v>5.9749999999999996</v>
      </c>
      <c r="F564" s="145"/>
      <c r="G564" s="145"/>
      <c r="H564" s="145"/>
      <c r="I564" s="145"/>
      <c r="J564" s="145"/>
      <c r="K564" s="145"/>
      <c r="L564" s="129"/>
      <c r="M564" s="129"/>
      <c r="N564" s="129"/>
      <c r="O564" s="129"/>
      <c r="P564" s="129"/>
      <c r="Q564" s="129"/>
      <c r="R564" s="129"/>
      <c r="S564" s="129"/>
      <c r="T564" s="129" t="s">
        <v>157</v>
      </c>
      <c r="U564" s="129">
        <v>0</v>
      </c>
      <c r="V564" s="129"/>
      <c r="W564" s="129"/>
      <c r="X564" s="129"/>
      <c r="Y564" s="129"/>
      <c r="Z564" s="129"/>
      <c r="AA564" s="129"/>
      <c r="AB564" s="129"/>
      <c r="AC564" s="129"/>
      <c r="AD564" s="129"/>
      <c r="AE564" s="129"/>
      <c r="AF564" s="129"/>
      <c r="AG564" s="129"/>
      <c r="AH564" s="129"/>
      <c r="AI564" s="129"/>
      <c r="AJ564" s="129"/>
      <c r="AK564" s="129"/>
      <c r="AL564" s="129"/>
      <c r="AM564" s="129"/>
      <c r="AN564" s="129"/>
      <c r="AO564" s="129"/>
      <c r="AP564" s="129"/>
      <c r="AQ564" s="129"/>
      <c r="AR564" s="129"/>
      <c r="AS564" s="129"/>
      <c r="AT564" s="129"/>
      <c r="AU564" s="129"/>
      <c r="AV564" s="129"/>
      <c r="AW564" s="129"/>
    </row>
    <row r="565" spans="1:49" outlineLevel="1">
      <c r="A565" s="130"/>
      <c r="B565" s="134"/>
      <c r="C565" s="167" t="s">
        <v>866</v>
      </c>
      <c r="D565" s="137"/>
      <c r="E565" s="141">
        <v>1.53</v>
      </c>
      <c r="F565" s="145"/>
      <c r="G565" s="145"/>
      <c r="H565" s="145"/>
      <c r="I565" s="145"/>
      <c r="J565" s="145"/>
      <c r="K565" s="145"/>
      <c r="L565" s="129"/>
      <c r="M565" s="129"/>
      <c r="N565" s="129"/>
      <c r="O565" s="129"/>
      <c r="P565" s="129"/>
      <c r="Q565" s="129"/>
      <c r="R565" s="129"/>
      <c r="S565" s="129"/>
      <c r="T565" s="129" t="s">
        <v>157</v>
      </c>
      <c r="U565" s="129">
        <v>0</v>
      </c>
      <c r="V565" s="129"/>
      <c r="W565" s="129"/>
      <c r="X565" s="129"/>
      <c r="Y565" s="129"/>
      <c r="Z565" s="129"/>
      <c r="AA565" s="129"/>
      <c r="AB565" s="129"/>
      <c r="AC565" s="129"/>
      <c r="AD565" s="129"/>
      <c r="AE565" s="129"/>
      <c r="AF565" s="129"/>
      <c r="AG565" s="129"/>
      <c r="AH565" s="129"/>
      <c r="AI565" s="129"/>
      <c r="AJ565" s="129"/>
      <c r="AK565" s="129"/>
      <c r="AL565" s="129"/>
      <c r="AM565" s="129"/>
      <c r="AN565" s="129"/>
      <c r="AO565" s="129"/>
      <c r="AP565" s="129"/>
      <c r="AQ565" s="129"/>
      <c r="AR565" s="129"/>
      <c r="AS565" s="129"/>
      <c r="AT565" s="129"/>
      <c r="AU565" s="129"/>
      <c r="AV565" s="129"/>
      <c r="AW565" s="129"/>
    </row>
    <row r="566" spans="1:49" outlineLevel="1">
      <c r="A566" s="130"/>
      <c r="B566" s="134"/>
      <c r="C566" s="167" t="s">
        <v>867</v>
      </c>
      <c r="D566" s="137"/>
      <c r="E566" s="141">
        <v>1</v>
      </c>
      <c r="F566" s="145"/>
      <c r="G566" s="145"/>
      <c r="H566" s="145"/>
      <c r="I566" s="145"/>
      <c r="J566" s="145"/>
      <c r="K566" s="145"/>
      <c r="L566" s="129"/>
      <c r="M566" s="129"/>
      <c r="N566" s="129"/>
      <c r="O566" s="129"/>
      <c r="P566" s="129"/>
      <c r="Q566" s="129"/>
      <c r="R566" s="129"/>
      <c r="S566" s="129"/>
      <c r="T566" s="129" t="s">
        <v>157</v>
      </c>
      <c r="U566" s="129">
        <v>0</v>
      </c>
      <c r="V566" s="129"/>
      <c r="W566" s="129"/>
      <c r="X566" s="129"/>
      <c r="Y566" s="129"/>
      <c r="Z566" s="129"/>
      <c r="AA566" s="129"/>
      <c r="AB566" s="129"/>
      <c r="AC566" s="129"/>
      <c r="AD566" s="129"/>
      <c r="AE566" s="129"/>
      <c r="AF566" s="129"/>
      <c r="AG566" s="129"/>
      <c r="AH566" s="129"/>
      <c r="AI566" s="129"/>
      <c r="AJ566" s="129"/>
      <c r="AK566" s="129"/>
      <c r="AL566" s="129"/>
      <c r="AM566" s="129"/>
      <c r="AN566" s="129"/>
      <c r="AO566" s="129"/>
      <c r="AP566" s="129"/>
      <c r="AQ566" s="129"/>
      <c r="AR566" s="129"/>
      <c r="AS566" s="129"/>
      <c r="AT566" s="129"/>
      <c r="AU566" s="129"/>
      <c r="AV566" s="129"/>
      <c r="AW566" s="129"/>
    </row>
    <row r="567" spans="1:49" outlineLevel="1">
      <c r="A567" s="130">
        <v>210</v>
      </c>
      <c r="B567" s="134" t="s">
        <v>868</v>
      </c>
      <c r="C567" s="166" t="s">
        <v>869</v>
      </c>
      <c r="D567" s="136" t="s">
        <v>198</v>
      </c>
      <c r="E567" s="140">
        <v>13.275600000000001</v>
      </c>
      <c r="F567" s="144"/>
      <c r="G567" s="145">
        <f>ROUND(E567*F567,2)</f>
        <v>0</v>
      </c>
      <c r="H567" s="145">
        <v>0</v>
      </c>
      <c r="I567" s="145">
        <f>ROUND(E567*H567,5)</f>
        <v>0</v>
      </c>
      <c r="J567" s="145">
        <v>1.004E-2</v>
      </c>
      <c r="K567" s="145">
        <f>ROUND(E567*J567,5)</f>
        <v>0.13328999999999999</v>
      </c>
      <c r="L567" s="129"/>
      <c r="M567" s="129"/>
      <c r="N567" s="129"/>
      <c r="O567" s="129"/>
      <c r="P567" s="129"/>
      <c r="Q567" s="129"/>
      <c r="R567" s="129"/>
      <c r="S567" s="129"/>
      <c r="T567" s="129" t="s">
        <v>155</v>
      </c>
      <c r="U567" s="129"/>
      <c r="V567" s="129"/>
      <c r="W567" s="129"/>
      <c r="X567" s="129"/>
      <c r="Y567" s="129"/>
      <c r="Z567" s="129"/>
      <c r="AA567" s="129"/>
      <c r="AB567" s="129"/>
      <c r="AC567" s="129"/>
      <c r="AD567" s="129"/>
      <c r="AE567" s="129"/>
      <c r="AF567" s="129"/>
      <c r="AG567" s="129"/>
      <c r="AH567" s="129"/>
      <c r="AI567" s="129"/>
      <c r="AJ567" s="129"/>
      <c r="AK567" s="129"/>
      <c r="AL567" s="129"/>
      <c r="AM567" s="129"/>
      <c r="AN567" s="129"/>
      <c r="AO567" s="129"/>
      <c r="AP567" s="129"/>
      <c r="AQ567" s="129"/>
      <c r="AR567" s="129"/>
      <c r="AS567" s="129"/>
      <c r="AT567" s="129"/>
      <c r="AU567" s="129"/>
      <c r="AV567" s="129"/>
      <c r="AW567" s="129"/>
    </row>
    <row r="568" spans="1:49" outlineLevel="1">
      <c r="A568" s="130"/>
      <c r="B568" s="134"/>
      <c r="C568" s="167" t="s">
        <v>870</v>
      </c>
      <c r="D568" s="137"/>
      <c r="E568" s="141">
        <v>13.275600000000001</v>
      </c>
      <c r="F568" s="145"/>
      <c r="G568" s="145"/>
      <c r="H568" s="145"/>
      <c r="I568" s="145"/>
      <c r="J568" s="145"/>
      <c r="K568" s="145"/>
      <c r="L568" s="129"/>
      <c r="M568" s="129"/>
      <c r="N568" s="129"/>
      <c r="O568" s="129"/>
      <c r="P568" s="129"/>
      <c r="Q568" s="129"/>
      <c r="R568" s="129"/>
      <c r="S568" s="129"/>
      <c r="T568" s="129" t="s">
        <v>157</v>
      </c>
      <c r="U568" s="129">
        <v>0</v>
      </c>
      <c r="V568" s="129"/>
      <c r="W568" s="129"/>
      <c r="X568" s="129"/>
      <c r="Y568" s="129"/>
      <c r="Z568" s="129"/>
      <c r="AA568" s="129"/>
      <c r="AB568" s="129"/>
      <c r="AC568" s="129"/>
      <c r="AD568" s="129"/>
      <c r="AE568" s="129"/>
      <c r="AF568" s="129"/>
      <c r="AG568" s="129"/>
      <c r="AH568" s="129"/>
      <c r="AI568" s="129"/>
      <c r="AJ568" s="129"/>
      <c r="AK568" s="129"/>
      <c r="AL568" s="129"/>
      <c r="AM568" s="129"/>
      <c r="AN568" s="129"/>
      <c r="AO568" s="129"/>
      <c r="AP568" s="129"/>
      <c r="AQ568" s="129"/>
      <c r="AR568" s="129"/>
      <c r="AS568" s="129"/>
      <c r="AT568" s="129"/>
      <c r="AU568" s="129"/>
      <c r="AV568" s="129"/>
      <c r="AW568" s="129"/>
    </row>
    <row r="569" spans="1:49" outlineLevel="1">
      <c r="A569" s="130">
        <v>211</v>
      </c>
      <c r="B569" s="134" t="s">
        <v>871</v>
      </c>
      <c r="C569" s="166" t="s">
        <v>872</v>
      </c>
      <c r="D569" s="136" t="s">
        <v>198</v>
      </c>
      <c r="E569" s="140">
        <v>24.319800000000001</v>
      </c>
      <c r="F569" s="144"/>
      <c r="G569" s="145">
        <f>ROUND(E569*F569,2)</f>
        <v>0</v>
      </c>
      <c r="H569" s="145">
        <v>0</v>
      </c>
      <c r="I569" s="145">
        <f>ROUND(E569*H569,5)</f>
        <v>0</v>
      </c>
      <c r="J569" s="145">
        <v>1.3650000000000001E-2</v>
      </c>
      <c r="K569" s="145">
        <f>ROUND(E569*J569,5)</f>
        <v>0.33196999999999999</v>
      </c>
      <c r="L569" s="129"/>
      <c r="M569" s="129"/>
      <c r="N569" s="129"/>
      <c r="O569" s="129"/>
      <c r="P569" s="129"/>
      <c r="Q569" s="129"/>
      <c r="R569" s="129"/>
      <c r="S569" s="129"/>
      <c r="T569" s="129" t="s">
        <v>155</v>
      </c>
      <c r="U569" s="129"/>
      <c r="V569" s="129"/>
      <c r="W569" s="129"/>
      <c r="X569" s="129"/>
      <c r="Y569" s="129"/>
      <c r="Z569" s="129"/>
      <c r="AA569" s="129"/>
      <c r="AB569" s="129"/>
      <c r="AC569" s="129"/>
      <c r="AD569" s="129"/>
      <c r="AE569" s="129"/>
      <c r="AF569" s="129"/>
      <c r="AG569" s="129"/>
      <c r="AH569" s="129"/>
      <c r="AI569" s="129"/>
      <c r="AJ569" s="129"/>
      <c r="AK569" s="129"/>
      <c r="AL569" s="129"/>
      <c r="AM569" s="129"/>
      <c r="AN569" s="129"/>
      <c r="AO569" s="129"/>
      <c r="AP569" s="129"/>
      <c r="AQ569" s="129"/>
      <c r="AR569" s="129"/>
      <c r="AS569" s="129"/>
      <c r="AT569" s="129"/>
      <c r="AU569" s="129"/>
      <c r="AV569" s="129"/>
      <c r="AW569" s="129"/>
    </row>
    <row r="570" spans="1:49" outlineLevel="1">
      <c r="A570" s="130"/>
      <c r="B570" s="134"/>
      <c r="C570" s="167" t="s">
        <v>873</v>
      </c>
      <c r="D570" s="137"/>
      <c r="E570" s="141">
        <v>24.319800000000001</v>
      </c>
      <c r="F570" s="145"/>
      <c r="G570" s="145"/>
      <c r="H570" s="145"/>
      <c r="I570" s="145"/>
      <c r="J570" s="145"/>
      <c r="K570" s="145"/>
      <c r="L570" s="129"/>
      <c r="M570" s="129"/>
      <c r="N570" s="129"/>
      <c r="O570" s="129"/>
      <c r="P570" s="129"/>
      <c r="Q570" s="129"/>
      <c r="R570" s="129"/>
      <c r="S570" s="129"/>
      <c r="T570" s="129" t="s">
        <v>157</v>
      </c>
      <c r="U570" s="129">
        <v>0</v>
      </c>
      <c r="V570" s="129"/>
      <c r="W570" s="129"/>
      <c r="X570" s="129"/>
      <c r="Y570" s="129"/>
      <c r="Z570" s="129"/>
      <c r="AA570" s="129"/>
      <c r="AB570" s="129"/>
      <c r="AC570" s="129"/>
      <c r="AD570" s="129"/>
      <c r="AE570" s="129"/>
      <c r="AF570" s="129"/>
      <c r="AG570" s="129"/>
      <c r="AH570" s="129"/>
      <c r="AI570" s="129"/>
      <c r="AJ570" s="129"/>
      <c r="AK570" s="129"/>
      <c r="AL570" s="129"/>
      <c r="AM570" s="129"/>
      <c r="AN570" s="129"/>
      <c r="AO570" s="129"/>
      <c r="AP570" s="129"/>
      <c r="AQ570" s="129"/>
      <c r="AR570" s="129"/>
      <c r="AS570" s="129"/>
      <c r="AT570" s="129"/>
      <c r="AU570" s="129"/>
      <c r="AV570" s="129"/>
      <c r="AW570" s="129"/>
    </row>
    <row r="571" spans="1:49" outlineLevel="1">
      <c r="A571" s="130">
        <v>212</v>
      </c>
      <c r="B571" s="134" t="s">
        <v>874</v>
      </c>
      <c r="C571" s="166" t="s">
        <v>875</v>
      </c>
      <c r="D571" s="136" t="s">
        <v>198</v>
      </c>
      <c r="E571" s="140">
        <v>59.973700000000001</v>
      </c>
      <c r="F571" s="144"/>
      <c r="G571" s="145">
        <f>ROUND(E571*F571,2)</f>
        <v>0</v>
      </c>
      <c r="H571" s="145">
        <v>0</v>
      </c>
      <c r="I571" s="145">
        <f>ROUND(E571*H571,5)</f>
        <v>0</v>
      </c>
      <c r="J571" s="145">
        <v>0.05</v>
      </c>
      <c r="K571" s="145">
        <f>ROUND(E571*J571,5)</f>
        <v>2.9986899999999999</v>
      </c>
      <c r="L571" s="129"/>
      <c r="M571" s="129"/>
      <c r="N571" s="129"/>
      <c r="O571" s="129"/>
      <c r="P571" s="129"/>
      <c r="Q571" s="129"/>
      <c r="R571" s="129"/>
      <c r="S571" s="129"/>
      <c r="T571" s="129" t="s">
        <v>155</v>
      </c>
      <c r="U571" s="129"/>
      <c r="V571" s="129"/>
      <c r="W571" s="129"/>
      <c r="X571" s="129"/>
      <c r="Y571" s="129"/>
      <c r="Z571" s="129"/>
      <c r="AA571" s="129"/>
      <c r="AB571" s="129"/>
      <c r="AC571" s="129"/>
      <c r="AD571" s="129"/>
      <c r="AE571" s="129"/>
      <c r="AF571" s="129"/>
      <c r="AG571" s="129"/>
      <c r="AH571" s="129"/>
      <c r="AI571" s="129"/>
      <c r="AJ571" s="129"/>
      <c r="AK571" s="129"/>
      <c r="AL571" s="129"/>
      <c r="AM571" s="129"/>
      <c r="AN571" s="129"/>
      <c r="AO571" s="129"/>
      <c r="AP571" s="129"/>
      <c r="AQ571" s="129"/>
      <c r="AR571" s="129"/>
      <c r="AS571" s="129"/>
      <c r="AT571" s="129"/>
      <c r="AU571" s="129"/>
      <c r="AV571" s="129"/>
      <c r="AW571" s="129"/>
    </row>
    <row r="572" spans="1:49" outlineLevel="1">
      <c r="A572" s="130"/>
      <c r="B572" s="134"/>
      <c r="C572" s="167" t="s">
        <v>876</v>
      </c>
      <c r="D572" s="137"/>
      <c r="E572" s="141"/>
      <c r="F572" s="145"/>
      <c r="G572" s="145"/>
      <c r="H572" s="145"/>
      <c r="I572" s="145"/>
      <c r="J572" s="145"/>
      <c r="K572" s="145"/>
      <c r="L572" s="129"/>
      <c r="M572" s="129"/>
      <c r="N572" s="129"/>
      <c r="O572" s="129"/>
      <c r="P572" s="129"/>
      <c r="Q572" s="129"/>
      <c r="R572" s="129"/>
      <c r="S572" s="129"/>
      <c r="T572" s="129" t="s">
        <v>157</v>
      </c>
      <c r="U572" s="129">
        <v>0</v>
      </c>
      <c r="V572" s="129"/>
      <c r="W572" s="129"/>
      <c r="X572" s="129"/>
      <c r="Y572" s="129"/>
      <c r="Z572" s="129"/>
      <c r="AA572" s="129"/>
      <c r="AB572" s="129"/>
      <c r="AC572" s="129"/>
      <c r="AD572" s="129"/>
      <c r="AE572" s="129"/>
      <c r="AF572" s="129"/>
      <c r="AG572" s="129"/>
      <c r="AH572" s="129"/>
      <c r="AI572" s="129"/>
      <c r="AJ572" s="129"/>
      <c r="AK572" s="129"/>
      <c r="AL572" s="129"/>
      <c r="AM572" s="129"/>
      <c r="AN572" s="129"/>
      <c r="AO572" s="129"/>
      <c r="AP572" s="129"/>
      <c r="AQ572" s="129"/>
      <c r="AR572" s="129"/>
      <c r="AS572" s="129"/>
      <c r="AT572" s="129"/>
      <c r="AU572" s="129"/>
      <c r="AV572" s="129"/>
      <c r="AW572" s="129"/>
    </row>
    <row r="573" spans="1:49" outlineLevel="1">
      <c r="A573" s="130"/>
      <c r="B573" s="134"/>
      <c r="C573" s="167" t="s">
        <v>609</v>
      </c>
      <c r="D573" s="137"/>
      <c r="E573" s="141">
        <v>39.420200000000001</v>
      </c>
      <c r="F573" s="145"/>
      <c r="G573" s="145"/>
      <c r="H573" s="145"/>
      <c r="I573" s="145"/>
      <c r="J573" s="145"/>
      <c r="K573" s="145"/>
      <c r="L573" s="129"/>
      <c r="M573" s="129"/>
      <c r="N573" s="129"/>
      <c r="O573" s="129"/>
      <c r="P573" s="129"/>
      <c r="Q573" s="129"/>
      <c r="R573" s="129"/>
      <c r="S573" s="129"/>
      <c r="T573" s="129" t="s">
        <v>157</v>
      </c>
      <c r="U573" s="129">
        <v>0</v>
      </c>
      <c r="V573" s="129"/>
      <c r="W573" s="129"/>
      <c r="X573" s="129"/>
      <c r="Y573" s="129"/>
      <c r="Z573" s="129"/>
      <c r="AA573" s="129"/>
      <c r="AB573" s="129"/>
      <c r="AC573" s="129"/>
      <c r="AD573" s="129"/>
      <c r="AE573" s="129"/>
      <c r="AF573" s="129"/>
      <c r="AG573" s="129"/>
      <c r="AH573" s="129"/>
      <c r="AI573" s="129"/>
      <c r="AJ573" s="129"/>
      <c r="AK573" s="129"/>
      <c r="AL573" s="129"/>
      <c r="AM573" s="129"/>
      <c r="AN573" s="129"/>
      <c r="AO573" s="129"/>
      <c r="AP573" s="129"/>
      <c r="AQ573" s="129"/>
      <c r="AR573" s="129"/>
      <c r="AS573" s="129"/>
      <c r="AT573" s="129"/>
      <c r="AU573" s="129"/>
      <c r="AV573" s="129"/>
      <c r="AW573" s="129"/>
    </row>
    <row r="574" spans="1:49" outlineLevel="1">
      <c r="A574" s="130"/>
      <c r="B574" s="134"/>
      <c r="C574" s="167" t="s">
        <v>610</v>
      </c>
      <c r="D574" s="137"/>
      <c r="E574" s="141">
        <v>20.350999999999999</v>
      </c>
      <c r="F574" s="145"/>
      <c r="G574" s="145"/>
      <c r="H574" s="145"/>
      <c r="I574" s="145"/>
      <c r="J574" s="145"/>
      <c r="K574" s="145"/>
      <c r="L574" s="129"/>
      <c r="M574" s="129"/>
      <c r="N574" s="129"/>
      <c r="O574" s="129"/>
      <c r="P574" s="129"/>
      <c r="Q574" s="129"/>
      <c r="R574" s="129"/>
      <c r="S574" s="129"/>
      <c r="T574" s="129" t="s">
        <v>157</v>
      </c>
      <c r="U574" s="129">
        <v>0</v>
      </c>
      <c r="V574" s="129"/>
      <c r="W574" s="129"/>
      <c r="X574" s="129"/>
      <c r="Y574" s="129"/>
      <c r="Z574" s="129"/>
      <c r="AA574" s="129"/>
      <c r="AB574" s="129"/>
      <c r="AC574" s="129"/>
      <c r="AD574" s="129"/>
      <c r="AE574" s="129"/>
      <c r="AF574" s="129"/>
      <c r="AG574" s="129"/>
      <c r="AH574" s="129"/>
      <c r="AI574" s="129"/>
      <c r="AJ574" s="129"/>
      <c r="AK574" s="129"/>
      <c r="AL574" s="129"/>
      <c r="AM574" s="129"/>
      <c r="AN574" s="129"/>
      <c r="AO574" s="129"/>
      <c r="AP574" s="129"/>
      <c r="AQ574" s="129"/>
      <c r="AR574" s="129"/>
      <c r="AS574" s="129"/>
      <c r="AT574" s="129"/>
      <c r="AU574" s="129"/>
      <c r="AV574" s="129"/>
      <c r="AW574" s="129"/>
    </row>
    <row r="575" spans="1:49" outlineLevel="1">
      <c r="A575" s="130"/>
      <c r="B575" s="134"/>
      <c r="C575" s="167" t="s">
        <v>611</v>
      </c>
      <c r="D575" s="137"/>
      <c r="E575" s="141">
        <v>39.936</v>
      </c>
      <c r="F575" s="145"/>
      <c r="G575" s="145"/>
      <c r="H575" s="145"/>
      <c r="I575" s="145"/>
      <c r="J575" s="145"/>
      <c r="K575" s="145"/>
      <c r="L575" s="129"/>
      <c r="M575" s="129"/>
      <c r="N575" s="129"/>
      <c r="O575" s="129"/>
      <c r="P575" s="129"/>
      <c r="Q575" s="129"/>
      <c r="R575" s="129"/>
      <c r="S575" s="129"/>
      <c r="T575" s="129" t="s">
        <v>157</v>
      </c>
      <c r="U575" s="129">
        <v>0</v>
      </c>
      <c r="V575" s="129"/>
      <c r="W575" s="129"/>
      <c r="X575" s="129"/>
      <c r="Y575" s="129"/>
      <c r="Z575" s="129"/>
      <c r="AA575" s="129"/>
      <c r="AB575" s="129"/>
      <c r="AC575" s="129"/>
      <c r="AD575" s="129"/>
      <c r="AE575" s="129"/>
      <c r="AF575" s="129"/>
      <c r="AG575" s="129"/>
      <c r="AH575" s="129"/>
      <c r="AI575" s="129"/>
      <c r="AJ575" s="129"/>
      <c r="AK575" s="129"/>
      <c r="AL575" s="129"/>
      <c r="AM575" s="129"/>
      <c r="AN575" s="129"/>
      <c r="AO575" s="129"/>
      <c r="AP575" s="129"/>
      <c r="AQ575" s="129"/>
      <c r="AR575" s="129"/>
      <c r="AS575" s="129"/>
      <c r="AT575" s="129"/>
      <c r="AU575" s="129"/>
      <c r="AV575" s="129"/>
      <c r="AW575" s="129"/>
    </row>
    <row r="576" spans="1:49" outlineLevel="1">
      <c r="A576" s="130"/>
      <c r="B576" s="134"/>
      <c r="C576" s="167" t="s">
        <v>877</v>
      </c>
      <c r="D576" s="137"/>
      <c r="E576" s="141">
        <v>-39.733499999999999</v>
      </c>
      <c r="F576" s="145"/>
      <c r="G576" s="145"/>
      <c r="H576" s="145"/>
      <c r="I576" s="145"/>
      <c r="J576" s="145"/>
      <c r="K576" s="145"/>
      <c r="L576" s="129"/>
      <c r="M576" s="129"/>
      <c r="N576" s="129"/>
      <c r="O576" s="129"/>
      <c r="P576" s="129"/>
      <c r="Q576" s="129"/>
      <c r="R576" s="129"/>
      <c r="S576" s="129"/>
      <c r="T576" s="129" t="s">
        <v>157</v>
      </c>
      <c r="U576" s="129">
        <v>0</v>
      </c>
      <c r="V576" s="129"/>
      <c r="W576" s="129"/>
      <c r="X576" s="129"/>
      <c r="Y576" s="129"/>
      <c r="Z576" s="129"/>
      <c r="AA576" s="129"/>
      <c r="AB576" s="129"/>
      <c r="AC576" s="129"/>
      <c r="AD576" s="129"/>
      <c r="AE576" s="129"/>
      <c r="AF576" s="129"/>
      <c r="AG576" s="129"/>
      <c r="AH576" s="129"/>
      <c r="AI576" s="129"/>
      <c r="AJ576" s="129"/>
      <c r="AK576" s="129"/>
      <c r="AL576" s="129"/>
      <c r="AM576" s="129"/>
      <c r="AN576" s="129"/>
      <c r="AO576" s="129"/>
      <c r="AP576" s="129"/>
      <c r="AQ576" s="129"/>
      <c r="AR576" s="129"/>
      <c r="AS576" s="129"/>
      <c r="AT576" s="129"/>
      <c r="AU576" s="129"/>
      <c r="AV576" s="129"/>
      <c r="AW576" s="129"/>
    </row>
    <row r="577" spans="1:49" outlineLevel="1">
      <c r="A577" s="130">
        <v>213</v>
      </c>
      <c r="B577" s="134" t="s">
        <v>878</v>
      </c>
      <c r="C577" s="166" t="s">
        <v>879</v>
      </c>
      <c r="D577" s="136" t="s">
        <v>198</v>
      </c>
      <c r="E577" s="140">
        <v>43.664999999999999</v>
      </c>
      <c r="F577" s="144"/>
      <c r="G577" s="145">
        <f>ROUND(E577*F577,2)</f>
        <v>0</v>
      </c>
      <c r="H577" s="145">
        <v>0</v>
      </c>
      <c r="I577" s="145">
        <f>ROUND(E577*H577,5)</f>
        <v>0</v>
      </c>
      <c r="J577" s="145">
        <v>6.8000000000000005E-2</v>
      </c>
      <c r="K577" s="145">
        <f>ROUND(E577*J577,5)</f>
        <v>2.96922</v>
      </c>
      <c r="L577" s="129"/>
      <c r="M577" s="129"/>
      <c r="N577" s="129"/>
      <c r="O577" s="129"/>
      <c r="P577" s="129"/>
      <c r="Q577" s="129"/>
      <c r="R577" s="129"/>
      <c r="S577" s="129"/>
      <c r="T577" s="129" t="s">
        <v>155</v>
      </c>
      <c r="U577" s="129"/>
      <c r="V577" s="129"/>
      <c r="W577" s="129"/>
      <c r="X577" s="129"/>
      <c r="Y577" s="129"/>
      <c r="Z577" s="129"/>
      <c r="AA577" s="129"/>
      <c r="AB577" s="129"/>
      <c r="AC577" s="129"/>
      <c r="AD577" s="129"/>
      <c r="AE577" s="129"/>
      <c r="AF577" s="129"/>
      <c r="AG577" s="129"/>
      <c r="AH577" s="129"/>
      <c r="AI577" s="129"/>
      <c r="AJ577" s="129"/>
      <c r="AK577" s="129"/>
      <c r="AL577" s="129"/>
      <c r="AM577" s="129"/>
      <c r="AN577" s="129"/>
      <c r="AO577" s="129"/>
      <c r="AP577" s="129"/>
      <c r="AQ577" s="129"/>
      <c r="AR577" s="129"/>
      <c r="AS577" s="129"/>
      <c r="AT577" s="129"/>
      <c r="AU577" s="129"/>
      <c r="AV577" s="129"/>
      <c r="AW577" s="129"/>
    </row>
    <row r="578" spans="1:49" ht="20.399999999999999" outlineLevel="1">
      <c r="A578" s="130"/>
      <c r="B578" s="134"/>
      <c r="C578" s="167" t="s">
        <v>880</v>
      </c>
      <c r="D578" s="137"/>
      <c r="E578" s="141">
        <v>27.585000000000001</v>
      </c>
      <c r="F578" s="145"/>
      <c r="G578" s="145"/>
      <c r="H578" s="145"/>
      <c r="I578" s="145"/>
      <c r="J578" s="145"/>
      <c r="K578" s="145"/>
      <c r="L578" s="129"/>
      <c r="M578" s="129"/>
      <c r="N578" s="129"/>
      <c r="O578" s="129"/>
      <c r="P578" s="129"/>
      <c r="Q578" s="129"/>
      <c r="R578" s="129"/>
      <c r="S578" s="129"/>
      <c r="T578" s="129" t="s">
        <v>157</v>
      </c>
      <c r="U578" s="129">
        <v>0</v>
      </c>
      <c r="V578" s="129"/>
      <c r="W578" s="129"/>
      <c r="X578" s="129"/>
      <c r="Y578" s="129"/>
      <c r="Z578" s="129"/>
      <c r="AA578" s="129"/>
      <c r="AB578" s="129"/>
      <c r="AC578" s="129"/>
      <c r="AD578" s="129"/>
      <c r="AE578" s="129"/>
      <c r="AF578" s="129"/>
      <c r="AG578" s="129"/>
      <c r="AH578" s="129"/>
      <c r="AI578" s="129"/>
      <c r="AJ578" s="129"/>
      <c r="AK578" s="129"/>
      <c r="AL578" s="129"/>
      <c r="AM578" s="129"/>
      <c r="AN578" s="129"/>
      <c r="AO578" s="129"/>
      <c r="AP578" s="129"/>
      <c r="AQ578" s="129"/>
      <c r="AR578" s="129"/>
      <c r="AS578" s="129"/>
      <c r="AT578" s="129"/>
      <c r="AU578" s="129"/>
      <c r="AV578" s="129"/>
      <c r="AW578" s="129"/>
    </row>
    <row r="579" spans="1:49" outlineLevel="1">
      <c r="A579" s="130"/>
      <c r="B579" s="134"/>
      <c r="C579" s="167" t="s">
        <v>881</v>
      </c>
      <c r="D579" s="137"/>
      <c r="E579" s="141">
        <v>16.079999999999998</v>
      </c>
      <c r="F579" s="145"/>
      <c r="G579" s="145"/>
      <c r="H579" s="145"/>
      <c r="I579" s="145"/>
      <c r="J579" s="145"/>
      <c r="K579" s="145"/>
      <c r="L579" s="129"/>
      <c r="M579" s="129"/>
      <c r="N579" s="129"/>
      <c r="O579" s="129"/>
      <c r="P579" s="129"/>
      <c r="Q579" s="129"/>
      <c r="R579" s="129"/>
      <c r="S579" s="129"/>
      <c r="T579" s="129" t="s">
        <v>157</v>
      </c>
      <c r="U579" s="129">
        <v>0</v>
      </c>
      <c r="V579" s="129"/>
      <c r="W579" s="129"/>
      <c r="X579" s="129"/>
      <c r="Y579" s="129"/>
      <c r="Z579" s="129"/>
      <c r="AA579" s="129"/>
      <c r="AB579" s="129"/>
      <c r="AC579" s="129"/>
      <c r="AD579" s="129"/>
      <c r="AE579" s="129"/>
      <c r="AF579" s="129"/>
      <c r="AG579" s="129"/>
      <c r="AH579" s="129"/>
      <c r="AI579" s="129"/>
      <c r="AJ579" s="129"/>
      <c r="AK579" s="129"/>
      <c r="AL579" s="129"/>
      <c r="AM579" s="129"/>
      <c r="AN579" s="129"/>
      <c r="AO579" s="129"/>
      <c r="AP579" s="129"/>
      <c r="AQ579" s="129"/>
      <c r="AR579" s="129"/>
      <c r="AS579" s="129"/>
      <c r="AT579" s="129"/>
      <c r="AU579" s="129"/>
      <c r="AV579" s="129"/>
      <c r="AW579" s="129"/>
    </row>
    <row r="580" spans="1:49" outlineLevel="1">
      <c r="A580" s="130">
        <v>214</v>
      </c>
      <c r="B580" s="134" t="s">
        <v>882</v>
      </c>
      <c r="C580" s="166" t="s">
        <v>883</v>
      </c>
      <c r="D580" s="136" t="s">
        <v>237</v>
      </c>
      <c r="E580" s="140">
        <v>18.16</v>
      </c>
      <c r="F580" s="144"/>
      <c r="G580" s="145">
        <f>ROUND(E580*F580,2)</f>
        <v>0</v>
      </c>
      <c r="H580" s="145">
        <v>0</v>
      </c>
      <c r="I580" s="145">
        <f>ROUND(E580*H580,5)</f>
        <v>0</v>
      </c>
      <c r="J580" s="145">
        <v>1.4999999999999999E-2</v>
      </c>
      <c r="K580" s="145">
        <f>ROUND(E580*J580,5)</f>
        <v>0.27239999999999998</v>
      </c>
      <c r="L580" s="129"/>
      <c r="M580" s="129"/>
      <c r="N580" s="129"/>
      <c r="O580" s="129"/>
      <c r="P580" s="129"/>
      <c r="Q580" s="129"/>
      <c r="R580" s="129"/>
      <c r="S580" s="129"/>
      <c r="T580" s="129" t="s">
        <v>155</v>
      </c>
      <c r="U580" s="129"/>
      <c r="V580" s="129"/>
      <c r="W580" s="129"/>
      <c r="X580" s="129"/>
      <c r="Y580" s="129"/>
      <c r="Z580" s="129"/>
      <c r="AA580" s="129"/>
      <c r="AB580" s="129"/>
      <c r="AC580" s="129"/>
      <c r="AD580" s="129"/>
      <c r="AE580" s="129"/>
      <c r="AF580" s="129"/>
      <c r="AG580" s="129"/>
      <c r="AH580" s="129"/>
      <c r="AI580" s="129"/>
      <c r="AJ580" s="129"/>
      <c r="AK580" s="129"/>
      <c r="AL580" s="129"/>
      <c r="AM580" s="129"/>
      <c r="AN580" s="129"/>
      <c r="AO580" s="129"/>
      <c r="AP580" s="129"/>
      <c r="AQ580" s="129"/>
      <c r="AR580" s="129"/>
      <c r="AS580" s="129"/>
      <c r="AT580" s="129"/>
      <c r="AU580" s="129"/>
      <c r="AV580" s="129"/>
      <c r="AW580" s="129"/>
    </row>
    <row r="581" spans="1:49" outlineLevel="1">
      <c r="A581" s="130"/>
      <c r="B581" s="134"/>
      <c r="C581" s="167" t="s">
        <v>884</v>
      </c>
      <c r="D581" s="137"/>
      <c r="E581" s="141">
        <v>5.44</v>
      </c>
      <c r="F581" s="145"/>
      <c r="G581" s="145"/>
      <c r="H581" s="145"/>
      <c r="I581" s="145"/>
      <c r="J581" s="145"/>
      <c r="K581" s="145"/>
      <c r="L581" s="129"/>
      <c r="M581" s="129"/>
      <c r="N581" s="129"/>
      <c r="O581" s="129"/>
      <c r="P581" s="129"/>
      <c r="Q581" s="129"/>
      <c r="R581" s="129"/>
      <c r="S581" s="129"/>
      <c r="T581" s="129" t="s">
        <v>157</v>
      </c>
      <c r="U581" s="129">
        <v>0</v>
      </c>
      <c r="V581" s="129"/>
      <c r="W581" s="129"/>
      <c r="X581" s="129"/>
      <c r="Y581" s="129"/>
      <c r="Z581" s="129"/>
      <c r="AA581" s="129"/>
      <c r="AB581" s="129"/>
      <c r="AC581" s="129"/>
      <c r="AD581" s="129"/>
      <c r="AE581" s="129"/>
      <c r="AF581" s="129"/>
      <c r="AG581" s="129"/>
      <c r="AH581" s="129"/>
      <c r="AI581" s="129"/>
      <c r="AJ581" s="129"/>
      <c r="AK581" s="129"/>
      <c r="AL581" s="129"/>
      <c r="AM581" s="129"/>
      <c r="AN581" s="129"/>
      <c r="AO581" s="129"/>
      <c r="AP581" s="129"/>
      <c r="AQ581" s="129"/>
      <c r="AR581" s="129"/>
      <c r="AS581" s="129"/>
      <c r="AT581" s="129"/>
      <c r="AU581" s="129"/>
      <c r="AV581" s="129"/>
      <c r="AW581" s="129"/>
    </row>
    <row r="582" spans="1:49" outlineLevel="1">
      <c r="A582" s="130"/>
      <c r="B582" s="134"/>
      <c r="C582" s="167" t="s">
        <v>885</v>
      </c>
      <c r="D582" s="137"/>
      <c r="E582" s="141">
        <v>12.72</v>
      </c>
      <c r="F582" s="145"/>
      <c r="G582" s="145"/>
      <c r="H582" s="145"/>
      <c r="I582" s="145"/>
      <c r="J582" s="145"/>
      <c r="K582" s="145"/>
      <c r="L582" s="129"/>
      <c r="M582" s="129"/>
      <c r="N582" s="129"/>
      <c r="O582" s="129"/>
      <c r="P582" s="129"/>
      <c r="Q582" s="129"/>
      <c r="R582" s="129"/>
      <c r="S582" s="129"/>
      <c r="T582" s="129" t="s">
        <v>157</v>
      </c>
      <c r="U582" s="129">
        <v>0</v>
      </c>
      <c r="V582" s="129"/>
      <c r="W582" s="129"/>
      <c r="X582" s="129"/>
      <c r="Y582" s="129"/>
      <c r="Z582" s="129"/>
      <c r="AA582" s="129"/>
      <c r="AB582" s="129"/>
      <c r="AC582" s="129"/>
      <c r="AD582" s="129"/>
      <c r="AE582" s="129"/>
      <c r="AF582" s="129"/>
      <c r="AG582" s="129"/>
      <c r="AH582" s="129"/>
      <c r="AI582" s="129"/>
      <c r="AJ582" s="129"/>
      <c r="AK582" s="129"/>
      <c r="AL582" s="129"/>
      <c r="AM582" s="129"/>
      <c r="AN582" s="129"/>
      <c r="AO582" s="129"/>
      <c r="AP582" s="129"/>
      <c r="AQ582" s="129"/>
      <c r="AR582" s="129"/>
      <c r="AS582" s="129"/>
      <c r="AT582" s="129"/>
      <c r="AU582" s="129"/>
      <c r="AV582" s="129"/>
      <c r="AW582" s="129"/>
    </row>
    <row r="583" spans="1:49" outlineLevel="1">
      <c r="A583" s="130">
        <v>215</v>
      </c>
      <c r="B583" s="134" t="s">
        <v>886</v>
      </c>
      <c r="C583" s="166" t="s">
        <v>887</v>
      </c>
      <c r="D583" s="136" t="s">
        <v>198</v>
      </c>
      <c r="E583" s="140">
        <v>553.4366</v>
      </c>
      <c r="F583" s="144"/>
      <c r="G583" s="145">
        <f>ROUND(E583*F583,2)</f>
        <v>0</v>
      </c>
      <c r="H583" s="145">
        <v>0</v>
      </c>
      <c r="I583" s="145">
        <f>ROUND(E583*H583,5)</f>
        <v>0</v>
      </c>
      <c r="J583" s="145">
        <v>2.7980000000000001E-2</v>
      </c>
      <c r="K583" s="145">
        <f>ROUND(E583*J583,5)</f>
        <v>15.48516</v>
      </c>
      <c r="L583" s="129"/>
      <c r="M583" s="129"/>
      <c r="N583" s="129"/>
      <c r="O583" s="129"/>
      <c r="P583" s="129"/>
      <c r="Q583" s="129"/>
      <c r="R583" s="129"/>
      <c r="S583" s="129"/>
      <c r="T583" s="129" t="s">
        <v>155</v>
      </c>
      <c r="U583" s="129"/>
      <c r="V583" s="129"/>
      <c r="W583" s="129"/>
      <c r="X583" s="129"/>
      <c r="Y583" s="129"/>
      <c r="Z583" s="129"/>
      <c r="AA583" s="129"/>
      <c r="AB583" s="129"/>
      <c r="AC583" s="129"/>
      <c r="AD583" s="129"/>
      <c r="AE583" s="129"/>
      <c r="AF583" s="129"/>
      <c r="AG583" s="129"/>
      <c r="AH583" s="129"/>
      <c r="AI583" s="129"/>
      <c r="AJ583" s="129"/>
      <c r="AK583" s="129"/>
      <c r="AL583" s="129"/>
      <c r="AM583" s="129"/>
      <c r="AN583" s="129"/>
      <c r="AO583" s="129"/>
      <c r="AP583" s="129"/>
      <c r="AQ583" s="129"/>
      <c r="AR583" s="129"/>
      <c r="AS583" s="129"/>
      <c r="AT583" s="129"/>
      <c r="AU583" s="129"/>
      <c r="AV583" s="129"/>
      <c r="AW583" s="129"/>
    </row>
    <row r="584" spans="1:49" outlineLevel="1">
      <c r="A584" s="130"/>
      <c r="B584" s="134"/>
      <c r="C584" s="167" t="s">
        <v>567</v>
      </c>
      <c r="D584" s="137"/>
      <c r="E584" s="141"/>
      <c r="F584" s="145"/>
      <c r="G584" s="145"/>
      <c r="H584" s="145"/>
      <c r="I584" s="145"/>
      <c r="J584" s="145"/>
      <c r="K584" s="145"/>
      <c r="L584" s="129"/>
      <c r="M584" s="129"/>
      <c r="N584" s="129"/>
      <c r="O584" s="129"/>
      <c r="P584" s="129"/>
      <c r="Q584" s="129"/>
      <c r="R584" s="129"/>
      <c r="S584" s="129"/>
      <c r="T584" s="129" t="s">
        <v>157</v>
      </c>
      <c r="U584" s="129">
        <v>0</v>
      </c>
      <c r="V584" s="129"/>
      <c r="W584" s="129"/>
      <c r="X584" s="129"/>
      <c r="Y584" s="129"/>
      <c r="Z584" s="129"/>
      <c r="AA584" s="129"/>
      <c r="AB584" s="129"/>
      <c r="AC584" s="129"/>
      <c r="AD584" s="129"/>
      <c r="AE584" s="129"/>
      <c r="AF584" s="129"/>
      <c r="AG584" s="129"/>
      <c r="AH584" s="129"/>
      <c r="AI584" s="129"/>
      <c r="AJ584" s="129"/>
      <c r="AK584" s="129"/>
      <c r="AL584" s="129"/>
      <c r="AM584" s="129"/>
      <c r="AN584" s="129"/>
      <c r="AO584" s="129"/>
      <c r="AP584" s="129"/>
      <c r="AQ584" s="129"/>
      <c r="AR584" s="129"/>
      <c r="AS584" s="129"/>
      <c r="AT584" s="129"/>
      <c r="AU584" s="129"/>
      <c r="AV584" s="129"/>
      <c r="AW584" s="129"/>
    </row>
    <row r="585" spans="1:49" ht="30.6" outlineLevel="1">
      <c r="A585" s="130"/>
      <c r="B585" s="134"/>
      <c r="C585" s="167" t="s">
        <v>568</v>
      </c>
      <c r="D585" s="137"/>
      <c r="E585" s="141">
        <v>605.13279999999997</v>
      </c>
      <c r="F585" s="145"/>
      <c r="G585" s="145"/>
      <c r="H585" s="145"/>
      <c r="I585" s="145"/>
      <c r="J585" s="145"/>
      <c r="K585" s="145"/>
      <c r="L585" s="129"/>
      <c r="M585" s="129"/>
      <c r="N585" s="129"/>
      <c r="O585" s="129"/>
      <c r="P585" s="129"/>
      <c r="Q585" s="129"/>
      <c r="R585" s="129"/>
      <c r="S585" s="129"/>
      <c r="T585" s="129" t="s">
        <v>157</v>
      </c>
      <c r="U585" s="129">
        <v>0</v>
      </c>
      <c r="V585" s="129"/>
      <c r="W585" s="129"/>
      <c r="X585" s="129"/>
      <c r="Y585" s="129"/>
      <c r="Z585" s="129"/>
      <c r="AA585" s="129"/>
      <c r="AB585" s="129"/>
      <c r="AC585" s="129"/>
      <c r="AD585" s="129"/>
      <c r="AE585" s="129"/>
      <c r="AF585" s="129"/>
      <c r="AG585" s="129"/>
      <c r="AH585" s="129"/>
      <c r="AI585" s="129"/>
      <c r="AJ585" s="129"/>
      <c r="AK585" s="129"/>
      <c r="AL585" s="129"/>
      <c r="AM585" s="129"/>
      <c r="AN585" s="129"/>
      <c r="AO585" s="129"/>
      <c r="AP585" s="129"/>
      <c r="AQ585" s="129"/>
      <c r="AR585" s="129"/>
      <c r="AS585" s="129"/>
      <c r="AT585" s="129"/>
      <c r="AU585" s="129"/>
      <c r="AV585" s="129"/>
      <c r="AW585" s="129"/>
    </row>
    <row r="586" spans="1:49" ht="30.6" outlineLevel="1">
      <c r="A586" s="130"/>
      <c r="B586" s="134"/>
      <c r="C586" s="167" t="s">
        <v>569</v>
      </c>
      <c r="D586" s="137"/>
      <c r="E586" s="141">
        <v>-51.696199999999997</v>
      </c>
      <c r="F586" s="145"/>
      <c r="G586" s="145"/>
      <c r="H586" s="145"/>
      <c r="I586" s="145"/>
      <c r="J586" s="145"/>
      <c r="K586" s="145"/>
      <c r="L586" s="129"/>
      <c r="M586" s="129"/>
      <c r="N586" s="129"/>
      <c r="O586" s="129"/>
      <c r="P586" s="129"/>
      <c r="Q586" s="129"/>
      <c r="R586" s="129"/>
      <c r="S586" s="129"/>
      <c r="T586" s="129" t="s">
        <v>157</v>
      </c>
      <c r="U586" s="129">
        <v>0</v>
      </c>
      <c r="V586" s="129"/>
      <c r="W586" s="129"/>
      <c r="X586" s="129"/>
      <c r="Y586" s="129"/>
      <c r="Z586" s="129"/>
      <c r="AA586" s="129"/>
      <c r="AB586" s="129"/>
      <c r="AC586" s="129"/>
      <c r="AD586" s="129"/>
      <c r="AE586" s="129"/>
      <c r="AF586" s="129"/>
      <c r="AG586" s="129"/>
      <c r="AH586" s="129"/>
      <c r="AI586" s="129"/>
      <c r="AJ586" s="129"/>
      <c r="AK586" s="129"/>
      <c r="AL586" s="129"/>
      <c r="AM586" s="129"/>
      <c r="AN586" s="129"/>
      <c r="AO586" s="129"/>
      <c r="AP586" s="129"/>
      <c r="AQ586" s="129"/>
      <c r="AR586" s="129"/>
      <c r="AS586" s="129"/>
      <c r="AT586" s="129"/>
      <c r="AU586" s="129"/>
      <c r="AV586" s="129"/>
      <c r="AW586" s="129"/>
    </row>
    <row r="587" spans="1:49" outlineLevel="1">
      <c r="A587" s="130">
        <v>216</v>
      </c>
      <c r="B587" s="134" t="s">
        <v>888</v>
      </c>
      <c r="C587" s="166" t="s">
        <v>889</v>
      </c>
      <c r="D587" s="136" t="s">
        <v>237</v>
      </c>
      <c r="E587" s="140">
        <v>22.81</v>
      </c>
      <c r="F587" s="144"/>
      <c r="G587" s="145">
        <f>ROUND(E587*F587,2)</f>
        <v>0</v>
      </c>
      <c r="H587" s="145">
        <v>0</v>
      </c>
      <c r="I587" s="145">
        <f>ROUND(E587*H587,5)</f>
        <v>0</v>
      </c>
      <c r="J587" s="145">
        <v>4.6000000000000001E-4</v>
      </c>
      <c r="K587" s="145">
        <f>ROUND(E587*J587,5)</f>
        <v>1.0489999999999999E-2</v>
      </c>
      <c r="L587" s="129"/>
      <c r="M587" s="129"/>
      <c r="N587" s="129"/>
      <c r="O587" s="129"/>
      <c r="P587" s="129"/>
      <c r="Q587" s="129"/>
      <c r="R587" s="129"/>
      <c r="S587" s="129"/>
      <c r="T587" s="129" t="s">
        <v>155</v>
      </c>
      <c r="U587" s="129"/>
      <c r="V587" s="129"/>
      <c r="W587" s="129"/>
      <c r="X587" s="129"/>
      <c r="Y587" s="129"/>
      <c r="Z587" s="129"/>
      <c r="AA587" s="129"/>
      <c r="AB587" s="129"/>
      <c r="AC587" s="129"/>
      <c r="AD587" s="129"/>
      <c r="AE587" s="129"/>
      <c r="AF587" s="129"/>
      <c r="AG587" s="129"/>
      <c r="AH587" s="129"/>
      <c r="AI587" s="129"/>
      <c r="AJ587" s="129"/>
      <c r="AK587" s="129"/>
      <c r="AL587" s="129"/>
      <c r="AM587" s="129"/>
      <c r="AN587" s="129"/>
      <c r="AO587" s="129"/>
      <c r="AP587" s="129"/>
      <c r="AQ587" s="129"/>
      <c r="AR587" s="129"/>
      <c r="AS587" s="129"/>
      <c r="AT587" s="129"/>
      <c r="AU587" s="129"/>
      <c r="AV587" s="129"/>
      <c r="AW587" s="129"/>
    </row>
    <row r="588" spans="1:49" ht="20.399999999999999" outlineLevel="1">
      <c r="A588" s="130"/>
      <c r="B588" s="134"/>
      <c r="C588" s="167" t="s">
        <v>890</v>
      </c>
      <c r="D588" s="137"/>
      <c r="E588" s="141">
        <v>17.420000000000002</v>
      </c>
      <c r="F588" s="145"/>
      <c r="G588" s="145"/>
      <c r="H588" s="145"/>
      <c r="I588" s="145"/>
      <c r="J588" s="145"/>
      <c r="K588" s="145"/>
      <c r="L588" s="129"/>
      <c r="M588" s="129"/>
      <c r="N588" s="129"/>
      <c r="O588" s="129"/>
      <c r="P588" s="129"/>
      <c r="Q588" s="129"/>
      <c r="R588" s="129"/>
      <c r="S588" s="129"/>
      <c r="T588" s="129" t="s">
        <v>157</v>
      </c>
      <c r="U588" s="129">
        <v>0</v>
      </c>
      <c r="V588" s="129"/>
      <c r="W588" s="129"/>
      <c r="X588" s="129"/>
      <c r="Y588" s="129"/>
      <c r="Z588" s="129"/>
      <c r="AA588" s="129"/>
      <c r="AB588" s="129"/>
      <c r="AC588" s="129"/>
      <c r="AD588" s="129"/>
      <c r="AE588" s="129"/>
      <c r="AF588" s="129"/>
      <c r="AG588" s="129"/>
      <c r="AH588" s="129"/>
      <c r="AI588" s="129"/>
      <c r="AJ588" s="129"/>
      <c r="AK588" s="129"/>
      <c r="AL588" s="129"/>
      <c r="AM588" s="129"/>
      <c r="AN588" s="129"/>
      <c r="AO588" s="129"/>
      <c r="AP588" s="129"/>
      <c r="AQ588" s="129"/>
      <c r="AR588" s="129"/>
      <c r="AS588" s="129"/>
      <c r="AT588" s="129"/>
      <c r="AU588" s="129"/>
      <c r="AV588" s="129"/>
      <c r="AW588" s="129"/>
    </row>
    <row r="589" spans="1:49" ht="20.399999999999999" outlineLevel="1">
      <c r="A589" s="130"/>
      <c r="B589" s="134"/>
      <c r="C589" s="167" t="s">
        <v>891</v>
      </c>
      <c r="D589" s="137"/>
      <c r="E589" s="141">
        <v>5.39</v>
      </c>
      <c r="F589" s="145"/>
      <c r="G589" s="145"/>
      <c r="H589" s="145"/>
      <c r="I589" s="145"/>
      <c r="J589" s="145"/>
      <c r="K589" s="145"/>
      <c r="L589" s="129"/>
      <c r="M589" s="129"/>
      <c r="N589" s="129"/>
      <c r="O589" s="129"/>
      <c r="P589" s="129"/>
      <c r="Q589" s="129"/>
      <c r="R589" s="129"/>
      <c r="S589" s="129"/>
      <c r="T589" s="129" t="s">
        <v>157</v>
      </c>
      <c r="U589" s="129">
        <v>0</v>
      </c>
      <c r="V589" s="129"/>
      <c r="W589" s="129"/>
      <c r="X589" s="129"/>
      <c r="Y589" s="129"/>
      <c r="Z589" s="129"/>
      <c r="AA589" s="129"/>
      <c r="AB589" s="129"/>
      <c r="AC589" s="129"/>
      <c r="AD589" s="129"/>
      <c r="AE589" s="129"/>
      <c r="AF589" s="129"/>
      <c r="AG589" s="129"/>
      <c r="AH589" s="129"/>
      <c r="AI589" s="129"/>
      <c r="AJ589" s="129"/>
      <c r="AK589" s="129"/>
      <c r="AL589" s="129"/>
      <c r="AM589" s="129"/>
      <c r="AN589" s="129"/>
      <c r="AO589" s="129"/>
      <c r="AP589" s="129"/>
      <c r="AQ589" s="129"/>
      <c r="AR589" s="129"/>
      <c r="AS589" s="129"/>
      <c r="AT589" s="129"/>
      <c r="AU589" s="129"/>
      <c r="AV589" s="129"/>
      <c r="AW589" s="129"/>
    </row>
    <row r="590" spans="1:49" outlineLevel="1">
      <c r="A590" s="130">
        <v>217</v>
      </c>
      <c r="B590" s="134" t="s">
        <v>892</v>
      </c>
      <c r="C590" s="166" t="s">
        <v>893</v>
      </c>
      <c r="D590" s="136" t="s">
        <v>237</v>
      </c>
      <c r="E590" s="140">
        <v>27.67</v>
      </c>
      <c r="F590" s="144"/>
      <c r="G590" s="145">
        <f>ROUND(E590*F590,2)</f>
        <v>0</v>
      </c>
      <c r="H590" s="145">
        <v>4.8999999999999998E-4</v>
      </c>
      <c r="I590" s="145">
        <f>ROUND(E590*H590,5)</f>
        <v>1.3559999999999999E-2</v>
      </c>
      <c r="J590" s="145">
        <v>8.1000000000000003E-2</v>
      </c>
      <c r="K590" s="145">
        <f>ROUND(E590*J590,5)</f>
        <v>2.2412700000000001</v>
      </c>
      <c r="L590" s="129"/>
      <c r="M590" s="129"/>
      <c r="N590" s="129"/>
      <c r="O590" s="129"/>
      <c r="P590" s="129"/>
      <c r="Q590" s="129"/>
      <c r="R590" s="129"/>
      <c r="S590" s="129"/>
      <c r="T590" s="129" t="s">
        <v>155</v>
      </c>
      <c r="U590" s="129"/>
      <c r="V590" s="129"/>
      <c r="W590" s="129"/>
      <c r="X590" s="129"/>
      <c r="Y590" s="129"/>
      <c r="Z590" s="129"/>
      <c r="AA590" s="129"/>
      <c r="AB590" s="129"/>
      <c r="AC590" s="129"/>
      <c r="AD590" s="129"/>
      <c r="AE590" s="129"/>
      <c r="AF590" s="129"/>
      <c r="AG590" s="129"/>
      <c r="AH590" s="129"/>
      <c r="AI590" s="129"/>
      <c r="AJ590" s="129"/>
      <c r="AK590" s="129"/>
      <c r="AL590" s="129"/>
      <c r="AM590" s="129"/>
      <c r="AN590" s="129"/>
      <c r="AO590" s="129"/>
      <c r="AP590" s="129"/>
      <c r="AQ590" s="129"/>
      <c r="AR590" s="129"/>
      <c r="AS590" s="129"/>
      <c r="AT590" s="129"/>
      <c r="AU590" s="129"/>
      <c r="AV590" s="129"/>
      <c r="AW590" s="129"/>
    </row>
    <row r="591" spans="1:49" outlineLevel="1">
      <c r="A591" s="130"/>
      <c r="B591" s="134"/>
      <c r="C591" s="167" t="s">
        <v>894</v>
      </c>
      <c r="D591" s="137"/>
      <c r="E591" s="141">
        <v>16.899999999999999</v>
      </c>
      <c r="F591" s="145"/>
      <c r="G591" s="145"/>
      <c r="H591" s="145"/>
      <c r="I591" s="145"/>
      <c r="J591" s="145"/>
      <c r="K591" s="145"/>
      <c r="L591" s="129"/>
      <c r="M591" s="129"/>
      <c r="N591" s="129"/>
      <c r="O591" s="129"/>
      <c r="P591" s="129"/>
      <c r="Q591" s="129"/>
      <c r="R591" s="129"/>
      <c r="S591" s="129"/>
      <c r="T591" s="129" t="s">
        <v>157</v>
      </c>
      <c r="U591" s="129">
        <v>0</v>
      </c>
      <c r="V591" s="129"/>
      <c r="W591" s="129"/>
      <c r="X591" s="129"/>
      <c r="Y591" s="129"/>
      <c r="Z591" s="129"/>
      <c r="AA591" s="129"/>
      <c r="AB591" s="129"/>
      <c r="AC591" s="129"/>
      <c r="AD591" s="129"/>
      <c r="AE591" s="129"/>
      <c r="AF591" s="129"/>
      <c r="AG591" s="129"/>
      <c r="AH591" s="129"/>
      <c r="AI591" s="129"/>
      <c r="AJ591" s="129"/>
      <c r="AK591" s="129"/>
      <c r="AL591" s="129"/>
      <c r="AM591" s="129"/>
      <c r="AN591" s="129"/>
      <c r="AO591" s="129"/>
      <c r="AP591" s="129"/>
      <c r="AQ591" s="129"/>
      <c r="AR591" s="129"/>
      <c r="AS591" s="129"/>
      <c r="AT591" s="129"/>
      <c r="AU591" s="129"/>
      <c r="AV591" s="129"/>
      <c r="AW591" s="129"/>
    </row>
    <row r="592" spans="1:49" outlineLevel="1">
      <c r="A592" s="130"/>
      <c r="B592" s="134"/>
      <c r="C592" s="167" t="s">
        <v>895</v>
      </c>
      <c r="D592" s="137"/>
      <c r="E592" s="141">
        <v>10.77</v>
      </c>
      <c r="F592" s="145"/>
      <c r="G592" s="145"/>
      <c r="H592" s="145"/>
      <c r="I592" s="145"/>
      <c r="J592" s="145"/>
      <c r="K592" s="145"/>
      <c r="L592" s="129"/>
      <c r="M592" s="129"/>
      <c r="N592" s="129"/>
      <c r="O592" s="129"/>
      <c r="P592" s="129"/>
      <c r="Q592" s="129"/>
      <c r="R592" s="129"/>
      <c r="S592" s="129"/>
      <c r="T592" s="129" t="s">
        <v>157</v>
      </c>
      <c r="U592" s="129">
        <v>0</v>
      </c>
      <c r="V592" s="129"/>
      <c r="W592" s="129"/>
      <c r="X592" s="129"/>
      <c r="Y592" s="129"/>
      <c r="Z592" s="129"/>
      <c r="AA592" s="129"/>
      <c r="AB592" s="129"/>
      <c r="AC592" s="129"/>
      <c r="AD592" s="129"/>
      <c r="AE592" s="129"/>
      <c r="AF592" s="129"/>
      <c r="AG592" s="129"/>
      <c r="AH592" s="129"/>
      <c r="AI592" s="129"/>
      <c r="AJ592" s="129"/>
      <c r="AK592" s="129"/>
      <c r="AL592" s="129"/>
      <c r="AM592" s="129"/>
      <c r="AN592" s="129"/>
      <c r="AO592" s="129"/>
      <c r="AP592" s="129"/>
      <c r="AQ592" s="129"/>
      <c r="AR592" s="129"/>
      <c r="AS592" s="129"/>
      <c r="AT592" s="129"/>
      <c r="AU592" s="129"/>
      <c r="AV592" s="129"/>
      <c r="AW592" s="129"/>
    </row>
    <row r="593" spans="1:49" outlineLevel="1">
      <c r="A593" s="130">
        <v>218</v>
      </c>
      <c r="B593" s="134" t="s">
        <v>896</v>
      </c>
      <c r="C593" s="166" t="s">
        <v>897</v>
      </c>
      <c r="D593" s="136" t="s">
        <v>237</v>
      </c>
      <c r="E593" s="140">
        <v>19.559999999999999</v>
      </c>
      <c r="F593" s="144"/>
      <c r="G593" s="145">
        <f>ROUND(E593*F593,2)</f>
        <v>0</v>
      </c>
      <c r="H593" s="145">
        <v>4.5699999999999998E-2</v>
      </c>
      <c r="I593" s="145">
        <f>ROUND(E593*H593,5)</f>
        <v>0.89388999999999996</v>
      </c>
      <c r="J593" s="145">
        <v>0</v>
      </c>
      <c r="K593" s="145">
        <f>ROUND(E593*J593,5)</f>
        <v>0</v>
      </c>
      <c r="L593" s="129"/>
      <c r="M593" s="129"/>
      <c r="N593" s="129"/>
      <c r="O593" s="129"/>
      <c r="P593" s="129"/>
      <c r="Q593" s="129"/>
      <c r="R593" s="129"/>
      <c r="S593" s="129"/>
      <c r="T593" s="129" t="s">
        <v>155</v>
      </c>
      <c r="U593" s="129"/>
      <c r="V593" s="129"/>
      <c r="W593" s="129"/>
      <c r="X593" s="129"/>
      <c r="Y593" s="129"/>
      <c r="Z593" s="129"/>
      <c r="AA593" s="129"/>
      <c r="AB593" s="129"/>
      <c r="AC593" s="129"/>
      <c r="AD593" s="129"/>
      <c r="AE593" s="129"/>
      <c r="AF593" s="129"/>
      <c r="AG593" s="129"/>
      <c r="AH593" s="129"/>
      <c r="AI593" s="129"/>
      <c r="AJ593" s="129"/>
      <c r="AK593" s="129"/>
      <c r="AL593" s="129"/>
      <c r="AM593" s="129"/>
      <c r="AN593" s="129"/>
      <c r="AO593" s="129"/>
      <c r="AP593" s="129"/>
      <c r="AQ593" s="129"/>
      <c r="AR593" s="129"/>
      <c r="AS593" s="129"/>
      <c r="AT593" s="129"/>
      <c r="AU593" s="129"/>
      <c r="AV593" s="129"/>
      <c r="AW593" s="129"/>
    </row>
    <row r="594" spans="1:49" outlineLevel="1">
      <c r="A594" s="130"/>
      <c r="B594" s="134"/>
      <c r="C594" s="167" t="s">
        <v>898</v>
      </c>
      <c r="D594" s="137"/>
      <c r="E594" s="141">
        <v>19.559999999999999</v>
      </c>
      <c r="F594" s="145"/>
      <c r="G594" s="145"/>
      <c r="H594" s="145"/>
      <c r="I594" s="145"/>
      <c r="J594" s="145"/>
      <c r="K594" s="145"/>
      <c r="L594" s="129"/>
      <c r="M594" s="129"/>
      <c r="N594" s="129"/>
      <c r="O594" s="129"/>
      <c r="P594" s="129"/>
      <c r="Q594" s="129"/>
      <c r="R594" s="129"/>
      <c r="S594" s="129"/>
      <c r="T594" s="129" t="s">
        <v>157</v>
      </c>
      <c r="U594" s="129">
        <v>0</v>
      </c>
      <c r="V594" s="129"/>
      <c r="W594" s="129"/>
      <c r="X594" s="129"/>
      <c r="Y594" s="129"/>
      <c r="Z594" s="129"/>
      <c r="AA594" s="129"/>
      <c r="AB594" s="129"/>
      <c r="AC594" s="129"/>
      <c r="AD594" s="129"/>
      <c r="AE594" s="129"/>
      <c r="AF594" s="129"/>
      <c r="AG594" s="129"/>
      <c r="AH594" s="129"/>
      <c r="AI594" s="129"/>
      <c r="AJ594" s="129"/>
      <c r="AK594" s="129"/>
      <c r="AL594" s="129"/>
      <c r="AM594" s="129"/>
      <c r="AN594" s="129"/>
      <c r="AO594" s="129"/>
      <c r="AP594" s="129"/>
      <c r="AQ594" s="129"/>
      <c r="AR594" s="129"/>
      <c r="AS594" s="129"/>
      <c r="AT594" s="129"/>
      <c r="AU594" s="129"/>
      <c r="AV594" s="129"/>
      <c r="AW594" s="129"/>
    </row>
    <row r="595" spans="1:49" outlineLevel="1">
      <c r="A595" s="130">
        <v>219</v>
      </c>
      <c r="B595" s="134" t="s">
        <v>899</v>
      </c>
      <c r="C595" s="166" t="s">
        <v>900</v>
      </c>
      <c r="D595" s="136" t="s">
        <v>237</v>
      </c>
      <c r="E595" s="140">
        <v>52.2</v>
      </c>
      <c r="F595" s="144"/>
      <c r="G595" s="145">
        <f>ROUND(E595*F595,2)</f>
        <v>0</v>
      </c>
      <c r="H595" s="145">
        <v>0</v>
      </c>
      <c r="I595" s="145">
        <f>ROUND(E595*H595,5)</f>
        <v>0</v>
      </c>
      <c r="J595" s="145">
        <v>6.5000000000000002E-2</v>
      </c>
      <c r="K595" s="145">
        <f>ROUND(E595*J595,5)</f>
        <v>3.3929999999999998</v>
      </c>
      <c r="L595" s="129"/>
      <c r="M595" s="129"/>
      <c r="N595" s="129"/>
      <c r="O595" s="129"/>
      <c r="P595" s="129"/>
      <c r="Q595" s="129"/>
      <c r="R595" s="129"/>
      <c r="S595" s="129"/>
      <c r="T595" s="129" t="s">
        <v>155</v>
      </c>
      <c r="U595" s="129"/>
      <c r="V595" s="129"/>
      <c r="W595" s="129"/>
      <c r="X595" s="129"/>
      <c r="Y595" s="129"/>
      <c r="Z595" s="129"/>
      <c r="AA595" s="129"/>
      <c r="AB595" s="129"/>
      <c r="AC595" s="129"/>
      <c r="AD595" s="129"/>
      <c r="AE595" s="129"/>
      <c r="AF595" s="129"/>
      <c r="AG595" s="129"/>
      <c r="AH595" s="129"/>
      <c r="AI595" s="129"/>
      <c r="AJ595" s="129"/>
      <c r="AK595" s="129"/>
      <c r="AL595" s="129"/>
      <c r="AM595" s="129"/>
      <c r="AN595" s="129"/>
      <c r="AO595" s="129"/>
      <c r="AP595" s="129"/>
      <c r="AQ595" s="129"/>
      <c r="AR595" s="129"/>
      <c r="AS595" s="129"/>
      <c r="AT595" s="129"/>
      <c r="AU595" s="129"/>
      <c r="AV595" s="129"/>
      <c r="AW595" s="129"/>
    </row>
    <row r="596" spans="1:49" outlineLevel="1">
      <c r="A596" s="130"/>
      <c r="B596" s="134"/>
      <c r="C596" s="167" t="s">
        <v>901</v>
      </c>
      <c r="D596" s="137"/>
      <c r="E596" s="141">
        <v>12</v>
      </c>
      <c r="F596" s="145"/>
      <c r="G596" s="145"/>
      <c r="H596" s="145"/>
      <c r="I596" s="145"/>
      <c r="J596" s="145"/>
      <c r="K596" s="145"/>
      <c r="L596" s="129"/>
      <c r="M596" s="129"/>
      <c r="N596" s="129"/>
      <c r="O596" s="129"/>
      <c r="P596" s="129"/>
      <c r="Q596" s="129"/>
      <c r="R596" s="129"/>
      <c r="S596" s="129"/>
      <c r="T596" s="129" t="s">
        <v>157</v>
      </c>
      <c r="U596" s="129">
        <v>0</v>
      </c>
      <c r="V596" s="129"/>
      <c r="W596" s="129"/>
      <c r="X596" s="129"/>
      <c r="Y596" s="129"/>
      <c r="Z596" s="129"/>
      <c r="AA596" s="129"/>
      <c r="AB596" s="129"/>
      <c r="AC596" s="129"/>
      <c r="AD596" s="129"/>
      <c r="AE596" s="129"/>
      <c r="AF596" s="129"/>
      <c r="AG596" s="129"/>
      <c r="AH596" s="129"/>
      <c r="AI596" s="129"/>
      <c r="AJ596" s="129"/>
      <c r="AK596" s="129"/>
      <c r="AL596" s="129"/>
      <c r="AM596" s="129"/>
      <c r="AN596" s="129"/>
      <c r="AO596" s="129"/>
      <c r="AP596" s="129"/>
      <c r="AQ596" s="129"/>
      <c r="AR596" s="129"/>
      <c r="AS596" s="129"/>
      <c r="AT596" s="129"/>
      <c r="AU596" s="129"/>
      <c r="AV596" s="129"/>
      <c r="AW596" s="129"/>
    </row>
    <row r="597" spans="1:49" outlineLevel="1">
      <c r="A597" s="130"/>
      <c r="B597" s="134"/>
      <c r="C597" s="167" t="s">
        <v>902</v>
      </c>
      <c r="D597" s="137"/>
      <c r="E597" s="141">
        <v>26.2</v>
      </c>
      <c r="F597" s="145"/>
      <c r="G597" s="145"/>
      <c r="H597" s="145"/>
      <c r="I597" s="145"/>
      <c r="J597" s="145"/>
      <c r="K597" s="145"/>
      <c r="L597" s="129"/>
      <c r="M597" s="129"/>
      <c r="N597" s="129"/>
      <c r="O597" s="129"/>
      <c r="P597" s="129"/>
      <c r="Q597" s="129"/>
      <c r="R597" s="129"/>
      <c r="S597" s="129"/>
      <c r="T597" s="129" t="s">
        <v>157</v>
      </c>
      <c r="U597" s="129">
        <v>0</v>
      </c>
      <c r="V597" s="129"/>
      <c r="W597" s="129"/>
      <c r="X597" s="129"/>
      <c r="Y597" s="129"/>
      <c r="Z597" s="129"/>
      <c r="AA597" s="129"/>
      <c r="AB597" s="129"/>
      <c r="AC597" s="129"/>
      <c r="AD597" s="129"/>
      <c r="AE597" s="129"/>
      <c r="AF597" s="129"/>
      <c r="AG597" s="129"/>
      <c r="AH597" s="129"/>
      <c r="AI597" s="129"/>
      <c r="AJ597" s="129"/>
      <c r="AK597" s="129"/>
      <c r="AL597" s="129"/>
      <c r="AM597" s="129"/>
      <c r="AN597" s="129"/>
      <c r="AO597" s="129"/>
      <c r="AP597" s="129"/>
      <c r="AQ597" s="129"/>
      <c r="AR597" s="129"/>
      <c r="AS597" s="129"/>
      <c r="AT597" s="129"/>
      <c r="AU597" s="129"/>
      <c r="AV597" s="129"/>
      <c r="AW597" s="129"/>
    </row>
    <row r="598" spans="1:49" outlineLevel="1">
      <c r="A598" s="130"/>
      <c r="B598" s="134"/>
      <c r="C598" s="167" t="s">
        <v>903</v>
      </c>
      <c r="D598" s="137"/>
      <c r="E598" s="141">
        <v>14</v>
      </c>
      <c r="F598" s="145"/>
      <c r="G598" s="145"/>
      <c r="H598" s="145"/>
      <c r="I598" s="145"/>
      <c r="J598" s="145"/>
      <c r="K598" s="145"/>
      <c r="L598" s="129"/>
      <c r="M598" s="129"/>
      <c r="N598" s="129"/>
      <c r="O598" s="129"/>
      <c r="P598" s="129"/>
      <c r="Q598" s="129"/>
      <c r="R598" s="129"/>
      <c r="S598" s="129"/>
      <c r="T598" s="129" t="s">
        <v>157</v>
      </c>
      <c r="U598" s="129">
        <v>0</v>
      </c>
      <c r="V598" s="129"/>
      <c r="W598" s="129"/>
      <c r="X598" s="129"/>
      <c r="Y598" s="129"/>
      <c r="Z598" s="129"/>
      <c r="AA598" s="129"/>
      <c r="AB598" s="129"/>
      <c r="AC598" s="129"/>
      <c r="AD598" s="129"/>
      <c r="AE598" s="129"/>
      <c r="AF598" s="129"/>
      <c r="AG598" s="129"/>
      <c r="AH598" s="129"/>
      <c r="AI598" s="129"/>
      <c r="AJ598" s="129"/>
      <c r="AK598" s="129"/>
      <c r="AL598" s="129"/>
      <c r="AM598" s="129"/>
      <c r="AN598" s="129"/>
      <c r="AO598" s="129"/>
      <c r="AP598" s="129"/>
      <c r="AQ598" s="129"/>
      <c r="AR598" s="129"/>
      <c r="AS598" s="129"/>
      <c r="AT598" s="129"/>
      <c r="AU598" s="129"/>
      <c r="AV598" s="129"/>
      <c r="AW598" s="129"/>
    </row>
    <row r="599" spans="1:49" outlineLevel="1">
      <c r="A599" s="130">
        <v>220</v>
      </c>
      <c r="B599" s="134" t="s">
        <v>904</v>
      </c>
      <c r="C599" s="166" t="s">
        <v>905</v>
      </c>
      <c r="D599" s="136" t="s">
        <v>219</v>
      </c>
      <c r="E599" s="140">
        <v>123.4</v>
      </c>
      <c r="F599" s="144"/>
      <c r="G599" s="145">
        <f>ROUND(E599*F599,2)</f>
        <v>0</v>
      </c>
      <c r="H599" s="145">
        <v>0</v>
      </c>
      <c r="I599" s="145">
        <f>ROUND(E599*H599,5)</f>
        <v>0</v>
      </c>
      <c r="J599" s="145">
        <v>0</v>
      </c>
      <c r="K599" s="145">
        <f>ROUND(E599*J599,5)</f>
        <v>0</v>
      </c>
      <c r="L599" s="129"/>
      <c r="M599" s="129"/>
      <c r="N599" s="129"/>
      <c r="O599" s="129"/>
      <c r="P599" s="129"/>
      <c r="Q599" s="129"/>
      <c r="R599" s="129"/>
      <c r="S599" s="129"/>
      <c r="T599" s="129" t="s">
        <v>155</v>
      </c>
      <c r="U599" s="129"/>
      <c r="V599" s="129"/>
      <c r="W599" s="129"/>
      <c r="X599" s="129"/>
      <c r="Y599" s="129"/>
      <c r="Z599" s="129"/>
      <c r="AA599" s="129"/>
      <c r="AB599" s="129"/>
      <c r="AC599" s="129"/>
      <c r="AD599" s="129"/>
      <c r="AE599" s="129"/>
      <c r="AF599" s="129"/>
      <c r="AG599" s="129"/>
      <c r="AH599" s="129"/>
      <c r="AI599" s="129"/>
      <c r="AJ599" s="129"/>
      <c r="AK599" s="129"/>
      <c r="AL599" s="129"/>
      <c r="AM599" s="129"/>
      <c r="AN599" s="129"/>
      <c r="AO599" s="129"/>
      <c r="AP599" s="129"/>
      <c r="AQ599" s="129"/>
      <c r="AR599" s="129"/>
      <c r="AS599" s="129"/>
      <c r="AT599" s="129"/>
      <c r="AU599" s="129"/>
      <c r="AV599" s="129"/>
      <c r="AW599" s="129"/>
    </row>
    <row r="600" spans="1:49" outlineLevel="1">
      <c r="A600" s="130">
        <v>221</v>
      </c>
      <c r="B600" s="134" t="s">
        <v>906</v>
      </c>
      <c r="C600" s="166" t="s">
        <v>907</v>
      </c>
      <c r="D600" s="136" t="s">
        <v>219</v>
      </c>
      <c r="E600" s="140">
        <v>1233</v>
      </c>
      <c r="F600" s="144"/>
      <c r="G600" s="145">
        <f>ROUND(E600*F600,2)</f>
        <v>0</v>
      </c>
      <c r="H600" s="145">
        <v>0</v>
      </c>
      <c r="I600" s="145">
        <f>ROUND(E600*H600,5)</f>
        <v>0</v>
      </c>
      <c r="J600" s="145">
        <v>0</v>
      </c>
      <c r="K600" s="145">
        <f>ROUND(E600*J600,5)</f>
        <v>0</v>
      </c>
      <c r="L600" s="129"/>
      <c r="M600" s="129"/>
      <c r="N600" s="129"/>
      <c r="O600" s="129"/>
      <c r="P600" s="129"/>
      <c r="Q600" s="129"/>
      <c r="R600" s="129"/>
      <c r="S600" s="129"/>
      <c r="T600" s="129" t="s">
        <v>155</v>
      </c>
      <c r="U600" s="129"/>
      <c r="V600" s="129"/>
      <c r="W600" s="129"/>
      <c r="X600" s="129"/>
      <c r="Y600" s="129"/>
      <c r="Z600" s="129"/>
      <c r="AA600" s="129"/>
      <c r="AB600" s="129"/>
      <c r="AC600" s="129"/>
      <c r="AD600" s="129"/>
      <c r="AE600" s="129"/>
      <c r="AF600" s="129"/>
      <c r="AG600" s="129"/>
      <c r="AH600" s="129"/>
      <c r="AI600" s="129"/>
      <c r="AJ600" s="129"/>
      <c r="AK600" s="129"/>
      <c r="AL600" s="129"/>
      <c r="AM600" s="129"/>
      <c r="AN600" s="129"/>
      <c r="AO600" s="129"/>
      <c r="AP600" s="129"/>
      <c r="AQ600" s="129"/>
      <c r="AR600" s="129"/>
      <c r="AS600" s="129"/>
      <c r="AT600" s="129"/>
      <c r="AU600" s="129"/>
      <c r="AV600" s="129"/>
      <c r="AW600" s="129"/>
    </row>
    <row r="601" spans="1:49" outlineLevel="1">
      <c r="A601" s="130">
        <v>222</v>
      </c>
      <c r="B601" s="134" t="s">
        <v>908</v>
      </c>
      <c r="C601" s="166" t="s">
        <v>909</v>
      </c>
      <c r="D601" s="136" t="s">
        <v>219</v>
      </c>
      <c r="E601" s="140">
        <v>123.4</v>
      </c>
      <c r="F601" s="144"/>
      <c r="G601" s="145">
        <f>ROUND(E601*F601,2)</f>
        <v>0</v>
      </c>
      <c r="H601" s="145">
        <v>0</v>
      </c>
      <c r="I601" s="145">
        <f>ROUND(E601*H601,5)</f>
        <v>0</v>
      </c>
      <c r="J601" s="145">
        <v>0</v>
      </c>
      <c r="K601" s="145">
        <f>ROUND(E601*J601,5)</f>
        <v>0</v>
      </c>
      <c r="L601" s="129"/>
      <c r="M601" s="129"/>
      <c r="N601" s="129"/>
      <c r="O601" s="129"/>
      <c r="P601" s="129"/>
      <c r="Q601" s="129"/>
      <c r="R601" s="129"/>
      <c r="S601" s="129"/>
      <c r="T601" s="129" t="s">
        <v>155</v>
      </c>
      <c r="U601" s="129"/>
      <c r="V601" s="129"/>
      <c r="W601" s="129"/>
      <c r="X601" s="129"/>
      <c r="Y601" s="129"/>
      <c r="Z601" s="129"/>
      <c r="AA601" s="129"/>
      <c r="AB601" s="129"/>
      <c r="AC601" s="129"/>
      <c r="AD601" s="129"/>
      <c r="AE601" s="129"/>
      <c r="AF601" s="129"/>
      <c r="AG601" s="129"/>
      <c r="AH601" s="129"/>
      <c r="AI601" s="129"/>
      <c r="AJ601" s="129"/>
      <c r="AK601" s="129"/>
      <c r="AL601" s="129"/>
      <c r="AM601" s="129"/>
      <c r="AN601" s="129"/>
      <c r="AO601" s="129"/>
      <c r="AP601" s="129"/>
      <c r="AQ601" s="129"/>
      <c r="AR601" s="129"/>
      <c r="AS601" s="129"/>
      <c r="AT601" s="129"/>
      <c r="AU601" s="129"/>
      <c r="AV601" s="129"/>
      <c r="AW601" s="129"/>
    </row>
    <row r="602" spans="1:49" outlineLevel="1">
      <c r="A602" s="130">
        <v>223</v>
      </c>
      <c r="B602" s="134" t="s">
        <v>910</v>
      </c>
      <c r="C602" s="166" t="s">
        <v>911</v>
      </c>
      <c r="D602" s="136" t="s">
        <v>219</v>
      </c>
      <c r="E602" s="140">
        <v>123.4</v>
      </c>
      <c r="F602" s="144"/>
      <c r="G602" s="145">
        <f>ROUND(E602*F602,2)</f>
        <v>0</v>
      </c>
      <c r="H602" s="145">
        <v>0</v>
      </c>
      <c r="I602" s="145">
        <f>ROUND(E602*H602,5)</f>
        <v>0</v>
      </c>
      <c r="J602" s="145">
        <v>0</v>
      </c>
      <c r="K602" s="145">
        <f>ROUND(E602*J602,5)</f>
        <v>0</v>
      </c>
      <c r="L602" s="129"/>
      <c r="M602" s="129"/>
      <c r="N602" s="129"/>
      <c r="O602" s="129"/>
      <c r="P602" s="129"/>
      <c r="Q602" s="129"/>
      <c r="R602" s="129"/>
      <c r="S602" s="129"/>
      <c r="T602" s="129" t="s">
        <v>155</v>
      </c>
      <c r="U602" s="129"/>
      <c r="V602" s="129"/>
      <c r="W602" s="129"/>
      <c r="X602" s="129"/>
      <c r="Y602" s="129"/>
      <c r="Z602" s="129"/>
      <c r="AA602" s="129"/>
      <c r="AB602" s="129"/>
      <c r="AC602" s="129"/>
      <c r="AD602" s="129"/>
      <c r="AE602" s="129"/>
      <c r="AF602" s="129"/>
      <c r="AG602" s="129"/>
      <c r="AH602" s="129"/>
      <c r="AI602" s="129"/>
      <c r="AJ602" s="129"/>
      <c r="AK602" s="129"/>
      <c r="AL602" s="129"/>
      <c r="AM602" s="129"/>
      <c r="AN602" s="129"/>
      <c r="AO602" s="129"/>
      <c r="AP602" s="129"/>
      <c r="AQ602" s="129"/>
      <c r="AR602" s="129"/>
      <c r="AS602" s="129"/>
      <c r="AT602" s="129"/>
      <c r="AU602" s="129"/>
      <c r="AV602" s="129"/>
      <c r="AW602" s="129"/>
    </row>
    <row r="603" spans="1:49" outlineLevel="1">
      <c r="A603" s="130">
        <v>224</v>
      </c>
      <c r="B603" s="134" t="s">
        <v>912</v>
      </c>
      <c r="C603" s="166" t="s">
        <v>913</v>
      </c>
      <c r="D603" s="136" t="s">
        <v>219</v>
      </c>
      <c r="E603" s="140">
        <v>2344.6</v>
      </c>
      <c r="F603" s="144"/>
      <c r="G603" s="145">
        <f>ROUND(E603*F603,2)</f>
        <v>0</v>
      </c>
      <c r="H603" s="145">
        <v>0</v>
      </c>
      <c r="I603" s="145">
        <f>ROUND(E603*H603,5)</f>
        <v>0</v>
      </c>
      <c r="J603" s="145">
        <v>0</v>
      </c>
      <c r="K603" s="145">
        <f>ROUND(E603*J603,5)</f>
        <v>0</v>
      </c>
      <c r="L603" s="129"/>
      <c r="M603" s="129"/>
      <c r="N603" s="129"/>
      <c r="O603" s="129"/>
      <c r="P603" s="129"/>
      <c r="Q603" s="129"/>
      <c r="R603" s="129"/>
      <c r="S603" s="129"/>
      <c r="T603" s="129" t="s">
        <v>155</v>
      </c>
      <c r="U603" s="129"/>
      <c r="V603" s="129"/>
      <c r="W603" s="129"/>
      <c r="X603" s="129"/>
      <c r="Y603" s="129"/>
      <c r="Z603" s="129"/>
      <c r="AA603" s="129"/>
      <c r="AB603" s="129"/>
      <c r="AC603" s="129"/>
      <c r="AD603" s="129"/>
      <c r="AE603" s="129"/>
      <c r="AF603" s="129"/>
      <c r="AG603" s="129"/>
      <c r="AH603" s="129"/>
      <c r="AI603" s="129"/>
      <c r="AJ603" s="129"/>
      <c r="AK603" s="129"/>
      <c r="AL603" s="129"/>
      <c r="AM603" s="129"/>
      <c r="AN603" s="129"/>
      <c r="AO603" s="129"/>
      <c r="AP603" s="129"/>
      <c r="AQ603" s="129"/>
      <c r="AR603" s="129"/>
      <c r="AS603" s="129"/>
      <c r="AT603" s="129"/>
      <c r="AU603" s="129"/>
      <c r="AV603" s="129"/>
      <c r="AW603" s="129"/>
    </row>
    <row r="604" spans="1:49" outlineLevel="1">
      <c r="A604" s="130"/>
      <c r="B604" s="134"/>
      <c r="C604" s="167" t="s">
        <v>914</v>
      </c>
      <c r="D604" s="137"/>
      <c r="E604" s="141">
        <v>2344.6</v>
      </c>
      <c r="F604" s="145"/>
      <c r="G604" s="145"/>
      <c r="H604" s="145"/>
      <c r="I604" s="145"/>
      <c r="J604" s="145"/>
      <c r="K604" s="145"/>
      <c r="L604" s="129"/>
      <c r="M604" s="129"/>
      <c r="N604" s="129"/>
      <c r="O604" s="129"/>
      <c r="P604" s="129"/>
      <c r="Q604" s="129"/>
      <c r="R604" s="129"/>
      <c r="S604" s="129"/>
      <c r="T604" s="129" t="s">
        <v>157</v>
      </c>
      <c r="U604" s="129">
        <v>0</v>
      </c>
      <c r="V604" s="129"/>
      <c r="W604" s="129"/>
      <c r="X604" s="129"/>
      <c r="Y604" s="129"/>
      <c r="Z604" s="129"/>
      <c r="AA604" s="129"/>
      <c r="AB604" s="129"/>
      <c r="AC604" s="129"/>
      <c r="AD604" s="129"/>
      <c r="AE604" s="129"/>
      <c r="AF604" s="129"/>
      <c r="AG604" s="129"/>
      <c r="AH604" s="129"/>
      <c r="AI604" s="129"/>
      <c r="AJ604" s="129"/>
      <c r="AK604" s="129"/>
      <c r="AL604" s="129"/>
      <c r="AM604" s="129"/>
      <c r="AN604" s="129"/>
      <c r="AO604" s="129"/>
      <c r="AP604" s="129"/>
      <c r="AQ604" s="129"/>
      <c r="AR604" s="129"/>
      <c r="AS604" s="129"/>
      <c r="AT604" s="129"/>
      <c r="AU604" s="129"/>
      <c r="AV604" s="129"/>
      <c r="AW604" s="129"/>
    </row>
    <row r="605" spans="1:49" outlineLevel="1">
      <c r="A605" s="130">
        <v>225</v>
      </c>
      <c r="B605" s="134" t="s">
        <v>915</v>
      </c>
      <c r="C605" s="166" t="s">
        <v>916</v>
      </c>
      <c r="D605" s="136" t="s">
        <v>219</v>
      </c>
      <c r="E605" s="140">
        <v>123.4</v>
      </c>
      <c r="F605" s="144"/>
      <c r="G605" s="145">
        <f>ROUND(E605*F605,2)</f>
        <v>0</v>
      </c>
      <c r="H605" s="145">
        <v>0</v>
      </c>
      <c r="I605" s="145">
        <f>ROUND(E605*H605,5)</f>
        <v>0</v>
      </c>
      <c r="J605" s="145">
        <v>0</v>
      </c>
      <c r="K605" s="145">
        <f>ROUND(E605*J605,5)</f>
        <v>0</v>
      </c>
      <c r="L605" s="129"/>
      <c r="M605" s="129"/>
      <c r="N605" s="129"/>
      <c r="O605" s="129"/>
      <c r="P605" s="129"/>
      <c r="Q605" s="129"/>
      <c r="R605" s="129"/>
      <c r="S605" s="129"/>
      <c r="T605" s="129" t="s">
        <v>155</v>
      </c>
      <c r="U605" s="129"/>
      <c r="V605" s="129"/>
      <c r="W605" s="129"/>
      <c r="X605" s="129"/>
      <c r="Y605" s="129"/>
      <c r="Z605" s="129"/>
      <c r="AA605" s="129"/>
      <c r="AB605" s="129"/>
      <c r="AC605" s="129"/>
      <c r="AD605" s="129"/>
      <c r="AE605" s="129"/>
      <c r="AF605" s="129"/>
      <c r="AG605" s="129"/>
      <c r="AH605" s="129"/>
      <c r="AI605" s="129"/>
      <c r="AJ605" s="129"/>
      <c r="AK605" s="129"/>
      <c r="AL605" s="129"/>
      <c r="AM605" s="129"/>
      <c r="AN605" s="129"/>
      <c r="AO605" s="129"/>
      <c r="AP605" s="129"/>
      <c r="AQ605" s="129"/>
      <c r="AR605" s="129"/>
      <c r="AS605" s="129"/>
      <c r="AT605" s="129"/>
      <c r="AU605" s="129"/>
      <c r="AV605" s="129"/>
      <c r="AW605" s="129"/>
    </row>
    <row r="606" spans="1:49" outlineLevel="1">
      <c r="A606" s="130">
        <v>226</v>
      </c>
      <c r="B606" s="134" t="s">
        <v>917</v>
      </c>
      <c r="C606" s="166" t="s">
        <v>918</v>
      </c>
      <c r="D606" s="136" t="s">
        <v>219</v>
      </c>
      <c r="E606" s="140">
        <v>123.4</v>
      </c>
      <c r="F606" s="144"/>
      <c r="G606" s="145">
        <f>ROUND(E606*F606,2)</f>
        <v>0</v>
      </c>
      <c r="H606" s="145">
        <v>0</v>
      </c>
      <c r="I606" s="145">
        <f>ROUND(E606*H606,5)</f>
        <v>0</v>
      </c>
      <c r="J606" s="145">
        <v>0</v>
      </c>
      <c r="K606" s="145">
        <f>ROUND(E606*J606,5)</f>
        <v>0</v>
      </c>
      <c r="L606" s="129"/>
      <c r="M606" s="129"/>
      <c r="N606" s="129"/>
      <c r="O606" s="129"/>
      <c r="P606" s="129"/>
      <c r="Q606" s="129"/>
      <c r="R606" s="129"/>
      <c r="S606" s="129"/>
      <c r="T606" s="129" t="s">
        <v>155</v>
      </c>
      <c r="U606" s="129"/>
      <c r="V606" s="129"/>
      <c r="W606" s="129"/>
      <c r="X606" s="129"/>
      <c r="Y606" s="129"/>
      <c r="Z606" s="129"/>
      <c r="AA606" s="129"/>
      <c r="AB606" s="129"/>
      <c r="AC606" s="129"/>
      <c r="AD606" s="129"/>
      <c r="AE606" s="129"/>
      <c r="AF606" s="129"/>
      <c r="AG606" s="129"/>
      <c r="AH606" s="129"/>
      <c r="AI606" s="129"/>
      <c r="AJ606" s="129"/>
      <c r="AK606" s="129"/>
      <c r="AL606" s="129"/>
      <c r="AM606" s="129"/>
      <c r="AN606" s="129"/>
      <c r="AO606" s="129"/>
      <c r="AP606" s="129"/>
      <c r="AQ606" s="129"/>
      <c r="AR606" s="129"/>
      <c r="AS606" s="129"/>
      <c r="AT606" s="129"/>
      <c r="AU606" s="129"/>
      <c r="AV606" s="129"/>
      <c r="AW606" s="129"/>
    </row>
    <row r="607" spans="1:49">
      <c r="A607" s="131" t="s">
        <v>150</v>
      </c>
      <c r="B607" s="135" t="s">
        <v>86</v>
      </c>
      <c r="C607" s="168" t="s">
        <v>87</v>
      </c>
      <c r="D607" s="138"/>
      <c r="E607" s="142"/>
      <c r="F607" s="146"/>
      <c r="G607" s="146">
        <f>SUM(G608:G608)</f>
        <v>0</v>
      </c>
      <c r="H607" s="146"/>
      <c r="I607" s="146">
        <f>SUM(I608:I608)</f>
        <v>0</v>
      </c>
      <c r="J607" s="146"/>
      <c r="K607" s="146">
        <f>SUM(K608:K608)</f>
        <v>0</v>
      </c>
      <c r="T607" t="s">
        <v>151</v>
      </c>
    </row>
    <row r="608" spans="1:49" outlineLevel="1">
      <c r="A608" s="130">
        <v>227</v>
      </c>
      <c r="B608" s="134" t="s">
        <v>919</v>
      </c>
      <c r="C608" s="166" t="s">
        <v>920</v>
      </c>
      <c r="D608" s="136" t="s">
        <v>219</v>
      </c>
      <c r="E608" s="140">
        <f>I554+I459+I445+I429+I423+I420+I400+I391+I319+I276+I269+I192+I81+I38</f>
        <v>1175.6378199999997</v>
      </c>
      <c r="F608" s="144"/>
      <c r="G608" s="145">
        <f>ROUND(E608*F608,2)</f>
        <v>0</v>
      </c>
      <c r="H608" s="145">
        <v>0</v>
      </c>
      <c r="I608" s="145">
        <f>ROUND(E608*H608,5)</f>
        <v>0</v>
      </c>
      <c r="J608" s="145">
        <v>0</v>
      </c>
      <c r="K608" s="145">
        <f>ROUND(E608*J608,5)</f>
        <v>0</v>
      </c>
      <c r="L608" s="129"/>
      <c r="M608" s="129"/>
      <c r="N608" s="129"/>
      <c r="O608" s="129"/>
      <c r="P608" s="129"/>
      <c r="Q608" s="129"/>
      <c r="R608" s="129"/>
      <c r="S608" s="129"/>
      <c r="T608" s="129" t="s">
        <v>155</v>
      </c>
      <c r="U608" s="129"/>
      <c r="V608" s="129"/>
      <c r="W608" s="129"/>
      <c r="X608" s="129"/>
      <c r="Y608" s="129"/>
      <c r="Z608" s="129"/>
      <c r="AA608" s="129"/>
      <c r="AB608" s="129"/>
      <c r="AC608" s="129"/>
      <c r="AD608" s="129"/>
      <c r="AE608" s="129"/>
      <c r="AF608" s="129"/>
      <c r="AG608" s="129"/>
      <c r="AH608" s="129"/>
      <c r="AI608" s="129"/>
      <c r="AJ608" s="129"/>
      <c r="AK608" s="129"/>
      <c r="AL608" s="129"/>
      <c r="AM608" s="129"/>
      <c r="AN608" s="129"/>
      <c r="AO608" s="129"/>
      <c r="AP608" s="129"/>
      <c r="AQ608" s="129"/>
      <c r="AR608" s="129"/>
      <c r="AS608" s="129"/>
      <c r="AT608" s="129"/>
      <c r="AU608" s="129"/>
      <c r="AV608" s="129"/>
      <c r="AW608" s="129"/>
    </row>
    <row r="609" spans="1:49">
      <c r="A609" s="131" t="s">
        <v>150</v>
      </c>
      <c r="B609" s="135" t="s">
        <v>88</v>
      </c>
      <c r="C609" s="168" t="s">
        <v>89</v>
      </c>
      <c r="D609" s="138"/>
      <c r="E609" s="142"/>
      <c r="F609" s="146"/>
      <c r="G609" s="146">
        <f>SUM(G610:G650)</f>
        <v>0</v>
      </c>
      <c r="H609" s="146"/>
      <c r="I609" s="146">
        <f>SUM(I610:I650)</f>
        <v>1.5106299999999997</v>
      </c>
      <c r="J609" s="146"/>
      <c r="K609" s="146">
        <f>SUM(K610:K650)</f>
        <v>0</v>
      </c>
      <c r="T609" t="s">
        <v>151</v>
      </c>
    </row>
    <row r="610" spans="1:49" ht="20.399999999999999" outlineLevel="1">
      <c r="A610" s="130">
        <v>228</v>
      </c>
      <c r="B610" s="134" t="s">
        <v>921</v>
      </c>
      <c r="C610" s="166" t="s">
        <v>922</v>
      </c>
      <c r="D610" s="136" t="s">
        <v>198</v>
      </c>
      <c r="E610" s="140">
        <v>8.5069999999999997</v>
      </c>
      <c r="F610" s="144"/>
      <c r="G610" s="145">
        <f>ROUND(E610*F610,2)</f>
        <v>0</v>
      </c>
      <c r="H610" s="145">
        <v>3.3E-4</v>
      </c>
      <c r="I610" s="145">
        <f>ROUND(E610*H610,5)</f>
        <v>2.81E-3</v>
      </c>
      <c r="J610" s="145">
        <v>0</v>
      </c>
      <c r="K610" s="145">
        <f>ROUND(E610*J610,5)</f>
        <v>0</v>
      </c>
      <c r="L610" s="129"/>
      <c r="M610" s="129"/>
      <c r="N610" s="129"/>
      <c r="O610" s="129"/>
      <c r="P610" s="129"/>
      <c r="Q610" s="129"/>
      <c r="R610" s="129"/>
      <c r="S610" s="129"/>
      <c r="T610" s="129" t="s">
        <v>155</v>
      </c>
      <c r="U610" s="129"/>
      <c r="V610" s="129"/>
      <c r="W610" s="129"/>
      <c r="X610" s="129"/>
      <c r="Y610" s="129"/>
      <c r="Z610" s="129"/>
      <c r="AA610" s="129"/>
      <c r="AB610" s="129"/>
      <c r="AC610" s="129"/>
      <c r="AD610" s="129"/>
      <c r="AE610" s="129"/>
      <c r="AF610" s="129"/>
      <c r="AG610" s="129"/>
      <c r="AH610" s="129"/>
      <c r="AI610" s="129"/>
      <c r="AJ610" s="129"/>
      <c r="AK610" s="129"/>
      <c r="AL610" s="129"/>
      <c r="AM610" s="129"/>
      <c r="AN610" s="129"/>
      <c r="AO610" s="129"/>
      <c r="AP610" s="129"/>
      <c r="AQ610" s="129"/>
      <c r="AR610" s="129"/>
      <c r="AS610" s="129"/>
      <c r="AT610" s="129"/>
      <c r="AU610" s="129"/>
      <c r="AV610" s="129"/>
      <c r="AW610" s="129"/>
    </row>
    <row r="611" spans="1:49" outlineLevel="1">
      <c r="A611" s="130"/>
      <c r="B611" s="134"/>
      <c r="C611" s="167" t="s">
        <v>923</v>
      </c>
      <c r="D611" s="137"/>
      <c r="E611" s="141">
        <v>6.89</v>
      </c>
      <c r="F611" s="145"/>
      <c r="G611" s="145"/>
      <c r="H611" s="145"/>
      <c r="I611" s="145"/>
      <c r="J611" s="145"/>
      <c r="K611" s="145"/>
      <c r="L611" s="129"/>
      <c r="M611" s="129"/>
      <c r="N611" s="129"/>
      <c r="O611" s="129"/>
      <c r="P611" s="129"/>
      <c r="Q611" s="129"/>
      <c r="R611" s="129"/>
      <c r="S611" s="129"/>
      <c r="T611" s="129" t="s">
        <v>157</v>
      </c>
      <c r="U611" s="129">
        <v>0</v>
      </c>
      <c r="V611" s="129"/>
      <c r="W611" s="129"/>
      <c r="X611" s="129"/>
      <c r="Y611" s="129"/>
      <c r="Z611" s="129"/>
      <c r="AA611" s="129"/>
      <c r="AB611" s="129"/>
      <c r="AC611" s="129"/>
      <c r="AD611" s="129"/>
      <c r="AE611" s="129"/>
      <c r="AF611" s="129"/>
      <c r="AG611" s="129"/>
      <c r="AH611" s="129"/>
      <c r="AI611" s="129"/>
      <c r="AJ611" s="129"/>
      <c r="AK611" s="129"/>
      <c r="AL611" s="129"/>
      <c r="AM611" s="129"/>
      <c r="AN611" s="129"/>
      <c r="AO611" s="129"/>
      <c r="AP611" s="129"/>
      <c r="AQ611" s="129"/>
      <c r="AR611" s="129"/>
      <c r="AS611" s="129"/>
      <c r="AT611" s="129"/>
      <c r="AU611" s="129"/>
      <c r="AV611" s="129"/>
      <c r="AW611" s="129"/>
    </row>
    <row r="612" spans="1:49" ht="20.399999999999999" outlineLevel="1">
      <c r="A612" s="130"/>
      <c r="B612" s="134"/>
      <c r="C612" s="167" t="s">
        <v>924</v>
      </c>
      <c r="D612" s="137"/>
      <c r="E612" s="141">
        <v>1.617</v>
      </c>
      <c r="F612" s="145"/>
      <c r="G612" s="145"/>
      <c r="H612" s="145"/>
      <c r="I612" s="145"/>
      <c r="J612" s="145"/>
      <c r="K612" s="145"/>
      <c r="L612" s="129"/>
      <c r="M612" s="129"/>
      <c r="N612" s="129"/>
      <c r="O612" s="129"/>
      <c r="P612" s="129"/>
      <c r="Q612" s="129"/>
      <c r="R612" s="129"/>
      <c r="S612" s="129"/>
      <c r="T612" s="129" t="s">
        <v>157</v>
      </c>
      <c r="U612" s="129">
        <v>0</v>
      </c>
      <c r="V612" s="129"/>
      <c r="W612" s="129"/>
      <c r="X612" s="129"/>
      <c r="Y612" s="129"/>
      <c r="Z612" s="129"/>
      <c r="AA612" s="129"/>
      <c r="AB612" s="129"/>
      <c r="AC612" s="129"/>
      <c r="AD612" s="129"/>
      <c r="AE612" s="129"/>
      <c r="AF612" s="129"/>
      <c r="AG612" s="129"/>
      <c r="AH612" s="129"/>
      <c r="AI612" s="129"/>
      <c r="AJ612" s="129"/>
      <c r="AK612" s="129"/>
      <c r="AL612" s="129"/>
      <c r="AM612" s="129"/>
      <c r="AN612" s="129"/>
      <c r="AO612" s="129"/>
      <c r="AP612" s="129"/>
      <c r="AQ612" s="129"/>
      <c r="AR612" s="129"/>
      <c r="AS612" s="129"/>
      <c r="AT612" s="129"/>
      <c r="AU612" s="129"/>
      <c r="AV612" s="129"/>
      <c r="AW612" s="129"/>
    </row>
    <row r="613" spans="1:49" ht="20.399999999999999" outlineLevel="1">
      <c r="A613" s="130">
        <v>229</v>
      </c>
      <c r="B613" s="134" t="s">
        <v>925</v>
      </c>
      <c r="C613" s="166" t="s">
        <v>926</v>
      </c>
      <c r="D613" s="136" t="s">
        <v>198</v>
      </c>
      <c r="E613" s="140">
        <v>8.5069999999999997</v>
      </c>
      <c r="F613" s="144"/>
      <c r="G613" s="145">
        <f>ROUND(E613*F613,2)</f>
        <v>0</v>
      </c>
      <c r="H613" s="145">
        <v>1.1169999999999999E-2</v>
      </c>
      <c r="I613" s="145">
        <f>ROUND(E613*H613,5)</f>
        <v>9.5019999999999993E-2</v>
      </c>
      <c r="J613" s="145">
        <v>0</v>
      </c>
      <c r="K613" s="145">
        <f>ROUND(E613*J613,5)</f>
        <v>0</v>
      </c>
      <c r="L613" s="129"/>
      <c r="M613" s="129"/>
      <c r="N613" s="129"/>
      <c r="O613" s="129"/>
      <c r="P613" s="129"/>
      <c r="Q613" s="129"/>
      <c r="R613" s="129"/>
      <c r="S613" s="129"/>
      <c r="T613" s="129" t="s">
        <v>155</v>
      </c>
      <c r="U613" s="129"/>
      <c r="V613" s="129"/>
      <c r="W613" s="129"/>
      <c r="X613" s="129"/>
      <c r="Y613" s="129"/>
      <c r="Z613" s="129"/>
      <c r="AA613" s="129"/>
      <c r="AB613" s="129"/>
      <c r="AC613" s="129"/>
      <c r="AD613" s="129"/>
      <c r="AE613" s="129"/>
      <c r="AF613" s="129"/>
      <c r="AG613" s="129"/>
      <c r="AH613" s="129"/>
      <c r="AI613" s="129"/>
      <c r="AJ613" s="129"/>
      <c r="AK613" s="129"/>
      <c r="AL613" s="129"/>
      <c r="AM613" s="129"/>
      <c r="AN613" s="129"/>
      <c r="AO613" s="129"/>
      <c r="AP613" s="129"/>
      <c r="AQ613" s="129"/>
      <c r="AR613" s="129"/>
      <c r="AS613" s="129"/>
      <c r="AT613" s="129"/>
      <c r="AU613" s="129"/>
      <c r="AV613" s="129"/>
      <c r="AW613" s="129"/>
    </row>
    <row r="614" spans="1:49" ht="20.399999999999999" outlineLevel="1">
      <c r="A614" s="130">
        <v>230</v>
      </c>
      <c r="B614" s="134" t="s">
        <v>927</v>
      </c>
      <c r="C614" s="166" t="s">
        <v>928</v>
      </c>
      <c r="D614" s="136" t="s">
        <v>198</v>
      </c>
      <c r="E614" s="140">
        <v>134.33000000000001</v>
      </c>
      <c r="F614" s="144"/>
      <c r="G614" s="145">
        <f>ROUND(E614*F614,2)</f>
        <v>0</v>
      </c>
      <c r="H614" s="145">
        <v>0</v>
      </c>
      <c r="I614" s="145">
        <f>ROUND(E614*H614,5)</f>
        <v>0</v>
      </c>
      <c r="J614" s="145">
        <v>0</v>
      </c>
      <c r="K614" s="145">
        <f>ROUND(E614*J614,5)</f>
        <v>0</v>
      </c>
      <c r="L614" s="129"/>
      <c r="M614" s="129"/>
      <c r="N614" s="129"/>
      <c r="O614" s="129"/>
      <c r="P614" s="129"/>
      <c r="Q614" s="129"/>
      <c r="R614" s="129"/>
      <c r="S614" s="129"/>
      <c r="T614" s="129" t="s">
        <v>155</v>
      </c>
      <c r="U614" s="129"/>
      <c r="V614" s="129"/>
      <c r="W614" s="129"/>
      <c r="X614" s="129"/>
      <c r="Y614" s="129"/>
      <c r="Z614" s="129"/>
      <c r="AA614" s="129"/>
      <c r="AB614" s="129"/>
      <c r="AC614" s="129"/>
      <c r="AD614" s="129"/>
      <c r="AE614" s="129"/>
      <c r="AF614" s="129"/>
      <c r="AG614" s="129"/>
      <c r="AH614" s="129"/>
      <c r="AI614" s="129"/>
      <c r="AJ614" s="129"/>
      <c r="AK614" s="129"/>
      <c r="AL614" s="129"/>
      <c r="AM614" s="129"/>
      <c r="AN614" s="129"/>
      <c r="AO614" s="129"/>
      <c r="AP614" s="129"/>
      <c r="AQ614" s="129"/>
      <c r="AR614" s="129"/>
      <c r="AS614" s="129"/>
      <c r="AT614" s="129"/>
      <c r="AU614" s="129"/>
      <c r="AV614" s="129"/>
      <c r="AW614" s="129"/>
    </row>
    <row r="615" spans="1:49" outlineLevel="1">
      <c r="A615" s="130"/>
      <c r="B615" s="134"/>
      <c r="C615" s="167" t="s">
        <v>929</v>
      </c>
      <c r="D615" s="137"/>
      <c r="E615" s="141">
        <v>134.33000000000001</v>
      </c>
      <c r="F615" s="145"/>
      <c r="G615" s="145"/>
      <c r="H615" s="145"/>
      <c r="I615" s="145"/>
      <c r="J615" s="145"/>
      <c r="K615" s="145"/>
      <c r="L615" s="129"/>
      <c r="M615" s="129"/>
      <c r="N615" s="129"/>
      <c r="O615" s="129"/>
      <c r="P615" s="129"/>
      <c r="Q615" s="129"/>
      <c r="R615" s="129"/>
      <c r="S615" s="129"/>
      <c r="T615" s="129" t="s">
        <v>157</v>
      </c>
      <c r="U615" s="129">
        <v>0</v>
      </c>
      <c r="V615" s="129"/>
      <c r="W615" s="129"/>
      <c r="X615" s="129"/>
      <c r="Y615" s="129"/>
      <c r="Z615" s="129"/>
      <c r="AA615" s="129"/>
      <c r="AB615" s="129"/>
      <c r="AC615" s="129"/>
      <c r="AD615" s="129"/>
      <c r="AE615" s="129"/>
      <c r="AF615" s="129"/>
      <c r="AG615" s="129"/>
      <c r="AH615" s="129"/>
      <c r="AI615" s="129"/>
      <c r="AJ615" s="129"/>
      <c r="AK615" s="129"/>
      <c r="AL615" s="129"/>
      <c r="AM615" s="129"/>
      <c r="AN615" s="129"/>
      <c r="AO615" s="129"/>
      <c r="AP615" s="129"/>
      <c r="AQ615" s="129"/>
      <c r="AR615" s="129"/>
      <c r="AS615" s="129"/>
      <c r="AT615" s="129"/>
      <c r="AU615" s="129"/>
      <c r="AV615" s="129"/>
      <c r="AW615" s="129"/>
    </row>
    <row r="616" spans="1:49" outlineLevel="1">
      <c r="A616" s="130">
        <v>231</v>
      </c>
      <c r="B616" s="134" t="s">
        <v>930</v>
      </c>
      <c r="C616" s="166" t="s">
        <v>931</v>
      </c>
      <c r="D616" s="136" t="s">
        <v>198</v>
      </c>
      <c r="E616" s="140">
        <v>154.4795</v>
      </c>
      <c r="F616" s="144"/>
      <c r="G616" s="145">
        <f>ROUND(E616*F616,2)</f>
        <v>0</v>
      </c>
      <c r="H616" s="145">
        <v>2.9999999999999997E-4</v>
      </c>
      <c r="I616" s="145">
        <f>ROUND(E616*H616,5)</f>
        <v>4.6339999999999999E-2</v>
      </c>
      <c r="J616" s="145">
        <v>0</v>
      </c>
      <c r="K616" s="145">
        <f>ROUND(E616*J616,5)</f>
        <v>0</v>
      </c>
      <c r="L616" s="129"/>
      <c r="M616" s="129"/>
      <c r="N616" s="129"/>
      <c r="O616" s="129"/>
      <c r="P616" s="129"/>
      <c r="Q616" s="129"/>
      <c r="R616" s="129"/>
      <c r="S616" s="129"/>
      <c r="T616" s="129" t="s">
        <v>241</v>
      </c>
      <c r="U616" s="129"/>
      <c r="V616" s="129"/>
      <c r="W616" s="129"/>
      <c r="X616" s="129"/>
      <c r="Y616" s="129"/>
      <c r="Z616" s="129"/>
      <c r="AA616" s="129"/>
      <c r="AB616" s="129"/>
      <c r="AC616" s="129"/>
      <c r="AD616" s="129"/>
      <c r="AE616" s="129"/>
      <c r="AF616" s="129"/>
      <c r="AG616" s="129"/>
      <c r="AH616" s="129"/>
      <c r="AI616" s="129"/>
      <c r="AJ616" s="129"/>
      <c r="AK616" s="129"/>
      <c r="AL616" s="129"/>
      <c r="AM616" s="129"/>
      <c r="AN616" s="129"/>
      <c r="AO616" s="129"/>
      <c r="AP616" s="129"/>
      <c r="AQ616" s="129"/>
      <c r="AR616" s="129"/>
      <c r="AS616" s="129"/>
      <c r="AT616" s="129"/>
      <c r="AU616" s="129"/>
      <c r="AV616" s="129"/>
      <c r="AW616" s="129"/>
    </row>
    <row r="617" spans="1:49" outlineLevel="1">
      <c r="A617" s="130"/>
      <c r="B617" s="134"/>
      <c r="C617" s="167" t="s">
        <v>932</v>
      </c>
      <c r="D617" s="137"/>
      <c r="E617" s="141">
        <v>154.4795</v>
      </c>
      <c r="F617" s="145"/>
      <c r="G617" s="145"/>
      <c r="H617" s="145"/>
      <c r="I617" s="145"/>
      <c r="J617" s="145"/>
      <c r="K617" s="145"/>
      <c r="L617" s="129"/>
      <c r="M617" s="129"/>
      <c r="N617" s="129"/>
      <c r="O617" s="129"/>
      <c r="P617" s="129"/>
      <c r="Q617" s="129"/>
      <c r="R617" s="129"/>
      <c r="S617" s="129"/>
      <c r="T617" s="129" t="s">
        <v>157</v>
      </c>
      <c r="U617" s="129">
        <v>0</v>
      </c>
      <c r="V617" s="129"/>
      <c r="W617" s="129"/>
      <c r="X617" s="129"/>
      <c r="Y617" s="129"/>
      <c r="Z617" s="129"/>
      <c r="AA617" s="129"/>
      <c r="AB617" s="129"/>
      <c r="AC617" s="129"/>
      <c r="AD617" s="129"/>
      <c r="AE617" s="129"/>
      <c r="AF617" s="129"/>
      <c r="AG617" s="129"/>
      <c r="AH617" s="129"/>
      <c r="AI617" s="129"/>
      <c r="AJ617" s="129"/>
      <c r="AK617" s="129"/>
      <c r="AL617" s="129"/>
      <c r="AM617" s="129"/>
      <c r="AN617" s="129"/>
      <c r="AO617" s="129"/>
      <c r="AP617" s="129"/>
      <c r="AQ617" s="129"/>
      <c r="AR617" s="129"/>
      <c r="AS617" s="129"/>
      <c r="AT617" s="129"/>
      <c r="AU617" s="129"/>
      <c r="AV617" s="129"/>
      <c r="AW617" s="129"/>
    </row>
    <row r="618" spans="1:49" ht="20.399999999999999" outlineLevel="1">
      <c r="A618" s="130">
        <v>232</v>
      </c>
      <c r="B618" s="134" t="s">
        <v>933</v>
      </c>
      <c r="C618" s="166" t="s">
        <v>934</v>
      </c>
      <c r="D618" s="136" t="s">
        <v>198</v>
      </c>
      <c r="E618" s="140">
        <v>134.33000000000001</v>
      </c>
      <c r="F618" s="144"/>
      <c r="G618" s="145">
        <f>ROUND(E618*F618,2)</f>
        <v>0</v>
      </c>
      <c r="H618" s="145">
        <v>0</v>
      </c>
      <c r="I618" s="145">
        <f>ROUND(E618*H618,5)</f>
        <v>0</v>
      </c>
      <c r="J618" s="145">
        <v>0</v>
      </c>
      <c r="K618" s="145">
        <f>ROUND(E618*J618,5)</f>
        <v>0</v>
      </c>
      <c r="L618" s="129"/>
      <c r="M618" s="129"/>
      <c r="N618" s="129"/>
      <c r="O618" s="129"/>
      <c r="P618" s="129"/>
      <c r="Q618" s="129"/>
      <c r="R618" s="129"/>
      <c r="S618" s="129"/>
      <c r="T618" s="129" t="s">
        <v>155</v>
      </c>
      <c r="U618" s="129"/>
      <c r="V618" s="129"/>
      <c r="W618" s="129"/>
      <c r="X618" s="129"/>
      <c r="Y618" s="129"/>
      <c r="Z618" s="129"/>
      <c r="AA618" s="129"/>
      <c r="AB618" s="129"/>
      <c r="AC618" s="129"/>
      <c r="AD618" s="129"/>
      <c r="AE618" s="129"/>
      <c r="AF618" s="129"/>
      <c r="AG618" s="129"/>
      <c r="AH618" s="129"/>
      <c r="AI618" s="129"/>
      <c r="AJ618" s="129"/>
      <c r="AK618" s="129"/>
      <c r="AL618" s="129"/>
      <c r="AM618" s="129"/>
      <c r="AN618" s="129"/>
      <c r="AO618" s="129"/>
      <c r="AP618" s="129"/>
      <c r="AQ618" s="129"/>
      <c r="AR618" s="129"/>
      <c r="AS618" s="129"/>
      <c r="AT618" s="129"/>
      <c r="AU618" s="129"/>
      <c r="AV618" s="129"/>
      <c r="AW618" s="129"/>
    </row>
    <row r="619" spans="1:49" outlineLevel="1">
      <c r="A619" s="130">
        <v>233</v>
      </c>
      <c r="B619" s="134" t="s">
        <v>935</v>
      </c>
      <c r="C619" s="166" t="s">
        <v>936</v>
      </c>
      <c r="D619" s="136" t="s">
        <v>198</v>
      </c>
      <c r="E619" s="140">
        <v>154.4795</v>
      </c>
      <c r="F619" s="144"/>
      <c r="G619" s="145">
        <f>ROUND(E619*F619,2)</f>
        <v>0</v>
      </c>
      <c r="H619" s="145">
        <v>1.9E-3</v>
      </c>
      <c r="I619" s="145">
        <f>ROUND(E619*H619,5)</f>
        <v>0.29350999999999999</v>
      </c>
      <c r="J619" s="145">
        <v>0</v>
      </c>
      <c r="K619" s="145">
        <f>ROUND(E619*J619,5)</f>
        <v>0</v>
      </c>
      <c r="L619" s="129"/>
      <c r="M619" s="129"/>
      <c r="N619" s="129"/>
      <c r="O619" s="129"/>
      <c r="P619" s="129"/>
      <c r="Q619" s="129"/>
      <c r="R619" s="129"/>
      <c r="S619" s="129"/>
      <c r="T619" s="129" t="s">
        <v>241</v>
      </c>
      <c r="U619" s="129"/>
      <c r="V619" s="129"/>
      <c r="W619" s="129"/>
      <c r="X619" s="129"/>
      <c r="Y619" s="129"/>
      <c r="Z619" s="129"/>
      <c r="AA619" s="129"/>
      <c r="AB619" s="129"/>
      <c r="AC619" s="129"/>
      <c r="AD619" s="129"/>
      <c r="AE619" s="129"/>
      <c r="AF619" s="129"/>
      <c r="AG619" s="129"/>
      <c r="AH619" s="129"/>
      <c r="AI619" s="129"/>
      <c r="AJ619" s="129"/>
      <c r="AK619" s="129"/>
      <c r="AL619" s="129"/>
      <c r="AM619" s="129"/>
      <c r="AN619" s="129"/>
      <c r="AO619" s="129"/>
      <c r="AP619" s="129"/>
      <c r="AQ619" s="129"/>
      <c r="AR619" s="129"/>
      <c r="AS619" s="129"/>
      <c r="AT619" s="129"/>
      <c r="AU619" s="129"/>
      <c r="AV619" s="129"/>
      <c r="AW619" s="129"/>
    </row>
    <row r="620" spans="1:49" ht="20.399999999999999" outlineLevel="1">
      <c r="A620" s="130">
        <v>234</v>
      </c>
      <c r="B620" s="134" t="s">
        <v>937</v>
      </c>
      <c r="C620" s="166" t="s">
        <v>938</v>
      </c>
      <c r="D620" s="136" t="s">
        <v>198</v>
      </c>
      <c r="E620" s="140">
        <v>134.33000000000001</v>
      </c>
      <c r="F620" s="144"/>
      <c r="G620" s="145">
        <f>ROUND(E620*F620,2)</f>
        <v>0</v>
      </c>
      <c r="H620" s="145">
        <v>0</v>
      </c>
      <c r="I620" s="145">
        <f>ROUND(E620*H620,5)</f>
        <v>0</v>
      </c>
      <c r="J620" s="145">
        <v>0</v>
      </c>
      <c r="K620" s="145">
        <f>ROUND(E620*J620,5)</f>
        <v>0</v>
      </c>
      <c r="L620" s="129"/>
      <c r="M620" s="129"/>
      <c r="N620" s="129"/>
      <c r="O620" s="129"/>
      <c r="P620" s="129"/>
      <c r="Q620" s="129"/>
      <c r="R620" s="129"/>
      <c r="S620" s="129"/>
      <c r="T620" s="129" t="s">
        <v>155</v>
      </c>
      <c r="U620" s="129"/>
      <c r="V620" s="129"/>
      <c r="W620" s="129"/>
      <c r="X620" s="129"/>
      <c r="Y620" s="129"/>
      <c r="Z620" s="129"/>
      <c r="AA620" s="129"/>
      <c r="AB620" s="129"/>
      <c r="AC620" s="129"/>
      <c r="AD620" s="129"/>
      <c r="AE620" s="129"/>
      <c r="AF620" s="129"/>
      <c r="AG620" s="129"/>
      <c r="AH620" s="129"/>
      <c r="AI620" s="129"/>
      <c r="AJ620" s="129"/>
      <c r="AK620" s="129"/>
      <c r="AL620" s="129"/>
      <c r="AM620" s="129"/>
      <c r="AN620" s="129"/>
      <c r="AO620" s="129"/>
      <c r="AP620" s="129"/>
      <c r="AQ620" s="129"/>
      <c r="AR620" s="129"/>
      <c r="AS620" s="129"/>
      <c r="AT620" s="129"/>
      <c r="AU620" s="129"/>
      <c r="AV620" s="129"/>
      <c r="AW620" s="129"/>
    </row>
    <row r="621" spans="1:49" outlineLevel="1">
      <c r="A621" s="130">
        <v>235</v>
      </c>
      <c r="B621" s="134" t="s">
        <v>930</v>
      </c>
      <c r="C621" s="166" t="s">
        <v>931</v>
      </c>
      <c r="D621" s="136" t="s">
        <v>198</v>
      </c>
      <c r="E621" s="140">
        <v>154.4795</v>
      </c>
      <c r="F621" s="144"/>
      <c r="G621" s="145">
        <f>ROUND(E621*F621,2)</f>
        <v>0</v>
      </c>
      <c r="H621" s="145">
        <v>2.9999999999999997E-4</v>
      </c>
      <c r="I621" s="145">
        <f>ROUND(E621*H621,5)</f>
        <v>4.6339999999999999E-2</v>
      </c>
      <c r="J621" s="145">
        <v>0</v>
      </c>
      <c r="K621" s="145">
        <f>ROUND(E621*J621,5)</f>
        <v>0</v>
      </c>
      <c r="L621" s="129"/>
      <c r="M621" s="129"/>
      <c r="N621" s="129"/>
      <c r="O621" s="129"/>
      <c r="P621" s="129"/>
      <c r="Q621" s="129"/>
      <c r="R621" s="129"/>
      <c r="S621" s="129"/>
      <c r="T621" s="129" t="s">
        <v>241</v>
      </c>
      <c r="U621" s="129"/>
      <c r="V621" s="129"/>
      <c r="W621" s="129"/>
      <c r="X621" s="129"/>
      <c r="Y621" s="129"/>
      <c r="Z621" s="129"/>
      <c r="AA621" s="129"/>
      <c r="AB621" s="129"/>
      <c r="AC621" s="129"/>
      <c r="AD621" s="129"/>
      <c r="AE621" s="129"/>
      <c r="AF621" s="129"/>
      <c r="AG621" s="129"/>
      <c r="AH621" s="129"/>
      <c r="AI621" s="129"/>
      <c r="AJ621" s="129"/>
      <c r="AK621" s="129"/>
      <c r="AL621" s="129"/>
      <c r="AM621" s="129"/>
      <c r="AN621" s="129"/>
      <c r="AO621" s="129"/>
      <c r="AP621" s="129"/>
      <c r="AQ621" s="129"/>
      <c r="AR621" s="129"/>
      <c r="AS621" s="129"/>
      <c r="AT621" s="129"/>
      <c r="AU621" s="129"/>
      <c r="AV621" s="129"/>
      <c r="AW621" s="129"/>
    </row>
    <row r="622" spans="1:49" ht="20.399999999999999" outlineLevel="1">
      <c r="A622" s="130">
        <v>236</v>
      </c>
      <c r="B622" s="134" t="s">
        <v>939</v>
      </c>
      <c r="C622" s="166" t="s">
        <v>940</v>
      </c>
      <c r="D622" s="136" t="s">
        <v>198</v>
      </c>
      <c r="E622" s="140">
        <v>221.4111</v>
      </c>
      <c r="F622" s="144"/>
      <c r="G622" s="145">
        <f>ROUND(E622*F622,2)</f>
        <v>0</v>
      </c>
      <c r="H622" s="145">
        <v>1.7000000000000001E-4</v>
      </c>
      <c r="I622" s="145">
        <f>ROUND(E622*H622,5)</f>
        <v>3.764E-2</v>
      </c>
      <c r="J622" s="145">
        <v>0</v>
      </c>
      <c r="K622" s="145">
        <f>ROUND(E622*J622,5)</f>
        <v>0</v>
      </c>
      <c r="L622" s="129"/>
      <c r="M622" s="129"/>
      <c r="N622" s="129"/>
      <c r="O622" s="129"/>
      <c r="P622" s="129"/>
      <c r="Q622" s="129"/>
      <c r="R622" s="129"/>
      <c r="S622" s="129"/>
      <c r="T622" s="129" t="s">
        <v>155</v>
      </c>
      <c r="U622" s="129"/>
      <c r="V622" s="129"/>
      <c r="W622" s="129"/>
      <c r="X622" s="129"/>
      <c r="Y622" s="129"/>
      <c r="Z622" s="129"/>
      <c r="AA622" s="129"/>
      <c r="AB622" s="129"/>
      <c r="AC622" s="129"/>
      <c r="AD622" s="129"/>
      <c r="AE622" s="129"/>
      <c r="AF622" s="129"/>
      <c r="AG622" s="129"/>
      <c r="AH622" s="129"/>
      <c r="AI622" s="129"/>
      <c r="AJ622" s="129"/>
      <c r="AK622" s="129"/>
      <c r="AL622" s="129"/>
      <c r="AM622" s="129"/>
      <c r="AN622" s="129"/>
      <c r="AO622" s="129"/>
      <c r="AP622" s="129"/>
      <c r="AQ622" s="129"/>
      <c r="AR622" s="129"/>
      <c r="AS622" s="129"/>
      <c r="AT622" s="129"/>
      <c r="AU622" s="129"/>
      <c r="AV622" s="129"/>
      <c r="AW622" s="129"/>
    </row>
    <row r="623" spans="1:49" outlineLevel="1">
      <c r="A623" s="130"/>
      <c r="B623" s="134"/>
      <c r="C623" s="167" t="s">
        <v>941</v>
      </c>
      <c r="D623" s="137"/>
      <c r="E623" s="141">
        <v>221.4111</v>
      </c>
      <c r="F623" s="145"/>
      <c r="G623" s="145"/>
      <c r="H623" s="145"/>
      <c r="I623" s="145"/>
      <c r="J623" s="145"/>
      <c r="K623" s="145"/>
      <c r="L623" s="129"/>
      <c r="M623" s="129"/>
      <c r="N623" s="129"/>
      <c r="O623" s="129"/>
      <c r="P623" s="129"/>
      <c r="Q623" s="129"/>
      <c r="R623" s="129"/>
      <c r="S623" s="129"/>
      <c r="T623" s="129" t="s">
        <v>157</v>
      </c>
      <c r="U623" s="129">
        <v>0</v>
      </c>
      <c r="V623" s="129"/>
      <c r="W623" s="129"/>
      <c r="X623" s="129"/>
      <c r="Y623" s="129"/>
      <c r="Z623" s="129"/>
      <c r="AA623" s="129"/>
      <c r="AB623" s="129"/>
      <c r="AC623" s="129"/>
      <c r="AD623" s="129"/>
      <c r="AE623" s="129"/>
      <c r="AF623" s="129"/>
      <c r="AG623" s="129"/>
      <c r="AH623" s="129"/>
      <c r="AI623" s="129"/>
      <c r="AJ623" s="129"/>
      <c r="AK623" s="129"/>
      <c r="AL623" s="129"/>
      <c r="AM623" s="129"/>
      <c r="AN623" s="129"/>
      <c r="AO623" s="129"/>
      <c r="AP623" s="129"/>
      <c r="AQ623" s="129"/>
      <c r="AR623" s="129"/>
      <c r="AS623" s="129"/>
      <c r="AT623" s="129"/>
      <c r="AU623" s="129"/>
      <c r="AV623" s="129"/>
      <c r="AW623" s="129"/>
    </row>
    <row r="624" spans="1:49" outlineLevel="1">
      <c r="A624" s="130">
        <v>237</v>
      </c>
      <c r="B624" s="134" t="s">
        <v>930</v>
      </c>
      <c r="C624" s="166" t="s">
        <v>931</v>
      </c>
      <c r="D624" s="136" t="s">
        <v>198</v>
      </c>
      <c r="E624" s="140">
        <v>254.62264999999999</v>
      </c>
      <c r="F624" s="144"/>
      <c r="G624" s="145">
        <f>ROUND(E624*F624,2)</f>
        <v>0</v>
      </c>
      <c r="H624" s="145">
        <v>2.9999999999999997E-4</v>
      </c>
      <c r="I624" s="145">
        <f>ROUND(E624*H624,5)</f>
        <v>7.639E-2</v>
      </c>
      <c r="J624" s="145">
        <v>0</v>
      </c>
      <c r="K624" s="145">
        <f>ROUND(E624*J624,5)</f>
        <v>0</v>
      </c>
      <c r="L624" s="129"/>
      <c r="M624" s="129"/>
      <c r="N624" s="129"/>
      <c r="O624" s="129"/>
      <c r="P624" s="129"/>
      <c r="Q624" s="129"/>
      <c r="R624" s="129"/>
      <c r="S624" s="129"/>
      <c r="T624" s="129" t="s">
        <v>241</v>
      </c>
      <c r="U624" s="129"/>
      <c r="V624" s="129"/>
      <c r="W624" s="129"/>
      <c r="X624" s="129"/>
      <c r="Y624" s="129"/>
      <c r="Z624" s="129"/>
      <c r="AA624" s="129"/>
      <c r="AB624" s="129"/>
      <c r="AC624" s="129"/>
      <c r="AD624" s="129"/>
      <c r="AE624" s="129"/>
      <c r="AF624" s="129"/>
      <c r="AG624" s="129"/>
      <c r="AH624" s="129"/>
      <c r="AI624" s="129"/>
      <c r="AJ624" s="129"/>
      <c r="AK624" s="129"/>
      <c r="AL624" s="129"/>
      <c r="AM624" s="129"/>
      <c r="AN624" s="129"/>
      <c r="AO624" s="129"/>
      <c r="AP624" s="129"/>
      <c r="AQ624" s="129"/>
      <c r="AR624" s="129"/>
      <c r="AS624" s="129"/>
      <c r="AT624" s="129"/>
      <c r="AU624" s="129"/>
      <c r="AV624" s="129"/>
      <c r="AW624" s="129"/>
    </row>
    <row r="625" spans="1:49" outlineLevel="1">
      <c r="A625" s="130"/>
      <c r="B625" s="134"/>
      <c r="C625" s="167" t="s">
        <v>942</v>
      </c>
      <c r="D625" s="137"/>
      <c r="E625" s="141">
        <v>254.62264999999999</v>
      </c>
      <c r="F625" s="145"/>
      <c r="G625" s="145"/>
      <c r="H625" s="145"/>
      <c r="I625" s="145"/>
      <c r="J625" s="145"/>
      <c r="K625" s="145"/>
      <c r="L625" s="129"/>
      <c r="M625" s="129"/>
      <c r="N625" s="129"/>
      <c r="O625" s="129"/>
      <c r="P625" s="129"/>
      <c r="Q625" s="129"/>
      <c r="R625" s="129"/>
      <c r="S625" s="129"/>
      <c r="T625" s="129" t="s">
        <v>157</v>
      </c>
      <c r="U625" s="129">
        <v>0</v>
      </c>
      <c r="V625" s="129"/>
      <c r="W625" s="129"/>
      <c r="X625" s="129"/>
      <c r="Y625" s="129"/>
      <c r="Z625" s="129"/>
      <c r="AA625" s="129"/>
      <c r="AB625" s="129"/>
      <c r="AC625" s="129"/>
      <c r="AD625" s="129"/>
      <c r="AE625" s="129"/>
      <c r="AF625" s="129"/>
      <c r="AG625" s="129"/>
      <c r="AH625" s="129"/>
      <c r="AI625" s="129"/>
      <c r="AJ625" s="129"/>
      <c r="AK625" s="129"/>
      <c r="AL625" s="129"/>
      <c r="AM625" s="129"/>
      <c r="AN625" s="129"/>
      <c r="AO625" s="129"/>
      <c r="AP625" s="129"/>
      <c r="AQ625" s="129"/>
      <c r="AR625" s="129"/>
      <c r="AS625" s="129"/>
      <c r="AT625" s="129"/>
      <c r="AU625" s="129"/>
      <c r="AV625" s="129"/>
      <c r="AW625" s="129"/>
    </row>
    <row r="626" spans="1:49" ht="20.399999999999999" outlineLevel="1">
      <c r="A626" s="130">
        <v>238</v>
      </c>
      <c r="B626" s="134" t="s">
        <v>943</v>
      </c>
      <c r="C626" s="166" t="s">
        <v>944</v>
      </c>
      <c r="D626" s="136" t="s">
        <v>198</v>
      </c>
      <c r="E626" s="140">
        <v>221.4111</v>
      </c>
      <c r="F626" s="144"/>
      <c r="G626" s="145">
        <f>ROUND(E626*F626,2)</f>
        <v>0</v>
      </c>
      <c r="H626" s="145">
        <v>1.7000000000000001E-4</v>
      </c>
      <c r="I626" s="145">
        <f>ROUND(E626*H626,5)</f>
        <v>3.764E-2</v>
      </c>
      <c r="J626" s="145">
        <v>0</v>
      </c>
      <c r="K626" s="145">
        <f>ROUND(E626*J626,5)</f>
        <v>0</v>
      </c>
      <c r="L626" s="129"/>
      <c r="M626" s="129"/>
      <c r="N626" s="129"/>
      <c r="O626" s="129"/>
      <c r="P626" s="129"/>
      <c r="Q626" s="129"/>
      <c r="R626" s="129"/>
      <c r="S626" s="129"/>
      <c r="T626" s="129" t="s">
        <v>155</v>
      </c>
      <c r="U626" s="129"/>
      <c r="V626" s="129"/>
      <c r="W626" s="129"/>
      <c r="X626" s="129"/>
      <c r="Y626" s="129"/>
      <c r="Z626" s="129"/>
      <c r="AA626" s="129"/>
      <c r="AB626" s="129"/>
      <c r="AC626" s="129"/>
      <c r="AD626" s="129"/>
      <c r="AE626" s="129"/>
      <c r="AF626" s="129"/>
      <c r="AG626" s="129"/>
      <c r="AH626" s="129"/>
      <c r="AI626" s="129"/>
      <c r="AJ626" s="129"/>
      <c r="AK626" s="129"/>
      <c r="AL626" s="129"/>
      <c r="AM626" s="129"/>
      <c r="AN626" s="129"/>
      <c r="AO626" s="129"/>
      <c r="AP626" s="129"/>
      <c r="AQ626" s="129"/>
      <c r="AR626" s="129"/>
      <c r="AS626" s="129"/>
      <c r="AT626" s="129"/>
      <c r="AU626" s="129"/>
      <c r="AV626" s="129"/>
      <c r="AW626" s="129"/>
    </row>
    <row r="627" spans="1:49" outlineLevel="1">
      <c r="A627" s="130">
        <v>239</v>
      </c>
      <c r="B627" s="134" t="s">
        <v>935</v>
      </c>
      <c r="C627" s="166" t="s">
        <v>945</v>
      </c>
      <c r="D627" s="136" t="s">
        <v>198</v>
      </c>
      <c r="E627" s="140">
        <v>254.62264999999999</v>
      </c>
      <c r="F627" s="144"/>
      <c r="G627" s="145">
        <f>ROUND(E627*F627,2)</f>
        <v>0</v>
      </c>
      <c r="H627" s="145">
        <v>1.9E-3</v>
      </c>
      <c r="I627" s="145">
        <f>ROUND(E627*H627,5)</f>
        <v>0.48377999999999999</v>
      </c>
      <c r="J627" s="145">
        <v>0</v>
      </c>
      <c r="K627" s="145">
        <f>ROUND(E627*J627,5)</f>
        <v>0</v>
      </c>
      <c r="L627" s="129"/>
      <c r="M627" s="129"/>
      <c r="N627" s="129"/>
      <c r="O627" s="129"/>
      <c r="P627" s="129"/>
      <c r="Q627" s="129"/>
      <c r="R627" s="129"/>
      <c r="S627" s="129"/>
      <c r="T627" s="129" t="s">
        <v>241</v>
      </c>
      <c r="U627" s="129"/>
      <c r="V627" s="129"/>
      <c r="W627" s="129"/>
      <c r="X627" s="129"/>
      <c r="Y627" s="129"/>
      <c r="Z627" s="129"/>
      <c r="AA627" s="129"/>
      <c r="AB627" s="129"/>
      <c r="AC627" s="129"/>
      <c r="AD627" s="129"/>
      <c r="AE627" s="129"/>
      <c r="AF627" s="129"/>
      <c r="AG627" s="129"/>
      <c r="AH627" s="129"/>
      <c r="AI627" s="129"/>
      <c r="AJ627" s="129"/>
      <c r="AK627" s="129"/>
      <c r="AL627" s="129"/>
      <c r="AM627" s="129"/>
      <c r="AN627" s="129"/>
      <c r="AO627" s="129"/>
      <c r="AP627" s="129"/>
      <c r="AQ627" s="129"/>
      <c r="AR627" s="129"/>
      <c r="AS627" s="129"/>
      <c r="AT627" s="129"/>
      <c r="AU627" s="129"/>
      <c r="AV627" s="129"/>
      <c r="AW627" s="129"/>
    </row>
    <row r="628" spans="1:49" ht="20.399999999999999" outlineLevel="1">
      <c r="A628" s="130">
        <v>240</v>
      </c>
      <c r="B628" s="134" t="s">
        <v>946</v>
      </c>
      <c r="C628" s="166" t="s">
        <v>947</v>
      </c>
      <c r="D628" s="136" t="s">
        <v>198</v>
      </c>
      <c r="E628" s="140">
        <v>221.4111</v>
      </c>
      <c r="F628" s="144"/>
      <c r="G628" s="145">
        <f>ROUND(E628*F628,2)</f>
        <v>0</v>
      </c>
      <c r="H628" s="145">
        <v>1.9000000000000001E-4</v>
      </c>
      <c r="I628" s="145">
        <f>ROUND(E628*H628,5)</f>
        <v>4.2070000000000003E-2</v>
      </c>
      <c r="J628" s="145">
        <v>0</v>
      </c>
      <c r="K628" s="145">
        <f>ROUND(E628*J628,5)</f>
        <v>0</v>
      </c>
      <c r="L628" s="129"/>
      <c r="M628" s="129"/>
      <c r="N628" s="129"/>
      <c r="O628" s="129"/>
      <c r="P628" s="129"/>
      <c r="Q628" s="129"/>
      <c r="R628" s="129"/>
      <c r="S628" s="129"/>
      <c r="T628" s="129" t="s">
        <v>155</v>
      </c>
      <c r="U628" s="129"/>
      <c r="V628" s="129"/>
      <c r="W628" s="129"/>
      <c r="X628" s="129"/>
      <c r="Y628" s="129"/>
      <c r="Z628" s="129"/>
      <c r="AA628" s="129"/>
      <c r="AB628" s="129"/>
      <c r="AC628" s="129"/>
      <c r="AD628" s="129"/>
      <c r="AE628" s="129"/>
      <c r="AF628" s="129"/>
      <c r="AG628" s="129"/>
      <c r="AH628" s="129"/>
      <c r="AI628" s="129"/>
      <c r="AJ628" s="129"/>
      <c r="AK628" s="129"/>
      <c r="AL628" s="129"/>
      <c r="AM628" s="129"/>
      <c r="AN628" s="129"/>
      <c r="AO628" s="129"/>
      <c r="AP628" s="129"/>
      <c r="AQ628" s="129"/>
      <c r="AR628" s="129"/>
      <c r="AS628" s="129"/>
      <c r="AT628" s="129"/>
      <c r="AU628" s="129"/>
      <c r="AV628" s="129"/>
      <c r="AW628" s="129"/>
    </row>
    <row r="629" spans="1:49" outlineLevel="1">
      <c r="A629" s="130">
        <v>241</v>
      </c>
      <c r="B629" s="134" t="s">
        <v>930</v>
      </c>
      <c r="C629" s="166" t="s">
        <v>931</v>
      </c>
      <c r="D629" s="136" t="s">
        <v>198</v>
      </c>
      <c r="E629" s="140">
        <v>254.62264999999999</v>
      </c>
      <c r="F629" s="144"/>
      <c r="G629" s="145">
        <f>ROUND(E629*F629,2)</f>
        <v>0</v>
      </c>
      <c r="H629" s="145">
        <v>2.9999999999999997E-4</v>
      </c>
      <c r="I629" s="145">
        <f>ROUND(E629*H629,5)</f>
        <v>7.639E-2</v>
      </c>
      <c r="J629" s="145">
        <v>0</v>
      </c>
      <c r="K629" s="145">
        <f>ROUND(E629*J629,5)</f>
        <v>0</v>
      </c>
      <c r="L629" s="129"/>
      <c r="M629" s="129"/>
      <c r="N629" s="129"/>
      <c r="O629" s="129"/>
      <c r="P629" s="129"/>
      <c r="Q629" s="129"/>
      <c r="R629" s="129"/>
      <c r="S629" s="129"/>
      <c r="T629" s="129" t="s">
        <v>241</v>
      </c>
      <c r="U629" s="129"/>
      <c r="V629" s="129"/>
      <c r="W629" s="129"/>
      <c r="X629" s="129"/>
      <c r="Y629" s="129"/>
      <c r="Z629" s="129"/>
      <c r="AA629" s="129"/>
      <c r="AB629" s="129"/>
      <c r="AC629" s="129"/>
      <c r="AD629" s="129"/>
      <c r="AE629" s="129"/>
      <c r="AF629" s="129"/>
      <c r="AG629" s="129"/>
      <c r="AH629" s="129"/>
      <c r="AI629" s="129"/>
      <c r="AJ629" s="129"/>
      <c r="AK629" s="129"/>
      <c r="AL629" s="129"/>
      <c r="AM629" s="129"/>
      <c r="AN629" s="129"/>
      <c r="AO629" s="129"/>
      <c r="AP629" s="129"/>
      <c r="AQ629" s="129"/>
      <c r="AR629" s="129"/>
      <c r="AS629" s="129"/>
      <c r="AT629" s="129"/>
      <c r="AU629" s="129"/>
      <c r="AV629" s="129"/>
      <c r="AW629" s="129"/>
    </row>
    <row r="630" spans="1:49" outlineLevel="1">
      <c r="A630" s="130">
        <v>242</v>
      </c>
      <c r="B630" s="134" t="s">
        <v>948</v>
      </c>
      <c r="C630" s="166" t="s">
        <v>949</v>
      </c>
      <c r="D630" s="136" t="s">
        <v>237</v>
      </c>
      <c r="E630" s="140">
        <v>60.33</v>
      </c>
      <c r="F630" s="144"/>
      <c r="G630" s="145">
        <f>ROUND(E630*F630,2)</f>
        <v>0</v>
      </c>
      <c r="H630" s="145">
        <v>0</v>
      </c>
      <c r="I630" s="145">
        <f>ROUND(E630*H630,5)</f>
        <v>0</v>
      </c>
      <c r="J630" s="145">
        <v>0</v>
      </c>
      <c r="K630" s="145">
        <f>ROUND(E630*J630,5)</f>
        <v>0</v>
      </c>
      <c r="L630" s="129"/>
      <c r="M630" s="129"/>
      <c r="N630" s="129"/>
      <c r="O630" s="129"/>
      <c r="P630" s="129"/>
      <c r="Q630" s="129"/>
      <c r="R630" s="129"/>
      <c r="S630" s="129"/>
      <c r="T630" s="129" t="s">
        <v>155</v>
      </c>
      <c r="U630" s="129"/>
      <c r="V630" s="129"/>
      <c r="W630" s="129"/>
      <c r="X630" s="129"/>
      <c r="Y630" s="129"/>
      <c r="Z630" s="129"/>
      <c r="AA630" s="129"/>
      <c r="AB630" s="129"/>
      <c r="AC630" s="129"/>
      <c r="AD630" s="129"/>
      <c r="AE630" s="129"/>
      <c r="AF630" s="129"/>
      <c r="AG630" s="129"/>
      <c r="AH630" s="129"/>
      <c r="AI630" s="129"/>
      <c r="AJ630" s="129"/>
      <c r="AK630" s="129"/>
      <c r="AL630" s="129"/>
      <c r="AM630" s="129"/>
      <c r="AN630" s="129"/>
      <c r="AO630" s="129"/>
      <c r="AP630" s="129"/>
      <c r="AQ630" s="129"/>
      <c r="AR630" s="129"/>
      <c r="AS630" s="129"/>
      <c r="AT630" s="129"/>
      <c r="AU630" s="129"/>
      <c r="AV630" s="129"/>
      <c r="AW630" s="129"/>
    </row>
    <row r="631" spans="1:49" outlineLevel="1">
      <c r="A631" s="130"/>
      <c r="B631" s="134"/>
      <c r="C631" s="167" t="s">
        <v>950</v>
      </c>
      <c r="D631" s="137"/>
      <c r="E631" s="141">
        <v>60.33</v>
      </c>
      <c r="F631" s="145"/>
      <c r="G631" s="145"/>
      <c r="H631" s="145"/>
      <c r="I631" s="145"/>
      <c r="J631" s="145"/>
      <c r="K631" s="145"/>
      <c r="L631" s="129"/>
      <c r="M631" s="129"/>
      <c r="N631" s="129"/>
      <c r="O631" s="129"/>
      <c r="P631" s="129"/>
      <c r="Q631" s="129"/>
      <c r="R631" s="129"/>
      <c r="S631" s="129"/>
      <c r="T631" s="129" t="s">
        <v>157</v>
      </c>
      <c r="U631" s="129">
        <v>0</v>
      </c>
      <c r="V631" s="129"/>
      <c r="W631" s="129"/>
      <c r="X631" s="129"/>
      <c r="Y631" s="129"/>
      <c r="Z631" s="129"/>
      <c r="AA631" s="129"/>
      <c r="AB631" s="129"/>
      <c r="AC631" s="129"/>
      <c r="AD631" s="129"/>
      <c r="AE631" s="129"/>
      <c r="AF631" s="129"/>
      <c r="AG631" s="129"/>
      <c r="AH631" s="129"/>
      <c r="AI631" s="129"/>
      <c r="AJ631" s="129"/>
      <c r="AK631" s="129"/>
      <c r="AL631" s="129"/>
      <c r="AM631" s="129"/>
      <c r="AN631" s="129"/>
      <c r="AO631" s="129"/>
      <c r="AP631" s="129"/>
      <c r="AQ631" s="129"/>
      <c r="AR631" s="129"/>
      <c r="AS631" s="129"/>
      <c r="AT631" s="129"/>
      <c r="AU631" s="129"/>
      <c r="AV631" s="129"/>
      <c r="AW631" s="129"/>
    </row>
    <row r="632" spans="1:49" outlineLevel="1">
      <c r="A632" s="130">
        <v>243</v>
      </c>
      <c r="B632" s="134" t="s">
        <v>951</v>
      </c>
      <c r="C632" s="166" t="s">
        <v>952</v>
      </c>
      <c r="D632" s="136" t="s">
        <v>198</v>
      </c>
      <c r="E632" s="140">
        <v>62.920499999999997</v>
      </c>
      <c r="F632" s="144"/>
      <c r="G632" s="145">
        <f>ROUND(E632*F632,2)</f>
        <v>0</v>
      </c>
      <c r="H632" s="145">
        <v>2.1000000000000001E-4</v>
      </c>
      <c r="I632" s="145">
        <f>ROUND(E632*H632,5)</f>
        <v>1.321E-2</v>
      </c>
      <c r="J632" s="145">
        <v>0</v>
      </c>
      <c r="K632" s="145">
        <f>ROUND(E632*J632,5)</f>
        <v>0</v>
      </c>
      <c r="L632" s="129"/>
      <c r="M632" s="129"/>
      <c r="N632" s="129"/>
      <c r="O632" s="129"/>
      <c r="P632" s="129"/>
      <c r="Q632" s="129"/>
      <c r="R632" s="129"/>
      <c r="S632" s="129"/>
      <c r="T632" s="129" t="s">
        <v>155</v>
      </c>
      <c r="U632" s="129"/>
      <c r="V632" s="129"/>
      <c r="W632" s="129"/>
      <c r="X632" s="129"/>
      <c r="Y632" s="129"/>
      <c r="Z632" s="129"/>
      <c r="AA632" s="129"/>
      <c r="AB632" s="129"/>
      <c r="AC632" s="129"/>
      <c r="AD632" s="129"/>
      <c r="AE632" s="129"/>
      <c r="AF632" s="129"/>
      <c r="AG632" s="129"/>
      <c r="AH632" s="129"/>
      <c r="AI632" s="129"/>
      <c r="AJ632" s="129"/>
      <c r="AK632" s="129"/>
      <c r="AL632" s="129"/>
      <c r="AM632" s="129"/>
      <c r="AN632" s="129"/>
      <c r="AO632" s="129"/>
      <c r="AP632" s="129"/>
      <c r="AQ632" s="129"/>
      <c r="AR632" s="129"/>
      <c r="AS632" s="129"/>
      <c r="AT632" s="129"/>
      <c r="AU632" s="129"/>
      <c r="AV632" s="129"/>
      <c r="AW632" s="129"/>
    </row>
    <row r="633" spans="1:49" outlineLevel="1">
      <c r="A633" s="130"/>
      <c r="B633" s="134"/>
      <c r="C633" s="167" t="s">
        <v>560</v>
      </c>
      <c r="D633" s="137"/>
      <c r="E633" s="141"/>
      <c r="F633" s="145"/>
      <c r="G633" s="145"/>
      <c r="H633" s="145"/>
      <c r="I633" s="145"/>
      <c r="J633" s="145"/>
      <c r="K633" s="145"/>
      <c r="L633" s="129"/>
      <c r="M633" s="129"/>
      <c r="N633" s="129"/>
      <c r="O633" s="129"/>
      <c r="P633" s="129"/>
      <c r="Q633" s="129"/>
      <c r="R633" s="129"/>
      <c r="S633" s="129"/>
      <c r="T633" s="129" t="s">
        <v>157</v>
      </c>
      <c r="U633" s="129">
        <v>0</v>
      </c>
      <c r="V633" s="129"/>
      <c r="W633" s="129"/>
      <c r="X633" s="129"/>
      <c r="Y633" s="129"/>
      <c r="Z633" s="129"/>
      <c r="AA633" s="129"/>
      <c r="AB633" s="129"/>
      <c r="AC633" s="129"/>
      <c r="AD633" s="129"/>
      <c r="AE633" s="129"/>
      <c r="AF633" s="129"/>
      <c r="AG633" s="129"/>
      <c r="AH633" s="129"/>
      <c r="AI633" s="129"/>
      <c r="AJ633" s="129"/>
      <c r="AK633" s="129"/>
      <c r="AL633" s="129"/>
      <c r="AM633" s="129"/>
      <c r="AN633" s="129"/>
      <c r="AO633" s="129"/>
      <c r="AP633" s="129"/>
      <c r="AQ633" s="129"/>
      <c r="AR633" s="129"/>
      <c r="AS633" s="129"/>
      <c r="AT633" s="129"/>
      <c r="AU633" s="129"/>
      <c r="AV633" s="129"/>
      <c r="AW633" s="129"/>
    </row>
    <row r="634" spans="1:49" outlineLevel="1">
      <c r="A634" s="130"/>
      <c r="B634" s="134"/>
      <c r="C634" s="167" t="s">
        <v>953</v>
      </c>
      <c r="D634" s="137"/>
      <c r="E634" s="141">
        <v>33.14</v>
      </c>
      <c r="F634" s="145"/>
      <c r="G634" s="145"/>
      <c r="H634" s="145"/>
      <c r="I634" s="145"/>
      <c r="J634" s="145"/>
      <c r="K634" s="145"/>
      <c r="L634" s="129"/>
      <c r="M634" s="129"/>
      <c r="N634" s="129"/>
      <c r="O634" s="129"/>
      <c r="P634" s="129"/>
      <c r="Q634" s="129"/>
      <c r="R634" s="129"/>
      <c r="S634" s="129"/>
      <c r="T634" s="129" t="s">
        <v>157</v>
      </c>
      <c r="U634" s="129">
        <v>0</v>
      </c>
      <c r="V634" s="129"/>
      <c r="W634" s="129"/>
      <c r="X634" s="129"/>
      <c r="Y634" s="129"/>
      <c r="Z634" s="129"/>
      <c r="AA634" s="129"/>
      <c r="AB634" s="129"/>
      <c r="AC634" s="129"/>
      <c r="AD634" s="129"/>
      <c r="AE634" s="129"/>
      <c r="AF634" s="129"/>
      <c r="AG634" s="129"/>
      <c r="AH634" s="129"/>
      <c r="AI634" s="129"/>
      <c r="AJ634" s="129"/>
      <c r="AK634" s="129"/>
      <c r="AL634" s="129"/>
      <c r="AM634" s="129"/>
      <c r="AN634" s="129"/>
      <c r="AO634" s="129"/>
      <c r="AP634" s="129"/>
      <c r="AQ634" s="129"/>
      <c r="AR634" s="129"/>
      <c r="AS634" s="129"/>
      <c r="AT634" s="129"/>
      <c r="AU634" s="129"/>
      <c r="AV634" s="129"/>
      <c r="AW634" s="129"/>
    </row>
    <row r="635" spans="1:49" outlineLevel="1">
      <c r="A635" s="130"/>
      <c r="B635" s="134"/>
      <c r="C635" s="167" t="s">
        <v>954</v>
      </c>
      <c r="D635" s="137"/>
      <c r="E635" s="141">
        <v>15.92</v>
      </c>
      <c r="F635" s="145"/>
      <c r="G635" s="145"/>
      <c r="H635" s="145"/>
      <c r="I635" s="145"/>
      <c r="J635" s="145"/>
      <c r="K635" s="145"/>
      <c r="L635" s="129"/>
      <c r="M635" s="129"/>
      <c r="N635" s="129"/>
      <c r="O635" s="129"/>
      <c r="P635" s="129"/>
      <c r="Q635" s="129"/>
      <c r="R635" s="129"/>
      <c r="S635" s="129"/>
      <c r="T635" s="129" t="s">
        <v>157</v>
      </c>
      <c r="U635" s="129">
        <v>0</v>
      </c>
      <c r="V635" s="129"/>
      <c r="W635" s="129"/>
      <c r="X635" s="129"/>
      <c r="Y635" s="129"/>
      <c r="Z635" s="129"/>
      <c r="AA635" s="129"/>
      <c r="AB635" s="129"/>
      <c r="AC635" s="129"/>
      <c r="AD635" s="129"/>
      <c r="AE635" s="129"/>
      <c r="AF635" s="129"/>
      <c r="AG635" s="129"/>
      <c r="AH635" s="129"/>
      <c r="AI635" s="129"/>
      <c r="AJ635" s="129"/>
      <c r="AK635" s="129"/>
      <c r="AL635" s="129"/>
      <c r="AM635" s="129"/>
      <c r="AN635" s="129"/>
      <c r="AO635" s="129"/>
      <c r="AP635" s="129"/>
      <c r="AQ635" s="129"/>
      <c r="AR635" s="129"/>
      <c r="AS635" s="129"/>
      <c r="AT635" s="129"/>
      <c r="AU635" s="129"/>
      <c r="AV635" s="129"/>
      <c r="AW635" s="129"/>
    </row>
    <row r="636" spans="1:49" outlineLevel="1">
      <c r="A636" s="130"/>
      <c r="B636" s="134"/>
      <c r="C636" s="167" t="s">
        <v>955</v>
      </c>
      <c r="D636" s="137"/>
      <c r="E636" s="141">
        <v>8.2605000000000004</v>
      </c>
      <c r="F636" s="145"/>
      <c r="G636" s="145"/>
      <c r="H636" s="145"/>
      <c r="I636" s="145"/>
      <c r="J636" s="145"/>
      <c r="K636" s="145"/>
      <c r="L636" s="129"/>
      <c r="M636" s="129"/>
      <c r="N636" s="129"/>
      <c r="O636" s="129"/>
      <c r="P636" s="129"/>
      <c r="Q636" s="129"/>
      <c r="R636" s="129"/>
      <c r="S636" s="129"/>
      <c r="T636" s="129" t="s">
        <v>157</v>
      </c>
      <c r="U636" s="129">
        <v>0</v>
      </c>
      <c r="V636" s="129"/>
      <c r="W636" s="129"/>
      <c r="X636" s="129"/>
      <c r="Y636" s="129"/>
      <c r="Z636" s="129"/>
      <c r="AA636" s="129"/>
      <c r="AB636" s="129"/>
      <c r="AC636" s="129"/>
      <c r="AD636" s="129"/>
      <c r="AE636" s="129"/>
      <c r="AF636" s="129"/>
      <c r="AG636" s="129"/>
      <c r="AH636" s="129"/>
      <c r="AI636" s="129"/>
      <c r="AJ636" s="129"/>
      <c r="AK636" s="129"/>
      <c r="AL636" s="129"/>
      <c r="AM636" s="129"/>
      <c r="AN636" s="129"/>
      <c r="AO636" s="129"/>
      <c r="AP636" s="129"/>
      <c r="AQ636" s="129"/>
      <c r="AR636" s="129"/>
      <c r="AS636" s="129"/>
      <c r="AT636" s="129"/>
      <c r="AU636" s="129"/>
      <c r="AV636" s="129"/>
      <c r="AW636" s="129"/>
    </row>
    <row r="637" spans="1:49" outlineLevel="1">
      <c r="A637" s="130"/>
      <c r="B637" s="134"/>
      <c r="C637" s="167" t="s">
        <v>956</v>
      </c>
      <c r="D637" s="137"/>
      <c r="E637" s="141">
        <v>5.6</v>
      </c>
      <c r="F637" s="145"/>
      <c r="G637" s="145"/>
      <c r="H637" s="145"/>
      <c r="I637" s="145"/>
      <c r="J637" s="145"/>
      <c r="K637" s="145"/>
      <c r="L637" s="129"/>
      <c r="M637" s="129"/>
      <c r="N637" s="129"/>
      <c r="O637" s="129"/>
      <c r="P637" s="129"/>
      <c r="Q637" s="129"/>
      <c r="R637" s="129"/>
      <c r="S637" s="129"/>
      <c r="T637" s="129" t="s">
        <v>157</v>
      </c>
      <c r="U637" s="129">
        <v>0</v>
      </c>
      <c r="V637" s="129"/>
      <c r="W637" s="129"/>
      <c r="X637" s="129"/>
      <c r="Y637" s="129"/>
      <c r="Z637" s="129"/>
      <c r="AA637" s="129"/>
      <c r="AB637" s="129"/>
      <c r="AC637" s="129"/>
      <c r="AD637" s="129"/>
      <c r="AE637" s="129"/>
      <c r="AF637" s="129"/>
      <c r="AG637" s="129"/>
      <c r="AH637" s="129"/>
      <c r="AI637" s="129"/>
      <c r="AJ637" s="129"/>
      <c r="AK637" s="129"/>
      <c r="AL637" s="129"/>
      <c r="AM637" s="129"/>
      <c r="AN637" s="129"/>
      <c r="AO637" s="129"/>
      <c r="AP637" s="129"/>
      <c r="AQ637" s="129"/>
      <c r="AR637" s="129"/>
      <c r="AS637" s="129"/>
      <c r="AT637" s="129"/>
      <c r="AU637" s="129"/>
      <c r="AV637" s="129"/>
      <c r="AW637" s="129"/>
    </row>
    <row r="638" spans="1:49" outlineLevel="1">
      <c r="A638" s="130">
        <v>244</v>
      </c>
      <c r="B638" s="134" t="s">
        <v>957</v>
      </c>
      <c r="C638" s="166" t="s">
        <v>958</v>
      </c>
      <c r="D638" s="136" t="s">
        <v>198</v>
      </c>
      <c r="E638" s="140">
        <v>62.920499999999997</v>
      </c>
      <c r="F638" s="144"/>
      <c r="G638" s="145">
        <f>ROUND(E638*F638,2)</f>
        <v>0</v>
      </c>
      <c r="H638" s="145">
        <v>3.6800000000000001E-3</v>
      </c>
      <c r="I638" s="145">
        <f>ROUND(E638*H638,5)</f>
        <v>0.23155000000000001</v>
      </c>
      <c r="J638" s="145">
        <v>0</v>
      </c>
      <c r="K638" s="145">
        <f>ROUND(E638*J638,5)</f>
        <v>0</v>
      </c>
      <c r="L638" s="129"/>
      <c r="M638" s="129"/>
      <c r="N638" s="129"/>
      <c r="O638" s="129"/>
      <c r="P638" s="129"/>
      <c r="Q638" s="129"/>
      <c r="R638" s="129"/>
      <c r="S638" s="129"/>
      <c r="T638" s="129" t="s">
        <v>155</v>
      </c>
      <c r="U638" s="129"/>
      <c r="V638" s="129"/>
      <c r="W638" s="129"/>
      <c r="X638" s="129"/>
      <c r="Y638" s="129"/>
      <c r="Z638" s="129"/>
      <c r="AA638" s="129"/>
      <c r="AB638" s="129"/>
      <c r="AC638" s="129"/>
      <c r="AD638" s="129"/>
      <c r="AE638" s="129"/>
      <c r="AF638" s="129"/>
      <c r="AG638" s="129"/>
      <c r="AH638" s="129"/>
      <c r="AI638" s="129"/>
      <c r="AJ638" s="129"/>
      <c r="AK638" s="129"/>
      <c r="AL638" s="129"/>
      <c r="AM638" s="129"/>
      <c r="AN638" s="129"/>
      <c r="AO638" s="129"/>
      <c r="AP638" s="129"/>
      <c r="AQ638" s="129"/>
      <c r="AR638" s="129"/>
      <c r="AS638" s="129"/>
      <c r="AT638" s="129"/>
      <c r="AU638" s="129"/>
      <c r="AV638" s="129"/>
      <c r="AW638" s="129"/>
    </row>
    <row r="639" spans="1:49" outlineLevel="1">
      <c r="A639" s="130"/>
      <c r="B639" s="134"/>
      <c r="C639" s="167" t="s">
        <v>560</v>
      </c>
      <c r="D639" s="137"/>
      <c r="E639" s="141"/>
      <c r="F639" s="145"/>
      <c r="G639" s="145"/>
      <c r="H639" s="145"/>
      <c r="I639" s="145"/>
      <c r="J639" s="145"/>
      <c r="K639" s="145"/>
      <c r="L639" s="129"/>
      <c r="M639" s="129"/>
      <c r="N639" s="129"/>
      <c r="O639" s="129"/>
      <c r="P639" s="129"/>
      <c r="Q639" s="129"/>
      <c r="R639" s="129"/>
      <c r="S639" s="129"/>
      <c r="T639" s="129" t="s">
        <v>157</v>
      </c>
      <c r="U639" s="129">
        <v>0</v>
      </c>
      <c r="V639" s="129"/>
      <c r="W639" s="129"/>
      <c r="X639" s="129"/>
      <c r="Y639" s="129"/>
      <c r="Z639" s="129"/>
      <c r="AA639" s="129"/>
      <c r="AB639" s="129"/>
      <c r="AC639" s="129"/>
      <c r="AD639" s="129"/>
      <c r="AE639" s="129"/>
      <c r="AF639" s="129"/>
      <c r="AG639" s="129"/>
      <c r="AH639" s="129"/>
      <c r="AI639" s="129"/>
      <c r="AJ639" s="129"/>
      <c r="AK639" s="129"/>
      <c r="AL639" s="129"/>
      <c r="AM639" s="129"/>
      <c r="AN639" s="129"/>
      <c r="AO639" s="129"/>
      <c r="AP639" s="129"/>
      <c r="AQ639" s="129"/>
      <c r="AR639" s="129"/>
      <c r="AS639" s="129"/>
      <c r="AT639" s="129"/>
      <c r="AU639" s="129"/>
      <c r="AV639" s="129"/>
      <c r="AW639" s="129"/>
    </row>
    <row r="640" spans="1:49" outlineLevel="1">
      <c r="A640" s="130"/>
      <c r="B640" s="134"/>
      <c r="C640" s="167" t="s">
        <v>953</v>
      </c>
      <c r="D640" s="137"/>
      <c r="E640" s="141">
        <v>33.14</v>
      </c>
      <c r="F640" s="145"/>
      <c r="G640" s="145"/>
      <c r="H640" s="145"/>
      <c r="I640" s="145"/>
      <c r="J640" s="145"/>
      <c r="K640" s="145"/>
      <c r="L640" s="129"/>
      <c r="M640" s="129"/>
      <c r="N640" s="129"/>
      <c r="O640" s="129"/>
      <c r="P640" s="129"/>
      <c r="Q640" s="129"/>
      <c r="R640" s="129"/>
      <c r="S640" s="129"/>
      <c r="T640" s="129" t="s">
        <v>157</v>
      </c>
      <c r="U640" s="129">
        <v>0</v>
      </c>
      <c r="V640" s="129"/>
      <c r="W640" s="129"/>
      <c r="X640" s="129"/>
      <c r="Y640" s="129"/>
      <c r="Z640" s="129"/>
      <c r="AA640" s="129"/>
      <c r="AB640" s="129"/>
      <c r="AC640" s="129"/>
      <c r="AD640" s="129"/>
      <c r="AE640" s="129"/>
      <c r="AF640" s="129"/>
      <c r="AG640" s="129"/>
      <c r="AH640" s="129"/>
      <c r="AI640" s="129"/>
      <c r="AJ640" s="129"/>
      <c r="AK640" s="129"/>
      <c r="AL640" s="129"/>
      <c r="AM640" s="129"/>
      <c r="AN640" s="129"/>
      <c r="AO640" s="129"/>
      <c r="AP640" s="129"/>
      <c r="AQ640" s="129"/>
      <c r="AR640" s="129"/>
      <c r="AS640" s="129"/>
      <c r="AT640" s="129"/>
      <c r="AU640" s="129"/>
      <c r="AV640" s="129"/>
      <c r="AW640" s="129"/>
    </row>
    <row r="641" spans="1:49" outlineLevel="1">
      <c r="A641" s="130"/>
      <c r="B641" s="134"/>
      <c r="C641" s="167" t="s">
        <v>954</v>
      </c>
      <c r="D641" s="137"/>
      <c r="E641" s="141">
        <v>15.92</v>
      </c>
      <c r="F641" s="145"/>
      <c r="G641" s="145"/>
      <c r="H641" s="145"/>
      <c r="I641" s="145"/>
      <c r="J641" s="145"/>
      <c r="K641" s="145"/>
      <c r="L641" s="129"/>
      <c r="M641" s="129"/>
      <c r="N641" s="129"/>
      <c r="O641" s="129"/>
      <c r="P641" s="129"/>
      <c r="Q641" s="129"/>
      <c r="R641" s="129"/>
      <c r="S641" s="129"/>
      <c r="T641" s="129" t="s">
        <v>157</v>
      </c>
      <c r="U641" s="129">
        <v>0</v>
      </c>
      <c r="V641" s="129"/>
      <c r="W641" s="129"/>
      <c r="X641" s="129"/>
      <c r="Y641" s="129"/>
      <c r="Z641" s="129"/>
      <c r="AA641" s="129"/>
      <c r="AB641" s="129"/>
      <c r="AC641" s="129"/>
      <c r="AD641" s="129"/>
      <c r="AE641" s="129"/>
      <c r="AF641" s="129"/>
      <c r="AG641" s="129"/>
      <c r="AH641" s="129"/>
      <c r="AI641" s="129"/>
      <c r="AJ641" s="129"/>
      <c r="AK641" s="129"/>
      <c r="AL641" s="129"/>
      <c r="AM641" s="129"/>
      <c r="AN641" s="129"/>
      <c r="AO641" s="129"/>
      <c r="AP641" s="129"/>
      <c r="AQ641" s="129"/>
      <c r="AR641" s="129"/>
      <c r="AS641" s="129"/>
      <c r="AT641" s="129"/>
      <c r="AU641" s="129"/>
      <c r="AV641" s="129"/>
      <c r="AW641" s="129"/>
    </row>
    <row r="642" spans="1:49" outlineLevel="1">
      <c r="A642" s="130"/>
      <c r="B642" s="134"/>
      <c r="C642" s="167" t="s">
        <v>955</v>
      </c>
      <c r="D642" s="137"/>
      <c r="E642" s="141">
        <v>8.2605000000000004</v>
      </c>
      <c r="F642" s="145"/>
      <c r="G642" s="145"/>
      <c r="H642" s="145"/>
      <c r="I642" s="145"/>
      <c r="J642" s="145"/>
      <c r="K642" s="145"/>
      <c r="L642" s="129"/>
      <c r="M642" s="129"/>
      <c r="N642" s="129"/>
      <c r="O642" s="129"/>
      <c r="P642" s="129"/>
      <c r="Q642" s="129"/>
      <c r="R642" s="129"/>
      <c r="S642" s="129"/>
      <c r="T642" s="129" t="s">
        <v>157</v>
      </c>
      <c r="U642" s="129">
        <v>0</v>
      </c>
      <c r="V642" s="129"/>
      <c r="W642" s="129"/>
      <c r="X642" s="129"/>
      <c r="Y642" s="129"/>
      <c r="Z642" s="129"/>
      <c r="AA642" s="129"/>
      <c r="AB642" s="129"/>
      <c r="AC642" s="129"/>
      <c r="AD642" s="129"/>
      <c r="AE642" s="129"/>
      <c r="AF642" s="129"/>
      <c r="AG642" s="129"/>
      <c r="AH642" s="129"/>
      <c r="AI642" s="129"/>
      <c r="AJ642" s="129"/>
      <c r="AK642" s="129"/>
      <c r="AL642" s="129"/>
      <c r="AM642" s="129"/>
      <c r="AN642" s="129"/>
      <c r="AO642" s="129"/>
      <c r="AP642" s="129"/>
      <c r="AQ642" s="129"/>
      <c r="AR642" s="129"/>
      <c r="AS642" s="129"/>
      <c r="AT642" s="129"/>
      <c r="AU642" s="129"/>
      <c r="AV642" s="129"/>
      <c r="AW642" s="129"/>
    </row>
    <row r="643" spans="1:49" outlineLevel="1">
      <c r="A643" s="130"/>
      <c r="B643" s="134"/>
      <c r="C643" s="167" t="s">
        <v>956</v>
      </c>
      <c r="D643" s="137"/>
      <c r="E643" s="141">
        <v>5.6</v>
      </c>
      <c r="F643" s="145"/>
      <c r="G643" s="145"/>
      <c r="H643" s="145"/>
      <c r="I643" s="145"/>
      <c r="J643" s="145"/>
      <c r="K643" s="145"/>
      <c r="L643" s="129"/>
      <c r="M643" s="129"/>
      <c r="N643" s="129"/>
      <c r="O643" s="129"/>
      <c r="P643" s="129"/>
      <c r="Q643" s="129"/>
      <c r="R643" s="129"/>
      <c r="S643" s="129"/>
      <c r="T643" s="129" t="s">
        <v>157</v>
      </c>
      <c r="U643" s="129">
        <v>0</v>
      </c>
      <c r="V643" s="129"/>
      <c r="W643" s="129"/>
      <c r="X643" s="129"/>
      <c r="Y643" s="129"/>
      <c r="Z643" s="129"/>
      <c r="AA643" s="129"/>
      <c r="AB643" s="129"/>
      <c r="AC643" s="129"/>
      <c r="AD643" s="129"/>
      <c r="AE643" s="129"/>
      <c r="AF643" s="129"/>
      <c r="AG643" s="129"/>
      <c r="AH643" s="129"/>
      <c r="AI643" s="129"/>
      <c r="AJ643" s="129"/>
      <c r="AK643" s="129"/>
      <c r="AL643" s="129"/>
      <c r="AM643" s="129"/>
      <c r="AN643" s="129"/>
      <c r="AO643" s="129"/>
      <c r="AP643" s="129"/>
      <c r="AQ643" s="129"/>
      <c r="AR643" s="129"/>
      <c r="AS643" s="129"/>
      <c r="AT643" s="129"/>
      <c r="AU643" s="129"/>
      <c r="AV643" s="129"/>
      <c r="AW643" s="129"/>
    </row>
    <row r="644" spans="1:49" outlineLevel="1">
      <c r="A644" s="130">
        <v>245</v>
      </c>
      <c r="B644" s="134" t="s">
        <v>959</v>
      </c>
      <c r="C644" s="166" t="s">
        <v>960</v>
      </c>
      <c r="D644" s="136" t="s">
        <v>237</v>
      </c>
      <c r="E644" s="140">
        <v>55.07</v>
      </c>
      <c r="F644" s="144"/>
      <c r="G644" s="145">
        <f>ROUND(E644*F644,2)</f>
        <v>0</v>
      </c>
      <c r="H644" s="145">
        <v>3.2000000000000003E-4</v>
      </c>
      <c r="I644" s="145">
        <f>ROUND(E644*H644,5)</f>
        <v>1.762E-2</v>
      </c>
      <c r="J644" s="145">
        <v>0</v>
      </c>
      <c r="K644" s="145">
        <f>ROUND(E644*J644,5)</f>
        <v>0</v>
      </c>
      <c r="L644" s="129"/>
      <c r="M644" s="129"/>
      <c r="N644" s="129"/>
      <c r="O644" s="129"/>
      <c r="P644" s="129"/>
      <c r="Q644" s="129"/>
      <c r="R644" s="129"/>
      <c r="S644" s="129"/>
      <c r="T644" s="129" t="s">
        <v>155</v>
      </c>
      <c r="U644" s="129"/>
      <c r="V644" s="129"/>
      <c r="W644" s="129"/>
      <c r="X644" s="129"/>
      <c r="Y644" s="129"/>
      <c r="Z644" s="129"/>
      <c r="AA644" s="129"/>
      <c r="AB644" s="129"/>
      <c r="AC644" s="129"/>
      <c r="AD644" s="129"/>
      <c r="AE644" s="129"/>
      <c r="AF644" s="129"/>
      <c r="AG644" s="129"/>
      <c r="AH644" s="129"/>
      <c r="AI644" s="129"/>
      <c r="AJ644" s="129"/>
      <c r="AK644" s="129"/>
      <c r="AL644" s="129"/>
      <c r="AM644" s="129"/>
      <c r="AN644" s="129"/>
      <c r="AO644" s="129"/>
      <c r="AP644" s="129"/>
      <c r="AQ644" s="129"/>
      <c r="AR644" s="129"/>
      <c r="AS644" s="129"/>
      <c r="AT644" s="129"/>
      <c r="AU644" s="129"/>
      <c r="AV644" s="129"/>
      <c r="AW644" s="129"/>
    </row>
    <row r="645" spans="1:49" outlineLevel="1">
      <c r="A645" s="130"/>
      <c r="B645" s="134"/>
      <c r="C645" s="167" t="s">
        <v>961</v>
      </c>
      <c r="D645" s="137"/>
      <c r="E645" s="141">
        <v>31.13</v>
      </c>
      <c r="F645" s="145"/>
      <c r="G645" s="145"/>
      <c r="H645" s="145"/>
      <c r="I645" s="145"/>
      <c r="J645" s="145"/>
      <c r="K645" s="145"/>
      <c r="L645" s="129"/>
      <c r="M645" s="129"/>
      <c r="N645" s="129"/>
      <c r="O645" s="129"/>
      <c r="P645" s="129"/>
      <c r="Q645" s="129"/>
      <c r="R645" s="129"/>
      <c r="S645" s="129"/>
      <c r="T645" s="129" t="s">
        <v>157</v>
      </c>
      <c r="U645" s="129">
        <v>0</v>
      </c>
      <c r="V645" s="129"/>
      <c r="W645" s="129"/>
      <c r="X645" s="129"/>
      <c r="Y645" s="129"/>
      <c r="Z645" s="129"/>
      <c r="AA645" s="129"/>
      <c r="AB645" s="129"/>
      <c r="AC645" s="129"/>
      <c r="AD645" s="129"/>
      <c r="AE645" s="129"/>
      <c r="AF645" s="129"/>
      <c r="AG645" s="129"/>
      <c r="AH645" s="129"/>
      <c r="AI645" s="129"/>
      <c r="AJ645" s="129"/>
      <c r="AK645" s="129"/>
      <c r="AL645" s="129"/>
      <c r="AM645" s="129"/>
      <c r="AN645" s="129"/>
      <c r="AO645" s="129"/>
      <c r="AP645" s="129"/>
      <c r="AQ645" s="129"/>
      <c r="AR645" s="129"/>
      <c r="AS645" s="129"/>
      <c r="AT645" s="129"/>
      <c r="AU645" s="129"/>
      <c r="AV645" s="129"/>
      <c r="AW645" s="129"/>
    </row>
    <row r="646" spans="1:49" outlineLevel="1">
      <c r="A646" s="130"/>
      <c r="B646" s="134"/>
      <c r="C646" s="167" t="s">
        <v>962</v>
      </c>
      <c r="D646" s="137"/>
      <c r="E646" s="141">
        <v>23.94</v>
      </c>
      <c r="F646" s="145"/>
      <c r="G646" s="145"/>
      <c r="H646" s="145"/>
      <c r="I646" s="145"/>
      <c r="J646" s="145"/>
      <c r="K646" s="145"/>
      <c r="L646" s="129"/>
      <c r="M646" s="129"/>
      <c r="N646" s="129"/>
      <c r="O646" s="129"/>
      <c r="P646" s="129"/>
      <c r="Q646" s="129"/>
      <c r="R646" s="129"/>
      <c r="S646" s="129"/>
      <c r="T646" s="129" t="s">
        <v>157</v>
      </c>
      <c r="U646" s="129">
        <v>0</v>
      </c>
      <c r="V646" s="129"/>
      <c r="W646" s="129"/>
      <c r="X646" s="129"/>
      <c r="Y646" s="129"/>
      <c r="Z646" s="129"/>
      <c r="AA646" s="129"/>
      <c r="AB646" s="129"/>
      <c r="AC646" s="129"/>
      <c r="AD646" s="129"/>
      <c r="AE646" s="129"/>
      <c r="AF646" s="129"/>
      <c r="AG646" s="129"/>
      <c r="AH646" s="129"/>
      <c r="AI646" s="129"/>
      <c r="AJ646" s="129"/>
      <c r="AK646" s="129"/>
      <c r="AL646" s="129"/>
      <c r="AM646" s="129"/>
      <c r="AN646" s="129"/>
      <c r="AO646" s="129"/>
      <c r="AP646" s="129"/>
      <c r="AQ646" s="129"/>
      <c r="AR646" s="129"/>
      <c r="AS646" s="129"/>
      <c r="AT646" s="129"/>
      <c r="AU646" s="129"/>
      <c r="AV646" s="129"/>
      <c r="AW646" s="129"/>
    </row>
    <row r="647" spans="1:49" outlineLevel="1">
      <c r="A647" s="130">
        <v>246</v>
      </c>
      <c r="B647" s="134" t="s">
        <v>963</v>
      </c>
      <c r="C647" s="166" t="s">
        <v>964</v>
      </c>
      <c r="D647" s="136" t="s">
        <v>324</v>
      </c>
      <c r="E647" s="140">
        <v>24</v>
      </c>
      <c r="F647" s="144"/>
      <c r="G647" s="145">
        <f>ROUND(E647*F647,2)</f>
        <v>0</v>
      </c>
      <c r="H647" s="145">
        <v>4.2999999999999999E-4</v>
      </c>
      <c r="I647" s="145">
        <f>ROUND(E647*H647,5)</f>
        <v>1.0319999999999999E-2</v>
      </c>
      <c r="J647" s="145">
        <v>0</v>
      </c>
      <c r="K647" s="145">
        <f>ROUND(E647*J647,5)</f>
        <v>0</v>
      </c>
      <c r="L647" s="129"/>
      <c r="M647" s="129"/>
      <c r="N647" s="129"/>
      <c r="O647" s="129"/>
      <c r="P647" s="129"/>
      <c r="Q647" s="129"/>
      <c r="R647" s="129"/>
      <c r="S647" s="129"/>
      <c r="T647" s="129" t="s">
        <v>155</v>
      </c>
      <c r="U647" s="129"/>
      <c r="V647" s="129"/>
      <c r="W647" s="129"/>
      <c r="X647" s="129"/>
      <c r="Y647" s="129"/>
      <c r="Z647" s="129"/>
      <c r="AA647" s="129"/>
      <c r="AB647" s="129"/>
      <c r="AC647" s="129"/>
      <c r="AD647" s="129"/>
      <c r="AE647" s="129"/>
      <c r="AF647" s="129"/>
      <c r="AG647" s="129"/>
      <c r="AH647" s="129"/>
      <c r="AI647" s="129"/>
      <c r="AJ647" s="129"/>
      <c r="AK647" s="129"/>
      <c r="AL647" s="129"/>
      <c r="AM647" s="129"/>
      <c r="AN647" s="129"/>
      <c r="AO647" s="129"/>
      <c r="AP647" s="129"/>
      <c r="AQ647" s="129"/>
      <c r="AR647" s="129"/>
      <c r="AS647" s="129"/>
      <c r="AT647" s="129"/>
      <c r="AU647" s="129"/>
      <c r="AV647" s="129"/>
      <c r="AW647" s="129"/>
    </row>
    <row r="648" spans="1:49" outlineLevel="1">
      <c r="A648" s="130"/>
      <c r="B648" s="134"/>
      <c r="C648" s="167" t="s">
        <v>965</v>
      </c>
      <c r="D648" s="137"/>
      <c r="E648" s="141">
        <v>12</v>
      </c>
      <c r="F648" s="145"/>
      <c r="G648" s="145"/>
      <c r="H648" s="145"/>
      <c r="I648" s="145"/>
      <c r="J648" s="145"/>
      <c r="K648" s="145"/>
      <c r="L648" s="129"/>
      <c r="M648" s="129"/>
      <c r="N648" s="129"/>
      <c r="O648" s="129"/>
      <c r="P648" s="129"/>
      <c r="Q648" s="129"/>
      <c r="R648" s="129"/>
      <c r="S648" s="129"/>
      <c r="T648" s="129" t="s">
        <v>157</v>
      </c>
      <c r="U648" s="129">
        <v>0</v>
      </c>
      <c r="V648" s="129"/>
      <c r="W648" s="129"/>
      <c r="X648" s="129"/>
      <c r="Y648" s="129"/>
      <c r="Z648" s="129"/>
      <c r="AA648" s="129"/>
      <c r="AB648" s="129"/>
      <c r="AC648" s="129"/>
      <c r="AD648" s="129"/>
      <c r="AE648" s="129"/>
      <c r="AF648" s="129"/>
      <c r="AG648" s="129"/>
      <c r="AH648" s="129"/>
      <c r="AI648" s="129"/>
      <c r="AJ648" s="129"/>
      <c r="AK648" s="129"/>
      <c r="AL648" s="129"/>
      <c r="AM648" s="129"/>
      <c r="AN648" s="129"/>
      <c r="AO648" s="129"/>
      <c r="AP648" s="129"/>
      <c r="AQ648" s="129"/>
      <c r="AR648" s="129"/>
      <c r="AS648" s="129"/>
      <c r="AT648" s="129"/>
      <c r="AU648" s="129"/>
      <c r="AV648" s="129"/>
      <c r="AW648" s="129"/>
    </row>
    <row r="649" spans="1:49" outlineLevel="1">
      <c r="A649" s="130"/>
      <c r="B649" s="134"/>
      <c r="C649" s="167" t="s">
        <v>966</v>
      </c>
      <c r="D649" s="137"/>
      <c r="E649" s="141">
        <v>12</v>
      </c>
      <c r="F649" s="145"/>
      <c r="G649" s="145"/>
      <c r="H649" s="145"/>
      <c r="I649" s="145"/>
      <c r="J649" s="145"/>
      <c r="K649" s="145"/>
      <c r="L649" s="129"/>
      <c r="M649" s="129"/>
      <c r="N649" s="129"/>
      <c r="O649" s="129"/>
      <c r="P649" s="129"/>
      <c r="Q649" s="129"/>
      <c r="R649" s="129"/>
      <c r="S649" s="129"/>
      <c r="T649" s="129" t="s">
        <v>157</v>
      </c>
      <c r="U649" s="129">
        <v>0</v>
      </c>
      <c r="V649" s="129"/>
      <c r="W649" s="129"/>
      <c r="X649" s="129"/>
      <c r="Y649" s="129"/>
      <c r="Z649" s="129"/>
      <c r="AA649" s="129"/>
      <c r="AB649" s="129"/>
      <c r="AC649" s="129"/>
      <c r="AD649" s="129"/>
      <c r="AE649" s="129"/>
      <c r="AF649" s="129"/>
      <c r="AG649" s="129"/>
      <c r="AH649" s="129"/>
      <c r="AI649" s="129"/>
      <c r="AJ649" s="129"/>
      <c r="AK649" s="129"/>
      <c r="AL649" s="129"/>
      <c r="AM649" s="129"/>
      <c r="AN649" s="129"/>
      <c r="AO649" s="129"/>
      <c r="AP649" s="129"/>
      <c r="AQ649" s="129"/>
      <c r="AR649" s="129"/>
      <c r="AS649" s="129"/>
      <c r="AT649" s="129"/>
      <c r="AU649" s="129"/>
      <c r="AV649" s="129"/>
      <c r="AW649" s="129"/>
    </row>
    <row r="650" spans="1:49" outlineLevel="1">
      <c r="A650" s="130">
        <v>247</v>
      </c>
      <c r="B650" s="134" t="s">
        <v>967</v>
      </c>
      <c r="C650" s="166" t="s">
        <v>968</v>
      </c>
      <c r="D650" s="136" t="s">
        <v>219</v>
      </c>
      <c r="E650" s="140">
        <v>1.51</v>
      </c>
      <c r="F650" s="144"/>
      <c r="G650" s="145">
        <f>ROUND(E650*F650,2)</f>
        <v>0</v>
      </c>
      <c r="H650" s="145">
        <v>0</v>
      </c>
      <c r="I650" s="145">
        <f>ROUND(E650*H650,5)</f>
        <v>0</v>
      </c>
      <c r="J650" s="145">
        <v>0</v>
      </c>
      <c r="K650" s="145">
        <f>ROUND(E650*J650,5)</f>
        <v>0</v>
      </c>
      <c r="L650" s="129"/>
      <c r="M650" s="129"/>
      <c r="N650" s="129"/>
      <c r="O650" s="129"/>
      <c r="P650" s="129"/>
      <c r="Q650" s="129"/>
      <c r="R650" s="129"/>
      <c r="S650" s="129"/>
      <c r="T650" s="129" t="s">
        <v>155</v>
      </c>
      <c r="U650" s="129"/>
      <c r="V650" s="129"/>
      <c r="W650" s="129"/>
      <c r="X650" s="129"/>
      <c r="Y650" s="129"/>
      <c r="Z650" s="129"/>
      <c r="AA650" s="129"/>
      <c r="AB650" s="129"/>
      <c r="AC650" s="129"/>
      <c r="AD650" s="129"/>
      <c r="AE650" s="129"/>
      <c r="AF650" s="129"/>
      <c r="AG650" s="129"/>
      <c r="AH650" s="129"/>
      <c r="AI650" s="129"/>
      <c r="AJ650" s="129"/>
      <c r="AK650" s="129"/>
      <c r="AL650" s="129"/>
      <c r="AM650" s="129"/>
      <c r="AN650" s="129"/>
      <c r="AO650" s="129"/>
      <c r="AP650" s="129"/>
      <c r="AQ650" s="129"/>
      <c r="AR650" s="129"/>
      <c r="AS650" s="129"/>
      <c r="AT650" s="129"/>
      <c r="AU650" s="129"/>
      <c r="AV650" s="129"/>
      <c r="AW650" s="129"/>
    </row>
    <row r="651" spans="1:49">
      <c r="A651" s="131" t="s">
        <v>150</v>
      </c>
      <c r="B651" s="135" t="s">
        <v>90</v>
      </c>
      <c r="C651" s="168" t="s">
        <v>91</v>
      </c>
      <c r="D651" s="138"/>
      <c r="E651" s="142"/>
      <c r="F651" s="146"/>
      <c r="G651" s="146">
        <f>SUM(G652:G693)</f>
        <v>0</v>
      </c>
      <c r="H651" s="146"/>
      <c r="I651" s="146">
        <f>SUM(I652:I693)</f>
        <v>28.302700000000002</v>
      </c>
      <c r="J651" s="146"/>
      <c r="K651" s="146">
        <f>SUM(K652:K693)</f>
        <v>0</v>
      </c>
      <c r="T651" t="s">
        <v>151</v>
      </c>
    </row>
    <row r="652" spans="1:49" ht="20.399999999999999" outlineLevel="1">
      <c r="A652" s="130">
        <v>248</v>
      </c>
      <c r="B652" s="134" t="s">
        <v>969</v>
      </c>
      <c r="C652" s="166" t="s">
        <v>970</v>
      </c>
      <c r="D652" s="136" t="s">
        <v>198</v>
      </c>
      <c r="E652" s="140">
        <v>255.67</v>
      </c>
      <c r="F652" s="144"/>
      <c r="G652" s="145">
        <f>ROUND(E652*F652,2)</f>
        <v>0</v>
      </c>
      <c r="H652" s="145">
        <v>0</v>
      </c>
      <c r="I652" s="145">
        <f>ROUND(E652*H652,5)</f>
        <v>0</v>
      </c>
      <c r="J652" s="145">
        <v>0</v>
      </c>
      <c r="K652" s="145">
        <f>ROUND(E652*J652,5)</f>
        <v>0</v>
      </c>
      <c r="L652" s="129"/>
      <c r="M652" s="129"/>
      <c r="N652" s="129"/>
      <c r="O652" s="129"/>
      <c r="P652" s="129"/>
      <c r="Q652" s="129"/>
      <c r="R652" s="129"/>
      <c r="S652" s="129"/>
      <c r="T652" s="129" t="s">
        <v>155</v>
      </c>
      <c r="U652" s="129"/>
      <c r="V652" s="129"/>
      <c r="W652" s="129"/>
      <c r="X652" s="129"/>
      <c r="Y652" s="129"/>
      <c r="Z652" s="129"/>
      <c r="AA652" s="129"/>
      <c r="AB652" s="129"/>
      <c r="AC652" s="129"/>
      <c r="AD652" s="129"/>
      <c r="AE652" s="129"/>
      <c r="AF652" s="129"/>
      <c r="AG652" s="129"/>
      <c r="AH652" s="129"/>
      <c r="AI652" s="129"/>
      <c r="AJ652" s="129"/>
      <c r="AK652" s="129"/>
      <c r="AL652" s="129"/>
      <c r="AM652" s="129"/>
      <c r="AN652" s="129"/>
      <c r="AO652" s="129"/>
      <c r="AP652" s="129"/>
      <c r="AQ652" s="129"/>
      <c r="AR652" s="129"/>
      <c r="AS652" s="129"/>
      <c r="AT652" s="129"/>
      <c r="AU652" s="129"/>
      <c r="AV652" s="129"/>
      <c r="AW652" s="129"/>
    </row>
    <row r="653" spans="1:49" outlineLevel="1">
      <c r="A653" s="130"/>
      <c r="B653" s="134"/>
      <c r="C653" s="167" t="s">
        <v>971</v>
      </c>
      <c r="D653" s="137"/>
      <c r="E653" s="141">
        <v>130.66999999999999</v>
      </c>
      <c r="F653" s="145"/>
      <c r="G653" s="145"/>
      <c r="H653" s="145"/>
      <c r="I653" s="145"/>
      <c r="J653" s="145"/>
      <c r="K653" s="145"/>
      <c r="L653" s="129"/>
      <c r="M653" s="129"/>
      <c r="N653" s="129"/>
      <c r="O653" s="129"/>
      <c r="P653" s="129"/>
      <c r="Q653" s="129"/>
      <c r="R653" s="129"/>
      <c r="S653" s="129"/>
      <c r="T653" s="129" t="s">
        <v>157</v>
      </c>
      <c r="U653" s="129">
        <v>0</v>
      </c>
      <c r="V653" s="129"/>
      <c r="W653" s="129"/>
      <c r="X653" s="129"/>
      <c r="Y653" s="129"/>
      <c r="Z653" s="129"/>
      <c r="AA653" s="129"/>
      <c r="AB653" s="129"/>
      <c r="AC653" s="129"/>
      <c r="AD653" s="129"/>
      <c r="AE653" s="129"/>
      <c r="AF653" s="129"/>
      <c r="AG653" s="129"/>
      <c r="AH653" s="129"/>
      <c r="AI653" s="129"/>
      <c r="AJ653" s="129"/>
      <c r="AK653" s="129"/>
      <c r="AL653" s="129"/>
      <c r="AM653" s="129"/>
      <c r="AN653" s="129"/>
      <c r="AO653" s="129"/>
      <c r="AP653" s="129"/>
      <c r="AQ653" s="129"/>
      <c r="AR653" s="129"/>
      <c r="AS653" s="129"/>
      <c r="AT653" s="129"/>
      <c r="AU653" s="129"/>
      <c r="AV653" s="129"/>
      <c r="AW653" s="129"/>
    </row>
    <row r="654" spans="1:49" outlineLevel="1">
      <c r="A654" s="130"/>
      <c r="B654" s="134"/>
      <c r="C654" s="167" t="s">
        <v>972</v>
      </c>
      <c r="D654" s="137"/>
      <c r="E654" s="141">
        <v>125</v>
      </c>
      <c r="F654" s="145"/>
      <c r="G654" s="145"/>
      <c r="H654" s="145"/>
      <c r="I654" s="145"/>
      <c r="J654" s="145"/>
      <c r="K654" s="145"/>
      <c r="L654" s="129"/>
      <c r="M654" s="129"/>
      <c r="N654" s="129"/>
      <c r="O654" s="129"/>
      <c r="P654" s="129"/>
      <c r="Q654" s="129"/>
      <c r="R654" s="129"/>
      <c r="S654" s="129"/>
      <c r="T654" s="129" t="s">
        <v>157</v>
      </c>
      <c r="U654" s="129">
        <v>0</v>
      </c>
      <c r="V654" s="129"/>
      <c r="W654" s="129"/>
      <c r="X654" s="129"/>
      <c r="Y654" s="129"/>
      <c r="Z654" s="129"/>
      <c r="AA654" s="129"/>
      <c r="AB654" s="129"/>
      <c r="AC654" s="129"/>
      <c r="AD654" s="129"/>
      <c r="AE654" s="129"/>
      <c r="AF654" s="129"/>
      <c r="AG654" s="129"/>
      <c r="AH654" s="129"/>
      <c r="AI654" s="129"/>
      <c r="AJ654" s="129"/>
      <c r="AK654" s="129"/>
      <c r="AL654" s="129"/>
      <c r="AM654" s="129"/>
      <c r="AN654" s="129"/>
      <c r="AO654" s="129"/>
      <c r="AP654" s="129"/>
      <c r="AQ654" s="129"/>
      <c r="AR654" s="129"/>
      <c r="AS654" s="129"/>
      <c r="AT654" s="129"/>
      <c r="AU654" s="129"/>
      <c r="AV654" s="129"/>
      <c r="AW654" s="129"/>
    </row>
    <row r="655" spans="1:49" ht="20.399999999999999" outlineLevel="1">
      <c r="A655" s="130">
        <v>249</v>
      </c>
      <c r="B655" s="134" t="s">
        <v>973</v>
      </c>
      <c r="C655" s="166" t="s">
        <v>974</v>
      </c>
      <c r="D655" s="136" t="s">
        <v>198</v>
      </c>
      <c r="E655" s="140">
        <v>68.474999999999994</v>
      </c>
      <c r="F655" s="144"/>
      <c r="G655" s="145">
        <f>ROUND(E655*F655,2)</f>
        <v>0</v>
      </c>
      <c r="H655" s="145">
        <v>0</v>
      </c>
      <c r="I655" s="145">
        <f>ROUND(E655*H655,5)</f>
        <v>0</v>
      </c>
      <c r="J655" s="145">
        <v>0</v>
      </c>
      <c r="K655" s="145">
        <f>ROUND(E655*J655,5)</f>
        <v>0</v>
      </c>
      <c r="L655" s="129"/>
      <c r="M655" s="129"/>
      <c r="N655" s="129"/>
      <c r="O655" s="129"/>
      <c r="P655" s="129"/>
      <c r="Q655" s="129"/>
      <c r="R655" s="129"/>
      <c r="S655" s="129"/>
      <c r="T655" s="129" t="s">
        <v>155</v>
      </c>
      <c r="U655" s="129"/>
      <c r="V655" s="129"/>
      <c r="W655" s="129"/>
      <c r="X655" s="129"/>
      <c r="Y655" s="129"/>
      <c r="Z655" s="129"/>
      <c r="AA655" s="129"/>
      <c r="AB655" s="129"/>
      <c r="AC655" s="129"/>
      <c r="AD655" s="129"/>
      <c r="AE655" s="129"/>
      <c r="AF655" s="129"/>
      <c r="AG655" s="129"/>
      <c r="AH655" s="129"/>
      <c r="AI655" s="129"/>
      <c r="AJ655" s="129"/>
      <c r="AK655" s="129"/>
      <c r="AL655" s="129"/>
      <c r="AM655" s="129"/>
      <c r="AN655" s="129"/>
      <c r="AO655" s="129"/>
      <c r="AP655" s="129"/>
      <c r="AQ655" s="129"/>
      <c r="AR655" s="129"/>
      <c r="AS655" s="129"/>
      <c r="AT655" s="129"/>
      <c r="AU655" s="129"/>
      <c r="AV655" s="129"/>
      <c r="AW655" s="129"/>
    </row>
    <row r="656" spans="1:49" outlineLevel="1">
      <c r="A656" s="130"/>
      <c r="B656" s="134"/>
      <c r="C656" s="167" t="s">
        <v>975</v>
      </c>
      <c r="D656" s="137"/>
      <c r="E656" s="141">
        <v>35.924999999999997</v>
      </c>
      <c r="F656" s="145"/>
      <c r="G656" s="145"/>
      <c r="H656" s="145"/>
      <c r="I656" s="145"/>
      <c r="J656" s="145"/>
      <c r="K656" s="145"/>
      <c r="L656" s="129"/>
      <c r="M656" s="129"/>
      <c r="N656" s="129"/>
      <c r="O656" s="129"/>
      <c r="P656" s="129"/>
      <c r="Q656" s="129"/>
      <c r="R656" s="129"/>
      <c r="S656" s="129"/>
      <c r="T656" s="129" t="s">
        <v>157</v>
      </c>
      <c r="U656" s="129">
        <v>0</v>
      </c>
      <c r="V656" s="129"/>
      <c r="W656" s="129"/>
      <c r="X656" s="129"/>
      <c r="Y656" s="129"/>
      <c r="Z656" s="129"/>
      <c r="AA656" s="129"/>
      <c r="AB656" s="129"/>
      <c r="AC656" s="129"/>
      <c r="AD656" s="129"/>
      <c r="AE656" s="129"/>
      <c r="AF656" s="129"/>
      <c r="AG656" s="129"/>
      <c r="AH656" s="129"/>
      <c r="AI656" s="129"/>
      <c r="AJ656" s="129"/>
      <c r="AK656" s="129"/>
      <c r="AL656" s="129"/>
      <c r="AM656" s="129"/>
      <c r="AN656" s="129"/>
      <c r="AO656" s="129"/>
      <c r="AP656" s="129"/>
      <c r="AQ656" s="129"/>
      <c r="AR656" s="129"/>
      <c r="AS656" s="129"/>
      <c r="AT656" s="129"/>
      <c r="AU656" s="129"/>
      <c r="AV656" s="129"/>
      <c r="AW656" s="129"/>
    </row>
    <row r="657" spans="1:49" outlineLevel="1">
      <c r="A657" s="130"/>
      <c r="B657" s="134"/>
      <c r="C657" s="167" t="s">
        <v>976</v>
      </c>
      <c r="D657" s="137"/>
      <c r="E657" s="141">
        <v>32.549999999999997</v>
      </c>
      <c r="F657" s="145"/>
      <c r="G657" s="145"/>
      <c r="H657" s="145"/>
      <c r="I657" s="145"/>
      <c r="J657" s="145"/>
      <c r="K657" s="145"/>
      <c r="L657" s="129"/>
      <c r="M657" s="129"/>
      <c r="N657" s="129"/>
      <c r="O657" s="129"/>
      <c r="P657" s="129"/>
      <c r="Q657" s="129"/>
      <c r="R657" s="129"/>
      <c r="S657" s="129"/>
      <c r="T657" s="129" t="s">
        <v>157</v>
      </c>
      <c r="U657" s="129">
        <v>0</v>
      </c>
      <c r="V657" s="129"/>
      <c r="W657" s="129"/>
      <c r="X657" s="129"/>
      <c r="Y657" s="129"/>
      <c r="Z657" s="129"/>
      <c r="AA657" s="129"/>
      <c r="AB657" s="129"/>
      <c r="AC657" s="129"/>
      <c r="AD657" s="129"/>
      <c r="AE657" s="129"/>
      <c r="AF657" s="129"/>
      <c r="AG657" s="129"/>
      <c r="AH657" s="129"/>
      <c r="AI657" s="129"/>
      <c r="AJ657" s="129"/>
      <c r="AK657" s="129"/>
      <c r="AL657" s="129"/>
      <c r="AM657" s="129"/>
      <c r="AN657" s="129"/>
      <c r="AO657" s="129"/>
      <c r="AP657" s="129"/>
      <c r="AQ657" s="129"/>
      <c r="AR657" s="129"/>
      <c r="AS657" s="129"/>
      <c r="AT657" s="129"/>
      <c r="AU657" s="129"/>
      <c r="AV657" s="129"/>
      <c r="AW657" s="129"/>
    </row>
    <row r="658" spans="1:49" outlineLevel="1">
      <c r="A658" s="130">
        <v>250</v>
      </c>
      <c r="B658" s="134" t="s">
        <v>977</v>
      </c>
      <c r="C658" s="166" t="s">
        <v>978</v>
      </c>
      <c r="D658" s="136" t="s">
        <v>979</v>
      </c>
      <c r="E658" s="140">
        <v>143.35300000000001</v>
      </c>
      <c r="F658" s="144"/>
      <c r="G658" s="145">
        <f>ROUND(E658*F658,2)</f>
        <v>0</v>
      </c>
      <c r="H658" s="145">
        <v>1E-3</v>
      </c>
      <c r="I658" s="145">
        <f>ROUND(E658*H658,5)</f>
        <v>0.14335000000000001</v>
      </c>
      <c r="J658" s="145">
        <v>0</v>
      </c>
      <c r="K658" s="145">
        <f>ROUND(E658*J658,5)</f>
        <v>0</v>
      </c>
      <c r="L658" s="129"/>
      <c r="M658" s="129"/>
      <c r="N658" s="129"/>
      <c r="O658" s="129"/>
      <c r="P658" s="129"/>
      <c r="Q658" s="129"/>
      <c r="R658" s="129"/>
      <c r="S658" s="129"/>
      <c r="T658" s="129" t="s">
        <v>241</v>
      </c>
      <c r="U658" s="129"/>
      <c r="V658" s="129"/>
      <c r="W658" s="129"/>
      <c r="X658" s="129"/>
      <c r="Y658" s="129"/>
      <c r="Z658" s="129"/>
      <c r="AA658" s="129"/>
      <c r="AB658" s="129"/>
      <c r="AC658" s="129"/>
      <c r="AD658" s="129"/>
      <c r="AE658" s="129"/>
      <c r="AF658" s="129"/>
      <c r="AG658" s="129"/>
      <c r="AH658" s="129"/>
      <c r="AI658" s="129"/>
      <c r="AJ658" s="129"/>
      <c r="AK658" s="129"/>
      <c r="AL658" s="129"/>
      <c r="AM658" s="129"/>
      <c r="AN658" s="129"/>
      <c r="AO658" s="129"/>
      <c r="AP658" s="129"/>
      <c r="AQ658" s="129"/>
      <c r="AR658" s="129"/>
      <c r="AS658" s="129"/>
      <c r="AT658" s="129"/>
      <c r="AU658" s="129"/>
      <c r="AV658" s="129"/>
      <c r="AW658" s="129"/>
    </row>
    <row r="659" spans="1:49" outlineLevel="1">
      <c r="A659" s="130"/>
      <c r="B659" s="134"/>
      <c r="C659" s="167" t="s">
        <v>980</v>
      </c>
      <c r="D659" s="137"/>
      <c r="E659" s="141">
        <v>143.35300000000001</v>
      </c>
      <c r="F659" s="145"/>
      <c r="G659" s="145"/>
      <c r="H659" s="145"/>
      <c r="I659" s="145"/>
      <c r="J659" s="145"/>
      <c r="K659" s="145"/>
      <c r="L659" s="129"/>
      <c r="M659" s="129"/>
      <c r="N659" s="129"/>
      <c r="O659" s="129"/>
      <c r="P659" s="129"/>
      <c r="Q659" s="129"/>
      <c r="R659" s="129"/>
      <c r="S659" s="129"/>
      <c r="T659" s="129" t="s">
        <v>157</v>
      </c>
      <c r="U659" s="129">
        <v>0</v>
      </c>
      <c r="V659" s="129"/>
      <c r="W659" s="129"/>
      <c r="X659" s="129"/>
      <c r="Y659" s="129"/>
      <c r="Z659" s="129"/>
      <c r="AA659" s="129"/>
      <c r="AB659" s="129"/>
      <c r="AC659" s="129"/>
      <c r="AD659" s="129"/>
      <c r="AE659" s="129"/>
      <c r="AF659" s="129"/>
      <c r="AG659" s="129"/>
      <c r="AH659" s="129"/>
      <c r="AI659" s="129"/>
      <c r="AJ659" s="129"/>
      <c r="AK659" s="129"/>
      <c r="AL659" s="129"/>
      <c r="AM659" s="129"/>
      <c r="AN659" s="129"/>
      <c r="AO659" s="129"/>
      <c r="AP659" s="129"/>
      <c r="AQ659" s="129"/>
      <c r="AR659" s="129"/>
      <c r="AS659" s="129"/>
      <c r="AT659" s="129"/>
      <c r="AU659" s="129"/>
      <c r="AV659" s="129"/>
      <c r="AW659" s="129"/>
    </row>
    <row r="660" spans="1:49" ht="20.399999999999999" outlineLevel="1">
      <c r="A660" s="130">
        <v>251</v>
      </c>
      <c r="B660" s="134" t="s">
        <v>981</v>
      </c>
      <c r="C660" s="166" t="s">
        <v>982</v>
      </c>
      <c r="D660" s="136" t="s">
        <v>198</v>
      </c>
      <c r="E660" s="140">
        <v>255.67</v>
      </c>
      <c r="F660" s="144"/>
      <c r="G660" s="145">
        <f>ROUND(E660*F660,2)</f>
        <v>0</v>
      </c>
      <c r="H660" s="145">
        <v>3.5E-4</v>
      </c>
      <c r="I660" s="145">
        <f>ROUND(E660*H660,5)</f>
        <v>8.9480000000000004E-2</v>
      </c>
      <c r="J660" s="145">
        <v>0</v>
      </c>
      <c r="K660" s="145">
        <f>ROUND(E660*J660,5)</f>
        <v>0</v>
      </c>
      <c r="L660" s="129"/>
      <c r="M660" s="129"/>
      <c r="N660" s="129"/>
      <c r="O660" s="129"/>
      <c r="P660" s="129"/>
      <c r="Q660" s="129"/>
      <c r="R660" s="129"/>
      <c r="S660" s="129"/>
      <c r="T660" s="129" t="s">
        <v>155</v>
      </c>
      <c r="U660" s="129"/>
      <c r="V660" s="129"/>
      <c r="W660" s="129"/>
      <c r="X660" s="129"/>
      <c r="Y660" s="129"/>
      <c r="Z660" s="129"/>
      <c r="AA660" s="129"/>
      <c r="AB660" s="129"/>
      <c r="AC660" s="129"/>
      <c r="AD660" s="129"/>
      <c r="AE660" s="129"/>
      <c r="AF660" s="129"/>
      <c r="AG660" s="129"/>
      <c r="AH660" s="129"/>
      <c r="AI660" s="129"/>
      <c r="AJ660" s="129"/>
      <c r="AK660" s="129"/>
      <c r="AL660" s="129"/>
      <c r="AM660" s="129"/>
      <c r="AN660" s="129"/>
      <c r="AO660" s="129"/>
      <c r="AP660" s="129"/>
      <c r="AQ660" s="129"/>
      <c r="AR660" s="129"/>
      <c r="AS660" s="129"/>
      <c r="AT660" s="129"/>
      <c r="AU660" s="129"/>
      <c r="AV660" s="129"/>
      <c r="AW660" s="129"/>
    </row>
    <row r="661" spans="1:49" ht="20.399999999999999" outlineLevel="1">
      <c r="A661" s="130">
        <v>252</v>
      </c>
      <c r="B661" s="134" t="s">
        <v>983</v>
      </c>
      <c r="C661" s="166" t="s">
        <v>984</v>
      </c>
      <c r="D661" s="136" t="s">
        <v>198</v>
      </c>
      <c r="E661" s="140">
        <v>68.474999999999994</v>
      </c>
      <c r="F661" s="144"/>
      <c r="G661" s="145">
        <f>ROUND(E661*F661,2)</f>
        <v>0</v>
      </c>
      <c r="H661" s="145">
        <v>4.2000000000000002E-4</v>
      </c>
      <c r="I661" s="145">
        <f>ROUND(E661*H661,5)</f>
        <v>2.8760000000000001E-2</v>
      </c>
      <c r="J661" s="145">
        <v>0</v>
      </c>
      <c r="K661" s="145">
        <f>ROUND(E661*J661,5)</f>
        <v>0</v>
      </c>
      <c r="L661" s="129"/>
      <c r="M661" s="129"/>
      <c r="N661" s="129"/>
      <c r="O661" s="129"/>
      <c r="P661" s="129"/>
      <c r="Q661" s="129"/>
      <c r="R661" s="129"/>
      <c r="S661" s="129"/>
      <c r="T661" s="129" t="s">
        <v>155</v>
      </c>
      <c r="U661" s="129"/>
      <c r="V661" s="129"/>
      <c r="W661" s="129"/>
      <c r="X661" s="129"/>
      <c r="Y661" s="129"/>
      <c r="Z661" s="129"/>
      <c r="AA661" s="129"/>
      <c r="AB661" s="129"/>
      <c r="AC661" s="129"/>
      <c r="AD661" s="129"/>
      <c r="AE661" s="129"/>
      <c r="AF661" s="129"/>
      <c r="AG661" s="129"/>
      <c r="AH661" s="129"/>
      <c r="AI661" s="129"/>
      <c r="AJ661" s="129"/>
      <c r="AK661" s="129"/>
      <c r="AL661" s="129"/>
      <c r="AM661" s="129"/>
      <c r="AN661" s="129"/>
      <c r="AO661" s="129"/>
      <c r="AP661" s="129"/>
      <c r="AQ661" s="129"/>
      <c r="AR661" s="129"/>
      <c r="AS661" s="129"/>
      <c r="AT661" s="129"/>
      <c r="AU661" s="129"/>
      <c r="AV661" s="129"/>
      <c r="AW661" s="129"/>
    </row>
    <row r="662" spans="1:49" outlineLevel="1">
      <c r="A662" s="130">
        <v>253</v>
      </c>
      <c r="B662" s="134" t="s">
        <v>985</v>
      </c>
      <c r="C662" s="166" t="s">
        <v>986</v>
      </c>
      <c r="D662" s="136" t="s">
        <v>198</v>
      </c>
      <c r="E662" s="140">
        <v>372.76675</v>
      </c>
      <c r="F662" s="144"/>
      <c r="G662" s="145">
        <f>ROUND(E662*F662,2)</f>
        <v>0</v>
      </c>
      <c r="H662" s="145">
        <v>3.8800000000000002E-3</v>
      </c>
      <c r="I662" s="145">
        <f>ROUND(E662*H662,5)</f>
        <v>1.4463299999999999</v>
      </c>
      <c r="J662" s="145">
        <v>0</v>
      </c>
      <c r="K662" s="145">
        <f>ROUND(E662*J662,5)</f>
        <v>0</v>
      </c>
      <c r="L662" s="129"/>
      <c r="M662" s="129"/>
      <c r="N662" s="129"/>
      <c r="O662" s="129"/>
      <c r="P662" s="129"/>
      <c r="Q662" s="129"/>
      <c r="R662" s="129"/>
      <c r="S662" s="129"/>
      <c r="T662" s="129" t="s">
        <v>241</v>
      </c>
      <c r="U662" s="129"/>
      <c r="V662" s="129"/>
      <c r="W662" s="129"/>
      <c r="X662" s="129"/>
      <c r="Y662" s="129"/>
      <c r="Z662" s="129"/>
      <c r="AA662" s="129"/>
      <c r="AB662" s="129"/>
      <c r="AC662" s="129"/>
      <c r="AD662" s="129"/>
      <c r="AE662" s="129"/>
      <c r="AF662" s="129"/>
      <c r="AG662" s="129"/>
      <c r="AH662" s="129"/>
      <c r="AI662" s="129"/>
      <c r="AJ662" s="129"/>
      <c r="AK662" s="129"/>
      <c r="AL662" s="129"/>
      <c r="AM662" s="129"/>
      <c r="AN662" s="129"/>
      <c r="AO662" s="129"/>
      <c r="AP662" s="129"/>
      <c r="AQ662" s="129"/>
      <c r="AR662" s="129"/>
      <c r="AS662" s="129"/>
      <c r="AT662" s="129"/>
      <c r="AU662" s="129"/>
      <c r="AV662" s="129"/>
      <c r="AW662" s="129"/>
    </row>
    <row r="663" spans="1:49" outlineLevel="1">
      <c r="A663" s="130"/>
      <c r="B663" s="134"/>
      <c r="C663" s="167" t="s">
        <v>987</v>
      </c>
      <c r="D663" s="137"/>
      <c r="E663" s="141">
        <v>372.76675</v>
      </c>
      <c r="F663" s="145"/>
      <c r="G663" s="145"/>
      <c r="H663" s="145"/>
      <c r="I663" s="145"/>
      <c r="J663" s="145"/>
      <c r="K663" s="145"/>
      <c r="L663" s="129"/>
      <c r="M663" s="129"/>
      <c r="N663" s="129"/>
      <c r="O663" s="129"/>
      <c r="P663" s="129"/>
      <c r="Q663" s="129"/>
      <c r="R663" s="129"/>
      <c r="S663" s="129"/>
      <c r="T663" s="129" t="s">
        <v>157</v>
      </c>
      <c r="U663" s="129">
        <v>0</v>
      </c>
      <c r="V663" s="129"/>
      <c r="W663" s="129"/>
      <c r="X663" s="129"/>
      <c r="Y663" s="129"/>
      <c r="Z663" s="129"/>
      <c r="AA663" s="129"/>
      <c r="AB663" s="129"/>
      <c r="AC663" s="129"/>
      <c r="AD663" s="129"/>
      <c r="AE663" s="129"/>
      <c r="AF663" s="129"/>
      <c r="AG663" s="129"/>
      <c r="AH663" s="129"/>
      <c r="AI663" s="129"/>
      <c r="AJ663" s="129"/>
      <c r="AK663" s="129"/>
      <c r="AL663" s="129"/>
      <c r="AM663" s="129"/>
      <c r="AN663" s="129"/>
      <c r="AO663" s="129"/>
      <c r="AP663" s="129"/>
      <c r="AQ663" s="129"/>
      <c r="AR663" s="129"/>
      <c r="AS663" s="129"/>
      <c r="AT663" s="129"/>
      <c r="AU663" s="129"/>
      <c r="AV663" s="129"/>
      <c r="AW663" s="129"/>
    </row>
    <row r="664" spans="1:49" ht="20.399999999999999" outlineLevel="1">
      <c r="A664" s="130">
        <v>254</v>
      </c>
      <c r="B664" s="134" t="s">
        <v>988</v>
      </c>
      <c r="C664" s="166" t="s">
        <v>989</v>
      </c>
      <c r="D664" s="136" t="s">
        <v>198</v>
      </c>
      <c r="E664" s="140">
        <v>324.14499999999998</v>
      </c>
      <c r="F664" s="144"/>
      <c r="G664" s="145">
        <f>ROUND(E664*F664,2)</f>
        <v>0</v>
      </c>
      <c r="H664" s="145">
        <v>0</v>
      </c>
      <c r="I664" s="145">
        <f>ROUND(E664*H664,5)</f>
        <v>0</v>
      </c>
      <c r="J664" s="145">
        <v>0</v>
      </c>
      <c r="K664" s="145">
        <f>ROUND(E664*J664,5)</f>
        <v>0</v>
      </c>
      <c r="L664" s="129"/>
      <c r="M664" s="129"/>
      <c r="N664" s="129"/>
      <c r="O664" s="129"/>
      <c r="P664" s="129"/>
      <c r="Q664" s="129"/>
      <c r="R664" s="129"/>
      <c r="S664" s="129"/>
      <c r="T664" s="129" t="s">
        <v>155</v>
      </c>
      <c r="U664" s="129"/>
      <c r="V664" s="129"/>
      <c r="W664" s="129"/>
      <c r="X664" s="129"/>
      <c r="Y664" s="129"/>
      <c r="Z664" s="129"/>
      <c r="AA664" s="129"/>
      <c r="AB664" s="129"/>
      <c r="AC664" s="129"/>
      <c r="AD664" s="129"/>
      <c r="AE664" s="129"/>
      <c r="AF664" s="129"/>
      <c r="AG664" s="129"/>
      <c r="AH664" s="129"/>
      <c r="AI664" s="129"/>
      <c r="AJ664" s="129"/>
      <c r="AK664" s="129"/>
      <c r="AL664" s="129"/>
      <c r="AM664" s="129"/>
      <c r="AN664" s="129"/>
      <c r="AO664" s="129"/>
      <c r="AP664" s="129"/>
      <c r="AQ664" s="129"/>
      <c r="AR664" s="129"/>
      <c r="AS664" s="129"/>
      <c r="AT664" s="129"/>
      <c r="AU664" s="129"/>
      <c r="AV664" s="129"/>
      <c r="AW664" s="129"/>
    </row>
    <row r="665" spans="1:49" outlineLevel="1">
      <c r="A665" s="130"/>
      <c r="B665" s="134"/>
      <c r="C665" s="167" t="s">
        <v>990</v>
      </c>
      <c r="D665" s="137"/>
      <c r="E665" s="141">
        <v>324.14499999999998</v>
      </c>
      <c r="F665" s="145"/>
      <c r="G665" s="145"/>
      <c r="H665" s="145"/>
      <c r="I665" s="145"/>
      <c r="J665" s="145"/>
      <c r="K665" s="145"/>
      <c r="L665" s="129"/>
      <c r="M665" s="129"/>
      <c r="N665" s="129"/>
      <c r="O665" s="129"/>
      <c r="P665" s="129"/>
      <c r="Q665" s="129"/>
      <c r="R665" s="129"/>
      <c r="S665" s="129"/>
      <c r="T665" s="129" t="s">
        <v>157</v>
      </c>
      <c r="U665" s="129">
        <v>0</v>
      </c>
      <c r="V665" s="129"/>
      <c r="W665" s="129"/>
      <c r="X665" s="129"/>
      <c r="Y665" s="129"/>
      <c r="Z665" s="129"/>
      <c r="AA665" s="129"/>
      <c r="AB665" s="129"/>
      <c r="AC665" s="129"/>
      <c r="AD665" s="129"/>
      <c r="AE665" s="129"/>
      <c r="AF665" s="129"/>
      <c r="AG665" s="129"/>
      <c r="AH665" s="129"/>
      <c r="AI665" s="129"/>
      <c r="AJ665" s="129"/>
      <c r="AK665" s="129"/>
      <c r="AL665" s="129"/>
      <c r="AM665" s="129"/>
      <c r="AN665" s="129"/>
      <c r="AO665" s="129"/>
      <c r="AP665" s="129"/>
      <c r="AQ665" s="129"/>
      <c r="AR665" s="129"/>
      <c r="AS665" s="129"/>
      <c r="AT665" s="129"/>
      <c r="AU665" s="129"/>
      <c r="AV665" s="129"/>
      <c r="AW665" s="129"/>
    </row>
    <row r="666" spans="1:49" outlineLevel="1">
      <c r="A666" s="130">
        <v>255</v>
      </c>
      <c r="B666" s="134" t="s">
        <v>930</v>
      </c>
      <c r="C666" s="166" t="s">
        <v>991</v>
      </c>
      <c r="D666" s="136" t="s">
        <v>198</v>
      </c>
      <c r="E666" s="140">
        <v>372.76675</v>
      </c>
      <c r="F666" s="144"/>
      <c r="G666" s="145">
        <f t="shared" ref="G666:G672" si="0">ROUND(E666*F666,2)</f>
        <v>0</v>
      </c>
      <c r="H666" s="145">
        <v>2.9999999999999997E-4</v>
      </c>
      <c r="I666" s="145">
        <f t="shared" ref="I666:I672" si="1">ROUND(E666*H666,5)</f>
        <v>0.11183</v>
      </c>
      <c r="J666" s="145">
        <v>0</v>
      </c>
      <c r="K666" s="145">
        <f t="shared" ref="K666:K672" si="2">ROUND(E666*J666,5)</f>
        <v>0</v>
      </c>
      <c r="L666" s="129"/>
      <c r="M666" s="129"/>
      <c r="N666" s="129"/>
      <c r="O666" s="129"/>
      <c r="P666" s="129"/>
      <c r="Q666" s="129"/>
      <c r="R666" s="129"/>
      <c r="S666" s="129"/>
      <c r="T666" s="129" t="s">
        <v>241</v>
      </c>
      <c r="U666" s="129"/>
      <c r="V666" s="129"/>
      <c r="W666" s="129"/>
      <c r="X666" s="129"/>
      <c r="Y666" s="129"/>
      <c r="Z666" s="129"/>
      <c r="AA666" s="129"/>
      <c r="AB666" s="129"/>
      <c r="AC666" s="129"/>
      <c r="AD666" s="129"/>
      <c r="AE666" s="129"/>
      <c r="AF666" s="129"/>
      <c r="AG666" s="129"/>
      <c r="AH666" s="129"/>
      <c r="AI666" s="129"/>
      <c r="AJ666" s="129"/>
      <c r="AK666" s="129"/>
      <c r="AL666" s="129"/>
      <c r="AM666" s="129"/>
      <c r="AN666" s="129"/>
      <c r="AO666" s="129"/>
      <c r="AP666" s="129"/>
      <c r="AQ666" s="129"/>
      <c r="AR666" s="129"/>
      <c r="AS666" s="129"/>
      <c r="AT666" s="129"/>
      <c r="AU666" s="129"/>
      <c r="AV666" s="129"/>
      <c r="AW666" s="129"/>
    </row>
    <row r="667" spans="1:49" ht="20.399999999999999" outlineLevel="1">
      <c r="A667" s="130">
        <v>256</v>
      </c>
      <c r="B667" s="134" t="s">
        <v>992</v>
      </c>
      <c r="C667" s="166" t="s">
        <v>993</v>
      </c>
      <c r="D667" s="136" t="s">
        <v>198</v>
      </c>
      <c r="E667" s="140">
        <v>255.67</v>
      </c>
      <c r="F667" s="144"/>
      <c r="G667" s="145">
        <f t="shared" si="0"/>
        <v>0</v>
      </c>
      <c r="H667" s="145">
        <v>3.0000000000000001E-5</v>
      </c>
      <c r="I667" s="145">
        <f t="shared" si="1"/>
        <v>7.6699999999999997E-3</v>
      </c>
      <c r="J667" s="145">
        <v>0</v>
      </c>
      <c r="K667" s="145">
        <f t="shared" si="2"/>
        <v>0</v>
      </c>
      <c r="L667" s="129"/>
      <c r="M667" s="129"/>
      <c r="N667" s="129"/>
      <c r="O667" s="129"/>
      <c r="P667" s="129"/>
      <c r="Q667" s="129"/>
      <c r="R667" s="129"/>
      <c r="S667" s="129"/>
      <c r="T667" s="129" t="s">
        <v>155</v>
      </c>
      <c r="U667" s="129"/>
      <c r="V667" s="129"/>
      <c r="W667" s="129"/>
      <c r="X667" s="129"/>
      <c r="Y667" s="129"/>
      <c r="Z667" s="129"/>
      <c r="AA667" s="129"/>
      <c r="AB667" s="129"/>
      <c r="AC667" s="129"/>
      <c r="AD667" s="129"/>
      <c r="AE667" s="129"/>
      <c r="AF667" s="129"/>
      <c r="AG667" s="129"/>
      <c r="AH667" s="129"/>
      <c r="AI667" s="129"/>
      <c r="AJ667" s="129"/>
      <c r="AK667" s="129"/>
      <c r="AL667" s="129"/>
      <c r="AM667" s="129"/>
      <c r="AN667" s="129"/>
      <c r="AO667" s="129"/>
      <c r="AP667" s="129"/>
      <c r="AQ667" s="129"/>
      <c r="AR667" s="129"/>
      <c r="AS667" s="129"/>
      <c r="AT667" s="129"/>
      <c r="AU667" s="129"/>
      <c r="AV667" s="129"/>
      <c r="AW667" s="129"/>
    </row>
    <row r="668" spans="1:49" ht="20.399999999999999" outlineLevel="1">
      <c r="A668" s="130">
        <v>257</v>
      </c>
      <c r="B668" s="134" t="s">
        <v>994</v>
      </c>
      <c r="C668" s="166" t="s">
        <v>995</v>
      </c>
      <c r="D668" s="136" t="s">
        <v>198</v>
      </c>
      <c r="E668" s="140">
        <v>68.474999999999994</v>
      </c>
      <c r="F668" s="144"/>
      <c r="G668" s="145">
        <f t="shared" si="0"/>
        <v>0</v>
      </c>
      <c r="H668" s="145">
        <v>3.0000000000000001E-5</v>
      </c>
      <c r="I668" s="145">
        <f t="shared" si="1"/>
        <v>2.0500000000000002E-3</v>
      </c>
      <c r="J668" s="145">
        <v>0</v>
      </c>
      <c r="K668" s="145">
        <f t="shared" si="2"/>
        <v>0</v>
      </c>
      <c r="L668" s="129"/>
      <c r="M668" s="129"/>
      <c r="N668" s="129"/>
      <c r="O668" s="129"/>
      <c r="P668" s="129"/>
      <c r="Q668" s="129"/>
      <c r="R668" s="129"/>
      <c r="S668" s="129"/>
      <c r="T668" s="129" t="s">
        <v>155</v>
      </c>
      <c r="U668" s="129"/>
      <c r="V668" s="129"/>
      <c r="W668" s="129"/>
      <c r="X668" s="129"/>
      <c r="Y668" s="129"/>
      <c r="Z668" s="129"/>
      <c r="AA668" s="129"/>
      <c r="AB668" s="129"/>
      <c r="AC668" s="129"/>
      <c r="AD668" s="129"/>
      <c r="AE668" s="129"/>
      <c r="AF668" s="129"/>
      <c r="AG668" s="129"/>
      <c r="AH668" s="129"/>
      <c r="AI668" s="129"/>
      <c r="AJ668" s="129"/>
      <c r="AK668" s="129"/>
      <c r="AL668" s="129"/>
      <c r="AM668" s="129"/>
      <c r="AN668" s="129"/>
      <c r="AO668" s="129"/>
      <c r="AP668" s="129"/>
      <c r="AQ668" s="129"/>
      <c r="AR668" s="129"/>
      <c r="AS668" s="129"/>
      <c r="AT668" s="129"/>
      <c r="AU668" s="129"/>
      <c r="AV668" s="129"/>
      <c r="AW668" s="129"/>
    </row>
    <row r="669" spans="1:49" ht="20.399999999999999" outlineLevel="1">
      <c r="A669" s="130">
        <v>258</v>
      </c>
      <c r="B669" s="134" t="s">
        <v>996</v>
      </c>
      <c r="C669" s="166" t="s">
        <v>997</v>
      </c>
      <c r="D669" s="136" t="s">
        <v>198</v>
      </c>
      <c r="E669" s="140">
        <v>372.76675</v>
      </c>
      <c r="F669" s="144"/>
      <c r="G669" s="145">
        <f t="shared" si="0"/>
        <v>0</v>
      </c>
      <c r="H669" s="145">
        <v>1.9599999999999999E-3</v>
      </c>
      <c r="I669" s="145">
        <f t="shared" si="1"/>
        <v>0.73062000000000005</v>
      </c>
      <c r="J669" s="145">
        <v>0</v>
      </c>
      <c r="K669" s="145">
        <f t="shared" si="2"/>
        <v>0</v>
      </c>
      <c r="L669" s="129"/>
      <c r="M669" s="129"/>
      <c r="N669" s="129"/>
      <c r="O669" s="129"/>
      <c r="P669" s="129"/>
      <c r="Q669" s="129"/>
      <c r="R669" s="129"/>
      <c r="S669" s="129"/>
      <c r="T669" s="129" t="s">
        <v>241</v>
      </c>
      <c r="U669" s="129"/>
      <c r="V669" s="129"/>
      <c r="W669" s="129"/>
      <c r="X669" s="129"/>
      <c r="Y669" s="129"/>
      <c r="Z669" s="129"/>
      <c r="AA669" s="129"/>
      <c r="AB669" s="129"/>
      <c r="AC669" s="129"/>
      <c r="AD669" s="129"/>
      <c r="AE669" s="129"/>
      <c r="AF669" s="129"/>
      <c r="AG669" s="129"/>
      <c r="AH669" s="129"/>
      <c r="AI669" s="129"/>
      <c r="AJ669" s="129"/>
      <c r="AK669" s="129"/>
      <c r="AL669" s="129"/>
      <c r="AM669" s="129"/>
      <c r="AN669" s="129"/>
      <c r="AO669" s="129"/>
      <c r="AP669" s="129"/>
      <c r="AQ669" s="129"/>
      <c r="AR669" s="129"/>
      <c r="AS669" s="129"/>
      <c r="AT669" s="129"/>
      <c r="AU669" s="129"/>
      <c r="AV669" s="129"/>
      <c r="AW669" s="129"/>
    </row>
    <row r="670" spans="1:49" ht="20.399999999999999" outlineLevel="1">
      <c r="A670" s="130">
        <v>259</v>
      </c>
      <c r="B670" s="134" t="s">
        <v>998</v>
      </c>
      <c r="C670" s="166" t="s">
        <v>999</v>
      </c>
      <c r="D670" s="136" t="s">
        <v>198</v>
      </c>
      <c r="E670" s="140">
        <v>324.14499999999998</v>
      </c>
      <c r="F670" s="144"/>
      <c r="G670" s="145">
        <f t="shared" si="0"/>
        <v>0</v>
      </c>
      <c r="H670" s="145">
        <v>3.0000000000000001E-5</v>
      </c>
      <c r="I670" s="145">
        <f t="shared" si="1"/>
        <v>9.7199999999999995E-3</v>
      </c>
      <c r="J670" s="145">
        <v>0</v>
      </c>
      <c r="K670" s="145">
        <f t="shared" si="2"/>
        <v>0</v>
      </c>
      <c r="L670" s="129"/>
      <c r="M670" s="129"/>
      <c r="N670" s="129"/>
      <c r="O670" s="129"/>
      <c r="P670" s="129"/>
      <c r="Q670" s="129"/>
      <c r="R670" s="129"/>
      <c r="S670" s="129"/>
      <c r="T670" s="129" t="s">
        <v>155</v>
      </c>
      <c r="U670" s="129"/>
      <c r="V670" s="129"/>
      <c r="W670" s="129"/>
      <c r="X670" s="129"/>
      <c r="Y670" s="129"/>
      <c r="Z670" s="129"/>
      <c r="AA670" s="129"/>
      <c r="AB670" s="129"/>
      <c r="AC670" s="129"/>
      <c r="AD670" s="129"/>
      <c r="AE670" s="129"/>
      <c r="AF670" s="129"/>
      <c r="AG670" s="129"/>
      <c r="AH670" s="129"/>
      <c r="AI670" s="129"/>
      <c r="AJ670" s="129"/>
      <c r="AK670" s="129"/>
      <c r="AL670" s="129"/>
      <c r="AM670" s="129"/>
      <c r="AN670" s="129"/>
      <c r="AO670" s="129"/>
      <c r="AP670" s="129"/>
      <c r="AQ670" s="129"/>
      <c r="AR670" s="129"/>
      <c r="AS670" s="129"/>
      <c r="AT670" s="129"/>
      <c r="AU670" s="129"/>
      <c r="AV670" s="129"/>
      <c r="AW670" s="129"/>
    </row>
    <row r="671" spans="1:49" outlineLevel="1">
      <c r="A671" s="130">
        <v>260</v>
      </c>
      <c r="B671" s="134" t="s">
        <v>930</v>
      </c>
      <c r="C671" s="166" t="s">
        <v>991</v>
      </c>
      <c r="D671" s="136" t="s">
        <v>198</v>
      </c>
      <c r="E671" s="140">
        <v>372.76675</v>
      </c>
      <c r="F671" s="144"/>
      <c r="G671" s="145">
        <f t="shared" si="0"/>
        <v>0</v>
      </c>
      <c r="H671" s="145">
        <v>2.9999999999999997E-4</v>
      </c>
      <c r="I671" s="145">
        <f t="shared" si="1"/>
        <v>0.11183</v>
      </c>
      <c r="J671" s="145">
        <v>0</v>
      </c>
      <c r="K671" s="145">
        <f t="shared" si="2"/>
        <v>0</v>
      </c>
      <c r="L671" s="129"/>
      <c r="M671" s="129"/>
      <c r="N671" s="129"/>
      <c r="O671" s="129"/>
      <c r="P671" s="129"/>
      <c r="Q671" s="129"/>
      <c r="R671" s="129"/>
      <c r="S671" s="129"/>
      <c r="T671" s="129" t="s">
        <v>241</v>
      </c>
      <c r="U671" s="129"/>
      <c r="V671" s="129"/>
      <c r="W671" s="129"/>
      <c r="X671" s="129"/>
      <c r="Y671" s="129"/>
      <c r="Z671" s="129"/>
      <c r="AA671" s="129"/>
      <c r="AB671" s="129"/>
      <c r="AC671" s="129"/>
      <c r="AD671" s="129"/>
      <c r="AE671" s="129"/>
      <c r="AF671" s="129"/>
      <c r="AG671" s="129"/>
      <c r="AH671" s="129"/>
      <c r="AI671" s="129"/>
      <c r="AJ671" s="129"/>
      <c r="AK671" s="129"/>
      <c r="AL671" s="129"/>
      <c r="AM671" s="129"/>
      <c r="AN671" s="129"/>
      <c r="AO671" s="129"/>
      <c r="AP671" s="129"/>
      <c r="AQ671" s="129"/>
      <c r="AR671" s="129"/>
      <c r="AS671" s="129"/>
      <c r="AT671" s="129"/>
      <c r="AU671" s="129"/>
      <c r="AV671" s="129"/>
      <c r="AW671" s="129"/>
    </row>
    <row r="672" spans="1:49" ht="20.399999999999999" outlineLevel="1">
      <c r="A672" s="130">
        <v>261</v>
      </c>
      <c r="B672" s="134" t="s">
        <v>992</v>
      </c>
      <c r="C672" s="166" t="s">
        <v>993</v>
      </c>
      <c r="D672" s="136" t="s">
        <v>198</v>
      </c>
      <c r="E672" s="140">
        <v>240.37</v>
      </c>
      <c r="F672" s="144"/>
      <c r="G672" s="145">
        <f t="shared" si="0"/>
        <v>0</v>
      </c>
      <c r="H672" s="145">
        <v>3.0000000000000001E-5</v>
      </c>
      <c r="I672" s="145">
        <f t="shared" si="1"/>
        <v>7.2100000000000003E-3</v>
      </c>
      <c r="J672" s="145">
        <v>0</v>
      </c>
      <c r="K672" s="145">
        <f t="shared" si="2"/>
        <v>0</v>
      </c>
      <c r="L672" s="129"/>
      <c r="M672" s="129"/>
      <c r="N672" s="129"/>
      <c r="O672" s="129"/>
      <c r="P672" s="129"/>
      <c r="Q672" s="129"/>
      <c r="R672" s="129"/>
      <c r="S672" s="129"/>
      <c r="T672" s="129" t="s">
        <v>155</v>
      </c>
      <c r="U672" s="129"/>
      <c r="V672" s="129"/>
      <c r="W672" s="129"/>
      <c r="X672" s="129"/>
      <c r="Y672" s="129"/>
      <c r="Z672" s="129"/>
      <c r="AA672" s="129"/>
      <c r="AB672" s="129"/>
      <c r="AC672" s="129"/>
      <c r="AD672" s="129"/>
      <c r="AE672" s="129"/>
      <c r="AF672" s="129"/>
      <c r="AG672" s="129"/>
      <c r="AH672" s="129"/>
      <c r="AI672" s="129"/>
      <c r="AJ672" s="129"/>
      <c r="AK672" s="129"/>
      <c r="AL672" s="129"/>
      <c r="AM672" s="129"/>
      <c r="AN672" s="129"/>
      <c r="AO672" s="129"/>
      <c r="AP672" s="129"/>
      <c r="AQ672" s="129"/>
      <c r="AR672" s="129"/>
      <c r="AS672" s="129"/>
      <c r="AT672" s="129"/>
      <c r="AU672" s="129"/>
      <c r="AV672" s="129"/>
      <c r="AW672" s="129"/>
    </row>
    <row r="673" spans="1:49" outlineLevel="1">
      <c r="A673" s="130"/>
      <c r="B673" s="134"/>
      <c r="C673" s="167" t="s">
        <v>971</v>
      </c>
      <c r="D673" s="137"/>
      <c r="E673" s="141">
        <v>130.66999999999999</v>
      </c>
      <c r="F673" s="145"/>
      <c r="G673" s="145"/>
      <c r="H673" s="145"/>
      <c r="I673" s="145"/>
      <c r="J673" s="145"/>
      <c r="K673" s="145"/>
      <c r="L673" s="129"/>
      <c r="M673" s="129"/>
      <c r="N673" s="129"/>
      <c r="O673" s="129"/>
      <c r="P673" s="129"/>
      <c r="Q673" s="129"/>
      <c r="R673" s="129"/>
      <c r="S673" s="129"/>
      <c r="T673" s="129" t="s">
        <v>157</v>
      </c>
      <c r="U673" s="129">
        <v>0</v>
      </c>
      <c r="V673" s="129"/>
      <c r="W673" s="129"/>
      <c r="X673" s="129"/>
      <c r="Y673" s="129"/>
      <c r="Z673" s="129"/>
      <c r="AA673" s="129"/>
      <c r="AB673" s="129"/>
      <c r="AC673" s="129"/>
      <c r="AD673" s="129"/>
      <c r="AE673" s="129"/>
      <c r="AF673" s="129"/>
      <c r="AG673" s="129"/>
      <c r="AH673" s="129"/>
      <c r="AI673" s="129"/>
      <c r="AJ673" s="129"/>
      <c r="AK673" s="129"/>
      <c r="AL673" s="129"/>
      <c r="AM673" s="129"/>
      <c r="AN673" s="129"/>
      <c r="AO673" s="129"/>
      <c r="AP673" s="129"/>
      <c r="AQ673" s="129"/>
      <c r="AR673" s="129"/>
      <c r="AS673" s="129"/>
      <c r="AT673" s="129"/>
      <c r="AU673" s="129"/>
      <c r="AV673" s="129"/>
      <c r="AW673" s="129"/>
    </row>
    <row r="674" spans="1:49" outlineLevel="1">
      <c r="A674" s="130"/>
      <c r="B674" s="134"/>
      <c r="C674" s="167" t="s">
        <v>1000</v>
      </c>
      <c r="D674" s="137"/>
      <c r="E674" s="141">
        <v>109.7</v>
      </c>
      <c r="F674" s="145"/>
      <c r="G674" s="145"/>
      <c r="H674" s="145"/>
      <c r="I674" s="145"/>
      <c r="J674" s="145"/>
      <c r="K674" s="145"/>
      <c r="L674" s="129"/>
      <c r="M674" s="129"/>
      <c r="N674" s="129"/>
      <c r="O674" s="129"/>
      <c r="P674" s="129"/>
      <c r="Q674" s="129"/>
      <c r="R674" s="129"/>
      <c r="S674" s="129"/>
      <c r="T674" s="129" t="s">
        <v>157</v>
      </c>
      <c r="U674" s="129">
        <v>0</v>
      </c>
      <c r="V674" s="129"/>
      <c r="W674" s="129"/>
      <c r="X674" s="129"/>
      <c r="Y674" s="129"/>
      <c r="Z674" s="129"/>
      <c r="AA674" s="129"/>
      <c r="AB674" s="129"/>
      <c r="AC674" s="129"/>
      <c r="AD674" s="129"/>
      <c r="AE674" s="129"/>
      <c r="AF674" s="129"/>
      <c r="AG674" s="129"/>
      <c r="AH674" s="129"/>
      <c r="AI674" s="129"/>
      <c r="AJ674" s="129"/>
      <c r="AK674" s="129"/>
      <c r="AL674" s="129"/>
      <c r="AM674" s="129"/>
      <c r="AN674" s="129"/>
      <c r="AO674" s="129"/>
      <c r="AP674" s="129"/>
      <c r="AQ674" s="129"/>
      <c r="AR674" s="129"/>
      <c r="AS674" s="129"/>
      <c r="AT674" s="129"/>
      <c r="AU674" s="129"/>
      <c r="AV674" s="129"/>
      <c r="AW674" s="129"/>
    </row>
    <row r="675" spans="1:49" ht="20.399999999999999" outlineLevel="1">
      <c r="A675" s="130">
        <v>262</v>
      </c>
      <c r="B675" s="134" t="s">
        <v>1001</v>
      </c>
      <c r="C675" s="166" t="s">
        <v>1002</v>
      </c>
      <c r="D675" s="136" t="s">
        <v>198</v>
      </c>
      <c r="E675" s="140">
        <v>276.4255</v>
      </c>
      <c r="F675" s="144"/>
      <c r="G675" s="145">
        <f>ROUND(E675*F675,2)</f>
        <v>0</v>
      </c>
      <c r="H675" s="145">
        <v>1E-3</v>
      </c>
      <c r="I675" s="145">
        <f>ROUND(E675*H675,5)</f>
        <v>0.27643000000000001</v>
      </c>
      <c r="J675" s="145">
        <v>0</v>
      </c>
      <c r="K675" s="145">
        <f>ROUND(E675*J675,5)</f>
        <v>0</v>
      </c>
      <c r="L675" s="129"/>
      <c r="M675" s="129"/>
      <c r="N675" s="129"/>
      <c r="O675" s="129"/>
      <c r="P675" s="129"/>
      <c r="Q675" s="129"/>
      <c r="R675" s="129"/>
      <c r="S675" s="129"/>
      <c r="T675" s="129" t="s">
        <v>241</v>
      </c>
      <c r="U675" s="129"/>
      <c r="V675" s="129"/>
      <c r="W675" s="129"/>
      <c r="X675" s="129"/>
      <c r="Y675" s="129"/>
      <c r="Z675" s="129"/>
      <c r="AA675" s="129"/>
      <c r="AB675" s="129"/>
      <c r="AC675" s="129"/>
      <c r="AD675" s="129"/>
      <c r="AE675" s="129"/>
      <c r="AF675" s="129"/>
      <c r="AG675" s="129"/>
      <c r="AH675" s="129"/>
      <c r="AI675" s="129"/>
      <c r="AJ675" s="129"/>
      <c r="AK675" s="129"/>
      <c r="AL675" s="129"/>
      <c r="AM675" s="129"/>
      <c r="AN675" s="129"/>
      <c r="AO675" s="129"/>
      <c r="AP675" s="129"/>
      <c r="AQ675" s="129"/>
      <c r="AR675" s="129"/>
      <c r="AS675" s="129"/>
      <c r="AT675" s="129"/>
      <c r="AU675" s="129"/>
      <c r="AV675" s="129"/>
      <c r="AW675" s="129"/>
    </row>
    <row r="676" spans="1:49" outlineLevel="1">
      <c r="A676" s="130"/>
      <c r="B676" s="134"/>
      <c r="C676" s="167" t="s">
        <v>1003</v>
      </c>
      <c r="D676" s="137"/>
      <c r="E676" s="141">
        <v>276.4255</v>
      </c>
      <c r="F676" s="145"/>
      <c r="G676" s="145"/>
      <c r="H676" s="145"/>
      <c r="I676" s="145"/>
      <c r="J676" s="145"/>
      <c r="K676" s="145"/>
      <c r="L676" s="129"/>
      <c r="M676" s="129"/>
      <c r="N676" s="129"/>
      <c r="O676" s="129"/>
      <c r="P676" s="129"/>
      <c r="Q676" s="129"/>
      <c r="R676" s="129"/>
      <c r="S676" s="129"/>
      <c r="T676" s="129" t="s">
        <v>157</v>
      </c>
      <c r="U676" s="129">
        <v>0</v>
      </c>
      <c r="V676" s="129"/>
      <c r="W676" s="129"/>
      <c r="X676" s="129"/>
      <c r="Y676" s="129"/>
      <c r="Z676" s="129"/>
      <c r="AA676" s="129"/>
      <c r="AB676" s="129"/>
      <c r="AC676" s="129"/>
      <c r="AD676" s="129"/>
      <c r="AE676" s="129"/>
      <c r="AF676" s="129"/>
      <c r="AG676" s="129"/>
      <c r="AH676" s="129"/>
      <c r="AI676" s="129"/>
      <c r="AJ676" s="129"/>
      <c r="AK676" s="129"/>
      <c r="AL676" s="129"/>
      <c r="AM676" s="129"/>
      <c r="AN676" s="129"/>
      <c r="AO676" s="129"/>
      <c r="AP676" s="129"/>
      <c r="AQ676" s="129"/>
      <c r="AR676" s="129"/>
      <c r="AS676" s="129"/>
      <c r="AT676" s="129"/>
      <c r="AU676" s="129"/>
      <c r="AV676" s="129"/>
      <c r="AW676" s="129"/>
    </row>
    <row r="677" spans="1:49" outlineLevel="1">
      <c r="A677" s="130">
        <v>263</v>
      </c>
      <c r="B677" s="134" t="s">
        <v>1004</v>
      </c>
      <c r="C677" s="166" t="s">
        <v>1005</v>
      </c>
      <c r="D677" s="136" t="s">
        <v>237</v>
      </c>
      <c r="E677" s="140">
        <v>47.9</v>
      </c>
      <c r="F677" s="144"/>
      <c r="G677" s="145">
        <f>ROUND(E677*F677,2)</f>
        <v>0</v>
      </c>
      <c r="H677" s="145">
        <v>5.8E-4</v>
      </c>
      <c r="I677" s="145">
        <f>ROUND(E677*H677,5)</f>
        <v>2.7779999999999999E-2</v>
      </c>
      <c r="J677" s="145">
        <v>0</v>
      </c>
      <c r="K677" s="145">
        <f>ROUND(E677*J677,5)</f>
        <v>0</v>
      </c>
      <c r="L677" s="129"/>
      <c r="M677" s="129"/>
      <c r="N677" s="129"/>
      <c r="O677" s="129"/>
      <c r="P677" s="129"/>
      <c r="Q677" s="129"/>
      <c r="R677" s="129"/>
      <c r="S677" s="129"/>
      <c r="T677" s="129" t="s">
        <v>155</v>
      </c>
      <c r="U677" s="129"/>
      <c r="V677" s="129"/>
      <c r="W677" s="129"/>
      <c r="X677" s="129"/>
      <c r="Y677" s="129"/>
      <c r="Z677" s="129"/>
      <c r="AA677" s="129"/>
      <c r="AB677" s="129"/>
      <c r="AC677" s="129"/>
      <c r="AD677" s="129"/>
      <c r="AE677" s="129"/>
      <c r="AF677" s="129"/>
      <c r="AG677" s="129"/>
      <c r="AH677" s="129"/>
      <c r="AI677" s="129"/>
      <c r="AJ677" s="129"/>
      <c r="AK677" s="129"/>
      <c r="AL677" s="129"/>
      <c r="AM677" s="129"/>
      <c r="AN677" s="129"/>
      <c r="AO677" s="129"/>
      <c r="AP677" s="129"/>
      <c r="AQ677" s="129"/>
      <c r="AR677" s="129"/>
      <c r="AS677" s="129"/>
      <c r="AT677" s="129"/>
      <c r="AU677" s="129"/>
      <c r="AV677" s="129"/>
      <c r="AW677" s="129"/>
    </row>
    <row r="678" spans="1:49" outlineLevel="1">
      <c r="A678" s="130"/>
      <c r="B678" s="134"/>
      <c r="C678" s="167" t="s">
        <v>1006</v>
      </c>
      <c r="D678" s="137"/>
      <c r="E678" s="141">
        <v>47.9</v>
      </c>
      <c r="F678" s="145"/>
      <c r="G678" s="145"/>
      <c r="H678" s="145"/>
      <c r="I678" s="145"/>
      <c r="J678" s="145"/>
      <c r="K678" s="145"/>
      <c r="L678" s="129"/>
      <c r="M678" s="129"/>
      <c r="N678" s="129"/>
      <c r="O678" s="129"/>
      <c r="P678" s="129"/>
      <c r="Q678" s="129"/>
      <c r="R678" s="129"/>
      <c r="S678" s="129"/>
      <c r="T678" s="129" t="s">
        <v>157</v>
      </c>
      <c r="U678" s="129">
        <v>0</v>
      </c>
      <c r="V678" s="129"/>
      <c r="W678" s="129"/>
      <c r="X678" s="129"/>
      <c r="Y678" s="129"/>
      <c r="Z678" s="129"/>
      <c r="AA678" s="129"/>
      <c r="AB678" s="129"/>
      <c r="AC678" s="129"/>
      <c r="AD678" s="129"/>
      <c r="AE678" s="129"/>
      <c r="AF678" s="129"/>
      <c r="AG678" s="129"/>
      <c r="AH678" s="129"/>
      <c r="AI678" s="129"/>
      <c r="AJ678" s="129"/>
      <c r="AK678" s="129"/>
      <c r="AL678" s="129"/>
      <c r="AM678" s="129"/>
      <c r="AN678" s="129"/>
      <c r="AO678" s="129"/>
      <c r="AP678" s="129"/>
      <c r="AQ678" s="129"/>
      <c r="AR678" s="129"/>
      <c r="AS678" s="129"/>
      <c r="AT678" s="129"/>
      <c r="AU678" s="129"/>
      <c r="AV678" s="129"/>
      <c r="AW678" s="129"/>
    </row>
    <row r="679" spans="1:49" outlineLevel="1">
      <c r="A679" s="130">
        <v>264</v>
      </c>
      <c r="B679" s="134" t="s">
        <v>1007</v>
      </c>
      <c r="C679" s="166" t="s">
        <v>1008</v>
      </c>
      <c r="D679" s="136" t="s">
        <v>237</v>
      </c>
      <c r="E679" s="140">
        <v>91.3</v>
      </c>
      <c r="F679" s="144"/>
      <c r="G679" s="145">
        <f>ROUND(E679*F679,2)</f>
        <v>0</v>
      </c>
      <c r="H679" s="145">
        <v>7.6000000000000004E-4</v>
      </c>
      <c r="I679" s="145">
        <f>ROUND(E679*H679,5)</f>
        <v>6.9389999999999993E-2</v>
      </c>
      <c r="J679" s="145">
        <v>0</v>
      </c>
      <c r="K679" s="145">
        <f>ROUND(E679*J679,5)</f>
        <v>0</v>
      </c>
      <c r="L679" s="129"/>
      <c r="M679" s="129"/>
      <c r="N679" s="129"/>
      <c r="O679" s="129"/>
      <c r="P679" s="129"/>
      <c r="Q679" s="129"/>
      <c r="R679" s="129"/>
      <c r="S679" s="129"/>
      <c r="T679" s="129" t="s">
        <v>155</v>
      </c>
      <c r="U679" s="129"/>
      <c r="V679" s="129"/>
      <c r="W679" s="129"/>
      <c r="X679" s="129"/>
      <c r="Y679" s="129"/>
      <c r="Z679" s="129"/>
      <c r="AA679" s="129"/>
      <c r="AB679" s="129"/>
      <c r="AC679" s="129"/>
      <c r="AD679" s="129"/>
      <c r="AE679" s="129"/>
      <c r="AF679" s="129"/>
      <c r="AG679" s="129"/>
      <c r="AH679" s="129"/>
      <c r="AI679" s="129"/>
      <c r="AJ679" s="129"/>
      <c r="AK679" s="129"/>
      <c r="AL679" s="129"/>
      <c r="AM679" s="129"/>
      <c r="AN679" s="129"/>
      <c r="AO679" s="129"/>
      <c r="AP679" s="129"/>
      <c r="AQ679" s="129"/>
      <c r="AR679" s="129"/>
      <c r="AS679" s="129"/>
      <c r="AT679" s="129"/>
      <c r="AU679" s="129"/>
      <c r="AV679" s="129"/>
      <c r="AW679" s="129"/>
    </row>
    <row r="680" spans="1:49" outlineLevel="1">
      <c r="A680" s="130"/>
      <c r="B680" s="134"/>
      <c r="C680" s="167" t="s">
        <v>1006</v>
      </c>
      <c r="D680" s="137"/>
      <c r="E680" s="141">
        <v>47.9</v>
      </c>
      <c r="F680" s="145"/>
      <c r="G680" s="145"/>
      <c r="H680" s="145"/>
      <c r="I680" s="145"/>
      <c r="J680" s="145"/>
      <c r="K680" s="145"/>
      <c r="L680" s="129"/>
      <c r="M680" s="129"/>
      <c r="N680" s="129"/>
      <c r="O680" s="129"/>
      <c r="P680" s="129"/>
      <c r="Q680" s="129"/>
      <c r="R680" s="129"/>
      <c r="S680" s="129"/>
      <c r="T680" s="129" t="s">
        <v>157</v>
      </c>
      <c r="U680" s="129">
        <v>0</v>
      </c>
      <c r="V680" s="129"/>
      <c r="W680" s="129"/>
      <c r="X680" s="129"/>
      <c r="Y680" s="129"/>
      <c r="Z680" s="129"/>
      <c r="AA680" s="129"/>
      <c r="AB680" s="129"/>
      <c r="AC680" s="129"/>
      <c r="AD680" s="129"/>
      <c r="AE680" s="129"/>
      <c r="AF680" s="129"/>
      <c r="AG680" s="129"/>
      <c r="AH680" s="129"/>
      <c r="AI680" s="129"/>
      <c r="AJ680" s="129"/>
      <c r="AK680" s="129"/>
      <c r="AL680" s="129"/>
      <c r="AM680" s="129"/>
      <c r="AN680" s="129"/>
      <c r="AO680" s="129"/>
      <c r="AP680" s="129"/>
      <c r="AQ680" s="129"/>
      <c r="AR680" s="129"/>
      <c r="AS680" s="129"/>
      <c r="AT680" s="129"/>
      <c r="AU680" s="129"/>
      <c r="AV680" s="129"/>
      <c r="AW680" s="129"/>
    </row>
    <row r="681" spans="1:49" outlineLevel="1">
      <c r="A681" s="130"/>
      <c r="B681" s="134"/>
      <c r="C681" s="167" t="s">
        <v>1009</v>
      </c>
      <c r="D681" s="137"/>
      <c r="E681" s="141">
        <v>43.4</v>
      </c>
      <c r="F681" s="145"/>
      <c r="G681" s="145"/>
      <c r="H681" s="145"/>
      <c r="I681" s="145"/>
      <c r="J681" s="145"/>
      <c r="K681" s="145"/>
      <c r="L681" s="129"/>
      <c r="M681" s="129"/>
      <c r="N681" s="129"/>
      <c r="O681" s="129"/>
      <c r="P681" s="129"/>
      <c r="Q681" s="129"/>
      <c r="R681" s="129"/>
      <c r="S681" s="129"/>
      <c r="T681" s="129" t="s">
        <v>157</v>
      </c>
      <c r="U681" s="129">
        <v>0</v>
      </c>
      <c r="V681" s="129"/>
      <c r="W681" s="129"/>
      <c r="X681" s="129"/>
      <c r="Y681" s="129"/>
      <c r="Z681" s="129"/>
      <c r="AA681" s="129"/>
      <c r="AB681" s="129"/>
      <c r="AC681" s="129"/>
      <c r="AD681" s="129"/>
      <c r="AE681" s="129"/>
      <c r="AF681" s="129"/>
      <c r="AG681" s="129"/>
      <c r="AH681" s="129"/>
      <c r="AI681" s="129"/>
      <c r="AJ681" s="129"/>
      <c r="AK681" s="129"/>
      <c r="AL681" s="129"/>
      <c r="AM681" s="129"/>
      <c r="AN681" s="129"/>
      <c r="AO681" s="129"/>
      <c r="AP681" s="129"/>
      <c r="AQ681" s="129"/>
      <c r="AR681" s="129"/>
      <c r="AS681" s="129"/>
      <c r="AT681" s="129"/>
      <c r="AU681" s="129"/>
      <c r="AV681" s="129"/>
      <c r="AW681" s="129"/>
    </row>
    <row r="682" spans="1:49" outlineLevel="1">
      <c r="A682" s="130">
        <v>265</v>
      </c>
      <c r="B682" s="134" t="s">
        <v>1010</v>
      </c>
      <c r="C682" s="166" t="s">
        <v>1011</v>
      </c>
      <c r="D682" s="136" t="s">
        <v>324</v>
      </c>
      <c r="E682" s="140">
        <v>11</v>
      </c>
      <c r="F682" s="144"/>
      <c r="G682" s="145">
        <f>ROUND(E682*F682,2)</f>
        <v>0</v>
      </c>
      <c r="H682" s="145">
        <v>1E-4</v>
      </c>
      <c r="I682" s="145">
        <f>ROUND(E682*H682,5)</f>
        <v>1.1000000000000001E-3</v>
      </c>
      <c r="J682" s="145">
        <v>0</v>
      </c>
      <c r="K682" s="145">
        <f>ROUND(E682*J682,5)</f>
        <v>0</v>
      </c>
      <c r="L682" s="129"/>
      <c r="M682" s="129"/>
      <c r="N682" s="129"/>
      <c r="O682" s="129"/>
      <c r="P682" s="129"/>
      <c r="Q682" s="129"/>
      <c r="R682" s="129"/>
      <c r="S682" s="129"/>
      <c r="T682" s="129" t="s">
        <v>155</v>
      </c>
      <c r="U682" s="129"/>
      <c r="V682" s="129"/>
      <c r="W682" s="129"/>
      <c r="X682" s="129"/>
      <c r="Y682" s="129"/>
      <c r="Z682" s="129"/>
      <c r="AA682" s="129"/>
      <c r="AB682" s="129"/>
      <c r="AC682" s="129"/>
      <c r="AD682" s="129"/>
      <c r="AE682" s="129"/>
      <c r="AF682" s="129"/>
      <c r="AG682" s="129"/>
      <c r="AH682" s="129"/>
      <c r="AI682" s="129"/>
      <c r="AJ682" s="129"/>
      <c r="AK682" s="129"/>
      <c r="AL682" s="129"/>
      <c r="AM682" s="129"/>
      <c r="AN682" s="129"/>
      <c r="AO682" s="129"/>
      <c r="AP682" s="129"/>
      <c r="AQ682" s="129"/>
      <c r="AR682" s="129"/>
      <c r="AS682" s="129"/>
      <c r="AT682" s="129"/>
      <c r="AU682" s="129"/>
      <c r="AV682" s="129"/>
      <c r="AW682" s="129"/>
    </row>
    <row r="683" spans="1:49" outlineLevel="1">
      <c r="A683" s="130"/>
      <c r="B683" s="134"/>
      <c r="C683" s="167" t="s">
        <v>1012</v>
      </c>
      <c r="D683" s="137"/>
      <c r="E683" s="141">
        <v>7</v>
      </c>
      <c r="F683" s="145"/>
      <c r="G683" s="145"/>
      <c r="H683" s="145"/>
      <c r="I683" s="145"/>
      <c r="J683" s="145"/>
      <c r="K683" s="145"/>
      <c r="L683" s="129"/>
      <c r="M683" s="129"/>
      <c r="N683" s="129"/>
      <c r="O683" s="129"/>
      <c r="P683" s="129"/>
      <c r="Q683" s="129"/>
      <c r="R683" s="129"/>
      <c r="S683" s="129"/>
      <c r="T683" s="129" t="s">
        <v>157</v>
      </c>
      <c r="U683" s="129">
        <v>0</v>
      </c>
      <c r="V683" s="129"/>
      <c r="W683" s="129"/>
      <c r="X683" s="129"/>
      <c r="Y683" s="129"/>
      <c r="Z683" s="129"/>
      <c r="AA683" s="129"/>
      <c r="AB683" s="129"/>
      <c r="AC683" s="129"/>
      <c r="AD683" s="129"/>
      <c r="AE683" s="129"/>
      <c r="AF683" s="129"/>
      <c r="AG683" s="129"/>
      <c r="AH683" s="129"/>
      <c r="AI683" s="129"/>
      <c r="AJ683" s="129"/>
      <c r="AK683" s="129"/>
      <c r="AL683" s="129"/>
      <c r="AM683" s="129"/>
      <c r="AN683" s="129"/>
      <c r="AO683" s="129"/>
      <c r="AP683" s="129"/>
      <c r="AQ683" s="129"/>
      <c r="AR683" s="129"/>
      <c r="AS683" s="129"/>
      <c r="AT683" s="129"/>
      <c r="AU683" s="129"/>
      <c r="AV683" s="129"/>
      <c r="AW683" s="129"/>
    </row>
    <row r="684" spans="1:49" outlineLevel="1">
      <c r="A684" s="130"/>
      <c r="B684" s="134"/>
      <c r="C684" s="167" t="s">
        <v>1013</v>
      </c>
      <c r="D684" s="137"/>
      <c r="E684" s="141">
        <v>4</v>
      </c>
      <c r="F684" s="145"/>
      <c r="G684" s="145"/>
      <c r="H684" s="145"/>
      <c r="I684" s="145"/>
      <c r="J684" s="145"/>
      <c r="K684" s="145"/>
      <c r="L684" s="129"/>
      <c r="M684" s="129"/>
      <c r="N684" s="129"/>
      <c r="O684" s="129"/>
      <c r="P684" s="129"/>
      <c r="Q684" s="129"/>
      <c r="R684" s="129"/>
      <c r="S684" s="129"/>
      <c r="T684" s="129" t="s">
        <v>157</v>
      </c>
      <c r="U684" s="129">
        <v>0</v>
      </c>
      <c r="V684" s="129"/>
      <c r="W684" s="129"/>
      <c r="X684" s="129"/>
      <c r="Y684" s="129"/>
      <c r="Z684" s="129"/>
      <c r="AA684" s="129"/>
      <c r="AB684" s="129"/>
      <c r="AC684" s="129"/>
      <c r="AD684" s="129"/>
      <c r="AE684" s="129"/>
      <c r="AF684" s="129"/>
      <c r="AG684" s="129"/>
      <c r="AH684" s="129"/>
      <c r="AI684" s="129"/>
      <c r="AJ684" s="129"/>
      <c r="AK684" s="129"/>
      <c r="AL684" s="129"/>
      <c r="AM684" s="129"/>
      <c r="AN684" s="129"/>
      <c r="AO684" s="129"/>
      <c r="AP684" s="129"/>
      <c r="AQ684" s="129"/>
      <c r="AR684" s="129"/>
      <c r="AS684" s="129"/>
      <c r="AT684" s="129"/>
      <c r="AU684" s="129"/>
      <c r="AV684" s="129"/>
      <c r="AW684" s="129"/>
    </row>
    <row r="685" spans="1:49" outlineLevel="1">
      <c r="A685" s="130">
        <v>266</v>
      </c>
      <c r="B685" s="134" t="s">
        <v>1014</v>
      </c>
      <c r="C685" s="166" t="s">
        <v>1015</v>
      </c>
      <c r="D685" s="136" t="s">
        <v>324</v>
      </c>
      <c r="E685" s="140">
        <v>3</v>
      </c>
      <c r="F685" s="144"/>
      <c r="G685" s="145">
        <f>ROUND(E685*F685,2)</f>
        <v>0</v>
      </c>
      <c r="H685" s="145">
        <v>1E-4</v>
      </c>
      <c r="I685" s="145">
        <f>ROUND(E685*H685,5)</f>
        <v>2.9999999999999997E-4</v>
      </c>
      <c r="J685" s="145">
        <v>0</v>
      </c>
      <c r="K685" s="145">
        <f>ROUND(E685*J685,5)</f>
        <v>0</v>
      </c>
      <c r="L685" s="129"/>
      <c r="M685" s="129"/>
      <c r="N685" s="129"/>
      <c r="O685" s="129"/>
      <c r="P685" s="129"/>
      <c r="Q685" s="129"/>
      <c r="R685" s="129"/>
      <c r="S685" s="129"/>
      <c r="T685" s="129" t="s">
        <v>155</v>
      </c>
      <c r="U685" s="129"/>
      <c r="V685" s="129"/>
      <c r="W685" s="129"/>
      <c r="X685" s="129"/>
      <c r="Y685" s="129"/>
      <c r="Z685" s="129"/>
      <c r="AA685" s="129"/>
      <c r="AB685" s="129"/>
      <c r="AC685" s="129"/>
      <c r="AD685" s="129"/>
      <c r="AE685" s="129"/>
      <c r="AF685" s="129"/>
      <c r="AG685" s="129"/>
      <c r="AH685" s="129"/>
      <c r="AI685" s="129"/>
      <c r="AJ685" s="129"/>
      <c r="AK685" s="129"/>
      <c r="AL685" s="129"/>
      <c r="AM685" s="129"/>
      <c r="AN685" s="129"/>
      <c r="AO685" s="129"/>
      <c r="AP685" s="129"/>
      <c r="AQ685" s="129"/>
      <c r="AR685" s="129"/>
      <c r="AS685" s="129"/>
      <c r="AT685" s="129"/>
      <c r="AU685" s="129"/>
      <c r="AV685" s="129"/>
      <c r="AW685" s="129"/>
    </row>
    <row r="686" spans="1:49" outlineLevel="1">
      <c r="A686" s="130"/>
      <c r="B686" s="134"/>
      <c r="C686" s="167" t="s">
        <v>1016</v>
      </c>
      <c r="D686" s="137"/>
      <c r="E686" s="141">
        <v>3</v>
      </c>
      <c r="F686" s="145"/>
      <c r="G686" s="145"/>
      <c r="H686" s="145"/>
      <c r="I686" s="145"/>
      <c r="J686" s="145"/>
      <c r="K686" s="145"/>
      <c r="L686" s="129"/>
      <c r="M686" s="129"/>
      <c r="N686" s="129"/>
      <c r="O686" s="129"/>
      <c r="P686" s="129"/>
      <c r="Q686" s="129"/>
      <c r="R686" s="129"/>
      <c r="S686" s="129"/>
      <c r="T686" s="129" t="s">
        <v>157</v>
      </c>
      <c r="U686" s="129">
        <v>0</v>
      </c>
      <c r="V686" s="129"/>
      <c r="W686" s="129"/>
      <c r="X686" s="129"/>
      <c r="Y686" s="129"/>
      <c r="Z686" s="129"/>
      <c r="AA686" s="129"/>
      <c r="AB686" s="129"/>
      <c r="AC686" s="129"/>
      <c r="AD686" s="129"/>
      <c r="AE686" s="129"/>
      <c r="AF686" s="129"/>
      <c r="AG686" s="129"/>
      <c r="AH686" s="129"/>
      <c r="AI686" s="129"/>
      <c r="AJ686" s="129"/>
      <c r="AK686" s="129"/>
      <c r="AL686" s="129"/>
      <c r="AM686" s="129"/>
      <c r="AN686" s="129"/>
      <c r="AO686" s="129"/>
      <c r="AP686" s="129"/>
      <c r="AQ686" s="129"/>
      <c r="AR686" s="129"/>
      <c r="AS686" s="129"/>
      <c r="AT686" s="129"/>
      <c r="AU686" s="129"/>
      <c r="AV686" s="129"/>
      <c r="AW686" s="129"/>
    </row>
    <row r="687" spans="1:49" ht="20.399999999999999" outlineLevel="1">
      <c r="A687" s="130">
        <v>267</v>
      </c>
      <c r="B687" s="134" t="s">
        <v>1017</v>
      </c>
      <c r="C687" s="166" t="s">
        <v>1018</v>
      </c>
      <c r="D687" s="136" t="s">
        <v>198</v>
      </c>
      <c r="E687" s="140">
        <v>240.37</v>
      </c>
      <c r="F687" s="144"/>
      <c r="G687" s="145">
        <f>ROUND(E687*F687,2)</f>
        <v>0</v>
      </c>
      <c r="H687" s="145">
        <v>0</v>
      </c>
      <c r="I687" s="145">
        <f>ROUND(E687*H687,5)</f>
        <v>0</v>
      </c>
      <c r="J687" s="145">
        <v>0</v>
      </c>
      <c r="K687" s="145">
        <f>ROUND(E687*J687,5)</f>
        <v>0</v>
      </c>
      <c r="L687" s="129"/>
      <c r="M687" s="129"/>
      <c r="N687" s="129"/>
      <c r="O687" s="129"/>
      <c r="P687" s="129"/>
      <c r="Q687" s="129"/>
      <c r="R687" s="129"/>
      <c r="S687" s="129"/>
      <c r="T687" s="129" t="s">
        <v>155</v>
      </c>
      <c r="U687" s="129"/>
      <c r="V687" s="129"/>
      <c r="W687" s="129"/>
      <c r="X687" s="129"/>
      <c r="Y687" s="129"/>
      <c r="Z687" s="129"/>
      <c r="AA687" s="129"/>
      <c r="AB687" s="129"/>
      <c r="AC687" s="129"/>
      <c r="AD687" s="129"/>
      <c r="AE687" s="129"/>
      <c r="AF687" s="129"/>
      <c r="AG687" s="129"/>
      <c r="AH687" s="129"/>
      <c r="AI687" s="129"/>
      <c r="AJ687" s="129"/>
      <c r="AK687" s="129"/>
      <c r="AL687" s="129"/>
      <c r="AM687" s="129"/>
      <c r="AN687" s="129"/>
      <c r="AO687" s="129"/>
      <c r="AP687" s="129"/>
      <c r="AQ687" s="129"/>
      <c r="AR687" s="129"/>
      <c r="AS687" s="129"/>
      <c r="AT687" s="129"/>
      <c r="AU687" s="129"/>
      <c r="AV687" s="129"/>
      <c r="AW687" s="129"/>
    </row>
    <row r="688" spans="1:49" ht="20.399999999999999" outlineLevel="1">
      <c r="A688" s="130">
        <v>268</v>
      </c>
      <c r="B688" s="134" t="s">
        <v>1019</v>
      </c>
      <c r="C688" s="166" t="s">
        <v>1020</v>
      </c>
      <c r="D688" s="136" t="s">
        <v>198</v>
      </c>
      <c r="E688" s="140">
        <v>6009.25</v>
      </c>
      <c r="F688" s="144"/>
      <c r="G688" s="145">
        <f>ROUND(E688*F688,2)</f>
        <v>0</v>
      </c>
      <c r="H688" s="145">
        <v>0</v>
      </c>
      <c r="I688" s="145">
        <f>ROUND(E688*H688,5)</f>
        <v>0</v>
      </c>
      <c r="J688" s="145">
        <v>0</v>
      </c>
      <c r="K688" s="145">
        <f>ROUND(E688*J688,5)</f>
        <v>0</v>
      </c>
      <c r="L688" s="129"/>
      <c r="M688" s="129"/>
      <c r="N688" s="129"/>
      <c r="O688" s="129"/>
      <c r="P688" s="129"/>
      <c r="Q688" s="129"/>
      <c r="R688" s="129"/>
      <c r="S688" s="129"/>
      <c r="T688" s="129" t="s">
        <v>155</v>
      </c>
      <c r="U688" s="129"/>
      <c r="V688" s="129"/>
      <c r="W688" s="129"/>
      <c r="X688" s="129"/>
      <c r="Y688" s="129"/>
      <c r="Z688" s="129"/>
      <c r="AA688" s="129"/>
      <c r="AB688" s="129"/>
      <c r="AC688" s="129"/>
      <c r="AD688" s="129"/>
      <c r="AE688" s="129"/>
      <c r="AF688" s="129"/>
      <c r="AG688" s="129"/>
      <c r="AH688" s="129"/>
      <c r="AI688" s="129"/>
      <c r="AJ688" s="129"/>
      <c r="AK688" s="129"/>
      <c r="AL688" s="129"/>
      <c r="AM688" s="129"/>
      <c r="AN688" s="129"/>
      <c r="AO688" s="129"/>
      <c r="AP688" s="129"/>
      <c r="AQ688" s="129"/>
      <c r="AR688" s="129"/>
      <c r="AS688" s="129"/>
      <c r="AT688" s="129"/>
      <c r="AU688" s="129"/>
      <c r="AV688" s="129"/>
      <c r="AW688" s="129"/>
    </row>
    <row r="689" spans="1:49" outlineLevel="1">
      <c r="A689" s="130"/>
      <c r="B689" s="134"/>
      <c r="C689" s="167" t="s">
        <v>1021</v>
      </c>
      <c r="D689" s="137"/>
      <c r="E689" s="141">
        <v>6009.25</v>
      </c>
      <c r="F689" s="145"/>
      <c r="G689" s="145"/>
      <c r="H689" s="145"/>
      <c r="I689" s="145"/>
      <c r="J689" s="145"/>
      <c r="K689" s="145"/>
      <c r="L689" s="129"/>
      <c r="M689" s="129"/>
      <c r="N689" s="129"/>
      <c r="O689" s="129"/>
      <c r="P689" s="129"/>
      <c r="Q689" s="129"/>
      <c r="R689" s="129"/>
      <c r="S689" s="129"/>
      <c r="T689" s="129" t="s">
        <v>157</v>
      </c>
      <c r="U689" s="129">
        <v>0</v>
      </c>
      <c r="V689" s="129"/>
      <c r="W689" s="129"/>
      <c r="X689" s="129"/>
      <c r="Y689" s="129"/>
      <c r="Z689" s="129"/>
      <c r="AA689" s="129"/>
      <c r="AB689" s="129"/>
      <c r="AC689" s="129"/>
      <c r="AD689" s="129"/>
      <c r="AE689" s="129"/>
      <c r="AF689" s="129"/>
      <c r="AG689" s="129"/>
      <c r="AH689" s="129"/>
      <c r="AI689" s="129"/>
      <c r="AJ689" s="129"/>
      <c r="AK689" s="129"/>
      <c r="AL689" s="129"/>
      <c r="AM689" s="129"/>
      <c r="AN689" s="129"/>
      <c r="AO689" s="129"/>
      <c r="AP689" s="129"/>
      <c r="AQ689" s="129"/>
      <c r="AR689" s="129"/>
      <c r="AS689" s="129"/>
      <c r="AT689" s="129"/>
      <c r="AU689" s="129"/>
      <c r="AV689" s="129"/>
      <c r="AW689" s="129"/>
    </row>
    <row r="690" spans="1:49" outlineLevel="1">
      <c r="A690" s="130">
        <v>269</v>
      </c>
      <c r="B690" s="134" t="s">
        <v>1022</v>
      </c>
      <c r="C690" s="166" t="s">
        <v>1023</v>
      </c>
      <c r="D690" s="136" t="s">
        <v>154</v>
      </c>
      <c r="E690" s="140">
        <v>72.111000000000004</v>
      </c>
      <c r="F690" s="144"/>
      <c r="G690" s="145">
        <f>ROUND(E690*F690,2)</f>
        <v>0</v>
      </c>
      <c r="H690" s="145">
        <v>0.35</v>
      </c>
      <c r="I690" s="145">
        <f>ROUND(E690*H690,5)</f>
        <v>25.238849999999999</v>
      </c>
      <c r="J690" s="145">
        <v>0</v>
      </c>
      <c r="K690" s="145">
        <f>ROUND(E690*J690,5)</f>
        <v>0</v>
      </c>
      <c r="L690" s="129"/>
      <c r="M690" s="129"/>
      <c r="N690" s="129"/>
      <c r="O690" s="129"/>
      <c r="P690" s="129"/>
      <c r="Q690" s="129"/>
      <c r="R690" s="129"/>
      <c r="S690" s="129"/>
      <c r="T690" s="129" t="s">
        <v>241</v>
      </c>
      <c r="U690" s="129"/>
      <c r="V690" s="129"/>
      <c r="W690" s="129"/>
      <c r="X690" s="129"/>
      <c r="Y690" s="129"/>
      <c r="Z690" s="129"/>
      <c r="AA690" s="129"/>
      <c r="AB690" s="129"/>
      <c r="AC690" s="129"/>
      <c r="AD690" s="129"/>
      <c r="AE690" s="129"/>
      <c r="AF690" s="129"/>
      <c r="AG690" s="129"/>
      <c r="AH690" s="129"/>
      <c r="AI690" s="129"/>
      <c r="AJ690" s="129"/>
      <c r="AK690" s="129"/>
      <c r="AL690" s="129"/>
      <c r="AM690" s="129"/>
      <c r="AN690" s="129"/>
      <c r="AO690" s="129"/>
      <c r="AP690" s="129"/>
      <c r="AQ690" s="129"/>
      <c r="AR690" s="129"/>
      <c r="AS690" s="129"/>
      <c r="AT690" s="129"/>
      <c r="AU690" s="129"/>
      <c r="AV690" s="129"/>
      <c r="AW690" s="129"/>
    </row>
    <row r="691" spans="1:49" outlineLevel="1">
      <c r="A691" s="130"/>
      <c r="B691" s="134"/>
      <c r="C691" s="167" t="s">
        <v>1024</v>
      </c>
      <c r="D691" s="137"/>
      <c r="E691" s="141">
        <v>72.111000000000004</v>
      </c>
      <c r="F691" s="145"/>
      <c r="G691" s="145"/>
      <c r="H691" s="145"/>
      <c r="I691" s="145"/>
      <c r="J691" s="145"/>
      <c r="K691" s="145"/>
      <c r="L691" s="129"/>
      <c r="M691" s="129"/>
      <c r="N691" s="129"/>
      <c r="O691" s="129"/>
      <c r="P691" s="129"/>
      <c r="Q691" s="129"/>
      <c r="R691" s="129"/>
      <c r="S691" s="129"/>
      <c r="T691" s="129" t="s">
        <v>157</v>
      </c>
      <c r="U691" s="129">
        <v>0</v>
      </c>
      <c r="V691" s="129"/>
      <c r="W691" s="129"/>
      <c r="X691" s="129"/>
      <c r="Y691" s="129"/>
      <c r="Z691" s="129"/>
      <c r="AA691" s="129"/>
      <c r="AB691" s="129"/>
      <c r="AC691" s="129"/>
      <c r="AD691" s="129"/>
      <c r="AE691" s="129"/>
      <c r="AF691" s="129"/>
      <c r="AG691" s="129"/>
      <c r="AH691" s="129"/>
      <c r="AI691" s="129"/>
      <c r="AJ691" s="129"/>
      <c r="AK691" s="129"/>
      <c r="AL691" s="129"/>
      <c r="AM691" s="129"/>
      <c r="AN691" s="129"/>
      <c r="AO691" s="129"/>
      <c r="AP691" s="129"/>
      <c r="AQ691" s="129"/>
      <c r="AR691" s="129"/>
      <c r="AS691" s="129"/>
      <c r="AT691" s="129"/>
      <c r="AU691" s="129"/>
      <c r="AV691" s="129"/>
      <c r="AW691" s="129"/>
    </row>
    <row r="692" spans="1:49" outlineLevel="1">
      <c r="A692" s="130">
        <v>270</v>
      </c>
      <c r="B692" s="134" t="s">
        <v>1025</v>
      </c>
      <c r="C692" s="166" t="s">
        <v>1026</v>
      </c>
      <c r="D692" s="136" t="s">
        <v>198</v>
      </c>
      <c r="E692" s="140">
        <v>240.37</v>
      </c>
      <c r="F692" s="144"/>
      <c r="G692" s="145">
        <f>ROUND(E692*F692,2)</f>
        <v>0</v>
      </c>
      <c r="H692" s="145">
        <v>0</v>
      </c>
      <c r="I692" s="145">
        <f>ROUND(E692*H692,5)</f>
        <v>0</v>
      </c>
      <c r="J692" s="145">
        <v>0</v>
      </c>
      <c r="K692" s="145">
        <f>ROUND(E692*J692,5)</f>
        <v>0</v>
      </c>
      <c r="L692" s="129"/>
      <c r="M692" s="129"/>
      <c r="N692" s="129"/>
      <c r="O692" s="129"/>
      <c r="P692" s="129"/>
      <c r="Q692" s="129"/>
      <c r="R692" s="129"/>
      <c r="S692" s="129"/>
      <c r="T692" s="129" t="s">
        <v>155</v>
      </c>
      <c r="U692" s="129"/>
      <c r="V692" s="129"/>
      <c r="W692" s="129"/>
      <c r="X692" s="129"/>
      <c r="Y692" s="129"/>
      <c r="Z692" s="129"/>
      <c r="AA692" s="129"/>
      <c r="AB692" s="129"/>
      <c r="AC692" s="129"/>
      <c r="AD692" s="129"/>
      <c r="AE692" s="129"/>
      <c r="AF692" s="129"/>
      <c r="AG692" s="129"/>
      <c r="AH692" s="129"/>
      <c r="AI692" s="129"/>
      <c r="AJ692" s="129"/>
      <c r="AK692" s="129"/>
      <c r="AL692" s="129"/>
      <c r="AM692" s="129"/>
      <c r="AN692" s="129"/>
      <c r="AO692" s="129"/>
      <c r="AP692" s="129"/>
      <c r="AQ692" s="129"/>
      <c r="AR692" s="129"/>
      <c r="AS692" s="129"/>
      <c r="AT692" s="129"/>
      <c r="AU692" s="129"/>
      <c r="AV692" s="129"/>
      <c r="AW692" s="129"/>
    </row>
    <row r="693" spans="1:49" outlineLevel="1">
      <c r="A693" s="130">
        <v>271</v>
      </c>
      <c r="B693" s="134" t="s">
        <v>1027</v>
      </c>
      <c r="C693" s="166" t="s">
        <v>1028</v>
      </c>
      <c r="D693" s="136" t="s">
        <v>219</v>
      </c>
      <c r="E693" s="140">
        <v>28.3</v>
      </c>
      <c r="F693" s="144"/>
      <c r="G693" s="145">
        <f>ROUND(E693*F693,2)</f>
        <v>0</v>
      </c>
      <c r="H693" s="145">
        <v>0</v>
      </c>
      <c r="I693" s="145">
        <f>ROUND(E693*H693,5)</f>
        <v>0</v>
      </c>
      <c r="J693" s="145">
        <v>0</v>
      </c>
      <c r="K693" s="145">
        <f>ROUND(E693*J693,5)</f>
        <v>0</v>
      </c>
      <c r="L693" s="129"/>
      <c r="M693" s="129"/>
      <c r="N693" s="129"/>
      <c r="O693" s="129"/>
      <c r="P693" s="129"/>
      <c r="Q693" s="129"/>
      <c r="R693" s="129"/>
      <c r="S693" s="129"/>
      <c r="T693" s="129" t="s">
        <v>155</v>
      </c>
      <c r="U693" s="129"/>
      <c r="V693" s="129"/>
      <c r="W693" s="129"/>
      <c r="X693" s="129"/>
      <c r="Y693" s="129"/>
      <c r="Z693" s="129"/>
      <c r="AA693" s="129"/>
      <c r="AB693" s="129"/>
      <c r="AC693" s="129"/>
      <c r="AD693" s="129"/>
      <c r="AE693" s="129"/>
      <c r="AF693" s="129"/>
      <c r="AG693" s="129"/>
      <c r="AH693" s="129"/>
      <c r="AI693" s="129"/>
      <c r="AJ693" s="129"/>
      <c r="AK693" s="129"/>
      <c r="AL693" s="129"/>
      <c r="AM693" s="129"/>
      <c r="AN693" s="129"/>
      <c r="AO693" s="129"/>
      <c r="AP693" s="129"/>
      <c r="AQ693" s="129"/>
      <c r="AR693" s="129"/>
      <c r="AS693" s="129"/>
      <c r="AT693" s="129"/>
      <c r="AU693" s="129"/>
      <c r="AV693" s="129"/>
      <c r="AW693" s="129"/>
    </row>
    <row r="694" spans="1:49">
      <c r="A694" s="131" t="s">
        <v>150</v>
      </c>
      <c r="B694" s="135" t="s">
        <v>92</v>
      </c>
      <c r="C694" s="168" t="s">
        <v>93</v>
      </c>
      <c r="D694" s="138"/>
      <c r="E694" s="142"/>
      <c r="F694" s="146"/>
      <c r="G694" s="146">
        <f>SUM(G695:G746)</f>
        <v>0</v>
      </c>
      <c r="H694" s="146"/>
      <c r="I694" s="146">
        <f>SUM(I695:I746)</f>
        <v>15.33994</v>
      </c>
      <c r="J694" s="146"/>
      <c r="K694" s="146">
        <f>SUM(K695:K746)</f>
        <v>0</v>
      </c>
      <c r="T694" t="s">
        <v>151</v>
      </c>
    </row>
    <row r="695" spans="1:49" ht="20.399999999999999" outlineLevel="1">
      <c r="A695" s="130">
        <v>272</v>
      </c>
      <c r="B695" s="134" t="s">
        <v>1029</v>
      </c>
      <c r="C695" s="166" t="s">
        <v>1030</v>
      </c>
      <c r="D695" s="136" t="s">
        <v>198</v>
      </c>
      <c r="E695" s="140">
        <v>284.86</v>
      </c>
      <c r="F695" s="144"/>
      <c r="G695" s="145">
        <f>ROUND(E695*F695,2)</f>
        <v>0</v>
      </c>
      <c r="H695" s="145">
        <v>0</v>
      </c>
      <c r="I695" s="145">
        <f>ROUND(E695*H695,5)</f>
        <v>0</v>
      </c>
      <c r="J695" s="145">
        <v>0</v>
      </c>
      <c r="K695" s="145">
        <f>ROUND(E695*J695,5)</f>
        <v>0</v>
      </c>
      <c r="L695" s="129"/>
      <c r="M695" s="129"/>
      <c r="N695" s="129"/>
      <c r="O695" s="129"/>
      <c r="P695" s="129"/>
      <c r="Q695" s="129"/>
      <c r="R695" s="129"/>
      <c r="S695" s="129"/>
      <c r="T695" s="129" t="s">
        <v>155</v>
      </c>
      <c r="U695" s="129"/>
      <c r="V695" s="129"/>
      <c r="W695" s="129"/>
      <c r="X695" s="129"/>
      <c r="Y695" s="129"/>
      <c r="Z695" s="129"/>
      <c r="AA695" s="129"/>
      <c r="AB695" s="129"/>
      <c r="AC695" s="129"/>
      <c r="AD695" s="129"/>
      <c r="AE695" s="129"/>
      <c r="AF695" s="129"/>
      <c r="AG695" s="129"/>
      <c r="AH695" s="129"/>
      <c r="AI695" s="129"/>
      <c r="AJ695" s="129"/>
      <c r="AK695" s="129"/>
      <c r="AL695" s="129"/>
      <c r="AM695" s="129"/>
      <c r="AN695" s="129"/>
      <c r="AO695" s="129"/>
      <c r="AP695" s="129"/>
      <c r="AQ695" s="129"/>
      <c r="AR695" s="129"/>
      <c r="AS695" s="129"/>
      <c r="AT695" s="129"/>
      <c r="AU695" s="129"/>
      <c r="AV695" s="129"/>
      <c r="AW695" s="129"/>
    </row>
    <row r="696" spans="1:49" outlineLevel="1">
      <c r="A696" s="130"/>
      <c r="B696" s="134"/>
      <c r="C696" s="167" t="s">
        <v>658</v>
      </c>
      <c r="D696" s="137"/>
      <c r="E696" s="141">
        <v>124.36</v>
      </c>
      <c r="F696" s="145"/>
      <c r="G696" s="145"/>
      <c r="H696" s="145"/>
      <c r="I696" s="145"/>
      <c r="J696" s="145"/>
      <c r="K696" s="145"/>
      <c r="L696" s="129"/>
      <c r="M696" s="129"/>
      <c r="N696" s="129"/>
      <c r="O696" s="129"/>
      <c r="P696" s="129"/>
      <c r="Q696" s="129"/>
      <c r="R696" s="129"/>
      <c r="S696" s="129"/>
      <c r="T696" s="129" t="s">
        <v>157</v>
      </c>
      <c r="U696" s="129">
        <v>0</v>
      </c>
      <c r="V696" s="129"/>
      <c r="W696" s="129"/>
      <c r="X696" s="129"/>
      <c r="Y696" s="129"/>
      <c r="Z696" s="129"/>
      <c r="AA696" s="129"/>
      <c r="AB696" s="129"/>
      <c r="AC696" s="129"/>
      <c r="AD696" s="129"/>
      <c r="AE696" s="129"/>
      <c r="AF696" s="129"/>
      <c r="AG696" s="129"/>
      <c r="AH696" s="129"/>
      <c r="AI696" s="129"/>
      <c r="AJ696" s="129"/>
      <c r="AK696" s="129"/>
      <c r="AL696" s="129"/>
      <c r="AM696" s="129"/>
      <c r="AN696" s="129"/>
      <c r="AO696" s="129"/>
      <c r="AP696" s="129"/>
      <c r="AQ696" s="129"/>
      <c r="AR696" s="129"/>
      <c r="AS696" s="129"/>
      <c r="AT696" s="129"/>
      <c r="AU696" s="129"/>
      <c r="AV696" s="129"/>
      <c r="AW696" s="129"/>
    </row>
    <row r="697" spans="1:49" ht="20.399999999999999" outlineLevel="1">
      <c r="A697" s="130"/>
      <c r="B697" s="134"/>
      <c r="C697" s="167" t="s">
        <v>659</v>
      </c>
      <c r="D697" s="137"/>
      <c r="E697" s="141">
        <v>160.5</v>
      </c>
      <c r="F697" s="145"/>
      <c r="G697" s="145"/>
      <c r="H697" s="145"/>
      <c r="I697" s="145"/>
      <c r="J697" s="145"/>
      <c r="K697" s="145"/>
      <c r="L697" s="129"/>
      <c r="M697" s="129"/>
      <c r="N697" s="129"/>
      <c r="O697" s="129"/>
      <c r="P697" s="129"/>
      <c r="Q697" s="129"/>
      <c r="R697" s="129"/>
      <c r="S697" s="129"/>
      <c r="T697" s="129" t="s">
        <v>157</v>
      </c>
      <c r="U697" s="129">
        <v>0</v>
      </c>
      <c r="V697" s="129"/>
      <c r="W697" s="129"/>
      <c r="X697" s="129"/>
      <c r="Y697" s="129"/>
      <c r="Z697" s="129"/>
      <c r="AA697" s="129"/>
      <c r="AB697" s="129"/>
      <c r="AC697" s="129"/>
      <c r="AD697" s="129"/>
      <c r="AE697" s="129"/>
      <c r="AF697" s="129"/>
      <c r="AG697" s="129"/>
      <c r="AH697" s="129"/>
      <c r="AI697" s="129"/>
      <c r="AJ697" s="129"/>
      <c r="AK697" s="129"/>
      <c r="AL697" s="129"/>
      <c r="AM697" s="129"/>
      <c r="AN697" s="129"/>
      <c r="AO697" s="129"/>
      <c r="AP697" s="129"/>
      <c r="AQ697" s="129"/>
      <c r="AR697" s="129"/>
      <c r="AS697" s="129"/>
      <c r="AT697" s="129"/>
      <c r="AU697" s="129"/>
      <c r="AV697" s="129"/>
      <c r="AW697" s="129"/>
    </row>
    <row r="698" spans="1:49" outlineLevel="1">
      <c r="A698" s="130">
        <v>273</v>
      </c>
      <c r="B698" s="134" t="s">
        <v>1031</v>
      </c>
      <c r="C698" s="166" t="s">
        <v>1032</v>
      </c>
      <c r="D698" s="136" t="s">
        <v>198</v>
      </c>
      <c r="E698" s="140">
        <v>299.10300000000001</v>
      </c>
      <c r="F698" s="144"/>
      <c r="G698" s="145">
        <f>ROUND(E698*F698,2)</f>
        <v>0</v>
      </c>
      <c r="H698" s="145">
        <v>4.4999999999999999E-4</v>
      </c>
      <c r="I698" s="145">
        <f>ROUND(E698*H698,5)</f>
        <v>0.1346</v>
      </c>
      <c r="J698" s="145">
        <v>0</v>
      </c>
      <c r="K698" s="145">
        <f>ROUND(E698*J698,5)</f>
        <v>0</v>
      </c>
      <c r="L698" s="129"/>
      <c r="M698" s="129"/>
      <c r="N698" s="129"/>
      <c r="O698" s="129"/>
      <c r="P698" s="129"/>
      <c r="Q698" s="129"/>
      <c r="R698" s="129"/>
      <c r="S698" s="129"/>
      <c r="T698" s="129" t="s">
        <v>241</v>
      </c>
      <c r="U698" s="129"/>
      <c r="V698" s="129"/>
      <c r="W698" s="129"/>
      <c r="X698" s="129"/>
      <c r="Y698" s="129"/>
      <c r="Z698" s="129"/>
      <c r="AA698" s="129"/>
      <c r="AB698" s="129"/>
      <c r="AC698" s="129"/>
      <c r="AD698" s="129"/>
      <c r="AE698" s="129"/>
      <c r="AF698" s="129"/>
      <c r="AG698" s="129"/>
      <c r="AH698" s="129"/>
      <c r="AI698" s="129"/>
      <c r="AJ698" s="129"/>
      <c r="AK698" s="129"/>
      <c r="AL698" s="129"/>
      <c r="AM698" s="129"/>
      <c r="AN698" s="129"/>
      <c r="AO698" s="129"/>
      <c r="AP698" s="129"/>
      <c r="AQ698" s="129"/>
      <c r="AR698" s="129"/>
      <c r="AS698" s="129"/>
      <c r="AT698" s="129"/>
      <c r="AU698" s="129"/>
      <c r="AV698" s="129"/>
      <c r="AW698" s="129"/>
    </row>
    <row r="699" spans="1:49" outlineLevel="1">
      <c r="A699" s="130"/>
      <c r="B699" s="134"/>
      <c r="C699" s="167" t="s">
        <v>1033</v>
      </c>
      <c r="D699" s="137"/>
      <c r="E699" s="141">
        <v>130.578</v>
      </c>
      <c r="F699" s="145"/>
      <c r="G699" s="145"/>
      <c r="H699" s="145"/>
      <c r="I699" s="145"/>
      <c r="J699" s="145"/>
      <c r="K699" s="145"/>
      <c r="L699" s="129"/>
      <c r="M699" s="129"/>
      <c r="N699" s="129"/>
      <c r="O699" s="129"/>
      <c r="P699" s="129"/>
      <c r="Q699" s="129"/>
      <c r="R699" s="129"/>
      <c r="S699" s="129"/>
      <c r="T699" s="129" t="s">
        <v>157</v>
      </c>
      <c r="U699" s="129">
        <v>0</v>
      </c>
      <c r="V699" s="129"/>
      <c r="W699" s="129"/>
      <c r="X699" s="129"/>
      <c r="Y699" s="129"/>
      <c r="Z699" s="129"/>
      <c r="AA699" s="129"/>
      <c r="AB699" s="129"/>
      <c r="AC699" s="129"/>
      <c r="AD699" s="129"/>
      <c r="AE699" s="129"/>
      <c r="AF699" s="129"/>
      <c r="AG699" s="129"/>
      <c r="AH699" s="129"/>
      <c r="AI699" s="129"/>
      <c r="AJ699" s="129"/>
      <c r="AK699" s="129"/>
      <c r="AL699" s="129"/>
      <c r="AM699" s="129"/>
      <c r="AN699" s="129"/>
      <c r="AO699" s="129"/>
      <c r="AP699" s="129"/>
      <c r="AQ699" s="129"/>
      <c r="AR699" s="129"/>
      <c r="AS699" s="129"/>
      <c r="AT699" s="129"/>
      <c r="AU699" s="129"/>
      <c r="AV699" s="129"/>
      <c r="AW699" s="129"/>
    </row>
    <row r="700" spans="1:49" ht="20.399999999999999" outlineLevel="1">
      <c r="A700" s="130"/>
      <c r="B700" s="134"/>
      <c r="C700" s="167" t="s">
        <v>1034</v>
      </c>
      <c r="D700" s="137"/>
      <c r="E700" s="141">
        <v>168.52500000000001</v>
      </c>
      <c r="F700" s="145"/>
      <c r="G700" s="145"/>
      <c r="H700" s="145"/>
      <c r="I700" s="145"/>
      <c r="J700" s="145"/>
      <c r="K700" s="145"/>
      <c r="L700" s="129"/>
      <c r="M700" s="129"/>
      <c r="N700" s="129"/>
      <c r="O700" s="129"/>
      <c r="P700" s="129"/>
      <c r="Q700" s="129"/>
      <c r="R700" s="129"/>
      <c r="S700" s="129"/>
      <c r="T700" s="129" t="s">
        <v>157</v>
      </c>
      <c r="U700" s="129">
        <v>0</v>
      </c>
      <c r="V700" s="129"/>
      <c r="W700" s="129"/>
      <c r="X700" s="129"/>
      <c r="Y700" s="129"/>
      <c r="Z700" s="129"/>
      <c r="AA700" s="129"/>
      <c r="AB700" s="129"/>
      <c r="AC700" s="129"/>
      <c r="AD700" s="129"/>
      <c r="AE700" s="129"/>
      <c r="AF700" s="129"/>
      <c r="AG700" s="129"/>
      <c r="AH700" s="129"/>
      <c r="AI700" s="129"/>
      <c r="AJ700" s="129"/>
      <c r="AK700" s="129"/>
      <c r="AL700" s="129"/>
      <c r="AM700" s="129"/>
      <c r="AN700" s="129"/>
      <c r="AO700" s="129"/>
      <c r="AP700" s="129"/>
      <c r="AQ700" s="129"/>
      <c r="AR700" s="129"/>
      <c r="AS700" s="129"/>
      <c r="AT700" s="129"/>
      <c r="AU700" s="129"/>
      <c r="AV700" s="129"/>
      <c r="AW700" s="129"/>
    </row>
    <row r="701" spans="1:49" ht="20.399999999999999" outlineLevel="1">
      <c r="A701" s="130">
        <v>274</v>
      </c>
      <c r="B701" s="134" t="s">
        <v>1035</v>
      </c>
      <c r="C701" s="166" t="s">
        <v>1036</v>
      </c>
      <c r="D701" s="136" t="s">
        <v>198</v>
      </c>
      <c r="E701" s="140">
        <v>103.32</v>
      </c>
      <c r="F701" s="144"/>
      <c r="G701" s="145">
        <f>ROUND(E701*F701,2)</f>
        <v>0</v>
      </c>
      <c r="H701" s="145">
        <v>0</v>
      </c>
      <c r="I701" s="145">
        <f>ROUND(E701*H701,5)</f>
        <v>0</v>
      </c>
      <c r="J701" s="145">
        <v>0</v>
      </c>
      <c r="K701" s="145">
        <f>ROUND(E701*J701,5)</f>
        <v>0</v>
      </c>
      <c r="L701" s="129"/>
      <c r="M701" s="129"/>
      <c r="N701" s="129"/>
      <c r="O701" s="129"/>
      <c r="P701" s="129"/>
      <c r="Q701" s="129"/>
      <c r="R701" s="129"/>
      <c r="S701" s="129"/>
      <c r="T701" s="129" t="s">
        <v>155</v>
      </c>
      <c r="U701" s="129"/>
      <c r="V701" s="129"/>
      <c r="W701" s="129"/>
      <c r="X701" s="129"/>
      <c r="Y701" s="129"/>
      <c r="Z701" s="129"/>
      <c r="AA701" s="129"/>
      <c r="AB701" s="129"/>
      <c r="AC701" s="129"/>
      <c r="AD701" s="129"/>
      <c r="AE701" s="129"/>
      <c r="AF701" s="129"/>
      <c r="AG701" s="129"/>
      <c r="AH701" s="129"/>
      <c r="AI701" s="129"/>
      <c r="AJ701" s="129"/>
      <c r="AK701" s="129"/>
      <c r="AL701" s="129"/>
      <c r="AM701" s="129"/>
      <c r="AN701" s="129"/>
      <c r="AO701" s="129"/>
      <c r="AP701" s="129"/>
      <c r="AQ701" s="129"/>
      <c r="AR701" s="129"/>
      <c r="AS701" s="129"/>
      <c r="AT701" s="129"/>
      <c r="AU701" s="129"/>
      <c r="AV701" s="129"/>
      <c r="AW701" s="129"/>
    </row>
    <row r="702" spans="1:49" outlineLevel="1">
      <c r="A702" s="130"/>
      <c r="B702" s="134"/>
      <c r="C702" s="167" t="s">
        <v>1037</v>
      </c>
      <c r="D702" s="137"/>
      <c r="E702" s="141">
        <v>103.32</v>
      </c>
      <c r="F702" s="145"/>
      <c r="G702" s="145"/>
      <c r="H702" s="145"/>
      <c r="I702" s="145"/>
      <c r="J702" s="145"/>
      <c r="K702" s="145"/>
      <c r="L702" s="129"/>
      <c r="M702" s="129"/>
      <c r="N702" s="129"/>
      <c r="O702" s="129"/>
      <c r="P702" s="129"/>
      <c r="Q702" s="129"/>
      <c r="R702" s="129"/>
      <c r="S702" s="129"/>
      <c r="T702" s="129" t="s">
        <v>157</v>
      </c>
      <c r="U702" s="129">
        <v>0</v>
      </c>
      <c r="V702" s="129"/>
      <c r="W702" s="129"/>
      <c r="X702" s="129"/>
      <c r="Y702" s="129"/>
      <c r="Z702" s="129"/>
      <c r="AA702" s="129"/>
      <c r="AB702" s="129"/>
      <c r="AC702" s="129"/>
      <c r="AD702" s="129"/>
      <c r="AE702" s="129"/>
      <c r="AF702" s="129"/>
      <c r="AG702" s="129"/>
      <c r="AH702" s="129"/>
      <c r="AI702" s="129"/>
      <c r="AJ702" s="129"/>
      <c r="AK702" s="129"/>
      <c r="AL702" s="129"/>
      <c r="AM702" s="129"/>
      <c r="AN702" s="129"/>
      <c r="AO702" s="129"/>
      <c r="AP702" s="129"/>
      <c r="AQ702" s="129"/>
      <c r="AR702" s="129"/>
      <c r="AS702" s="129"/>
      <c r="AT702" s="129"/>
      <c r="AU702" s="129"/>
      <c r="AV702" s="129"/>
      <c r="AW702" s="129"/>
    </row>
    <row r="703" spans="1:49" outlineLevel="1">
      <c r="A703" s="130">
        <v>275</v>
      </c>
      <c r="B703" s="134" t="s">
        <v>1038</v>
      </c>
      <c r="C703" s="166" t="s">
        <v>1039</v>
      </c>
      <c r="D703" s="136" t="s">
        <v>198</v>
      </c>
      <c r="E703" s="140">
        <v>216.97200000000001</v>
      </c>
      <c r="F703" s="144"/>
      <c r="G703" s="145">
        <f>ROUND(E703*F703,2)</f>
        <v>0</v>
      </c>
      <c r="H703" s="145">
        <v>2E-3</v>
      </c>
      <c r="I703" s="145">
        <f>ROUND(E703*H703,5)</f>
        <v>0.43393999999999999</v>
      </c>
      <c r="J703" s="145">
        <v>0</v>
      </c>
      <c r="K703" s="145">
        <f>ROUND(E703*J703,5)</f>
        <v>0</v>
      </c>
      <c r="L703" s="129"/>
      <c r="M703" s="129"/>
      <c r="N703" s="129"/>
      <c r="O703" s="129"/>
      <c r="P703" s="129"/>
      <c r="Q703" s="129"/>
      <c r="R703" s="129"/>
      <c r="S703" s="129"/>
      <c r="T703" s="129" t="s">
        <v>241</v>
      </c>
      <c r="U703" s="129"/>
      <c r="V703" s="129"/>
      <c r="W703" s="129"/>
      <c r="X703" s="129"/>
      <c r="Y703" s="129"/>
      <c r="Z703" s="129"/>
      <c r="AA703" s="129"/>
      <c r="AB703" s="129"/>
      <c r="AC703" s="129"/>
      <c r="AD703" s="129"/>
      <c r="AE703" s="129"/>
      <c r="AF703" s="129"/>
      <c r="AG703" s="129"/>
      <c r="AH703" s="129"/>
      <c r="AI703" s="129"/>
      <c r="AJ703" s="129"/>
      <c r="AK703" s="129"/>
      <c r="AL703" s="129"/>
      <c r="AM703" s="129"/>
      <c r="AN703" s="129"/>
      <c r="AO703" s="129"/>
      <c r="AP703" s="129"/>
      <c r="AQ703" s="129"/>
      <c r="AR703" s="129"/>
      <c r="AS703" s="129"/>
      <c r="AT703" s="129"/>
      <c r="AU703" s="129"/>
      <c r="AV703" s="129"/>
      <c r="AW703" s="129"/>
    </row>
    <row r="704" spans="1:49" outlineLevel="1">
      <c r="A704" s="130"/>
      <c r="B704" s="134"/>
      <c r="C704" s="167" t="s">
        <v>1040</v>
      </c>
      <c r="D704" s="137"/>
      <c r="E704" s="141">
        <v>216.97200000000001</v>
      </c>
      <c r="F704" s="145"/>
      <c r="G704" s="145"/>
      <c r="H704" s="145"/>
      <c r="I704" s="145"/>
      <c r="J704" s="145"/>
      <c r="K704" s="145"/>
      <c r="L704" s="129"/>
      <c r="M704" s="129"/>
      <c r="N704" s="129"/>
      <c r="O704" s="129"/>
      <c r="P704" s="129"/>
      <c r="Q704" s="129"/>
      <c r="R704" s="129"/>
      <c r="S704" s="129"/>
      <c r="T704" s="129" t="s">
        <v>157</v>
      </c>
      <c r="U704" s="129">
        <v>0</v>
      </c>
      <c r="V704" s="129"/>
      <c r="W704" s="129"/>
      <c r="X704" s="129"/>
      <c r="Y704" s="129"/>
      <c r="Z704" s="129"/>
      <c r="AA704" s="129"/>
      <c r="AB704" s="129"/>
      <c r="AC704" s="129"/>
      <c r="AD704" s="129"/>
      <c r="AE704" s="129"/>
      <c r="AF704" s="129"/>
      <c r="AG704" s="129"/>
      <c r="AH704" s="129"/>
      <c r="AI704" s="129"/>
      <c r="AJ704" s="129"/>
      <c r="AK704" s="129"/>
      <c r="AL704" s="129"/>
      <c r="AM704" s="129"/>
      <c r="AN704" s="129"/>
      <c r="AO704" s="129"/>
      <c r="AP704" s="129"/>
      <c r="AQ704" s="129"/>
      <c r="AR704" s="129"/>
      <c r="AS704" s="129"/>
      <c r="AT704" s="129"/>
      <c r="AU704" s="129"/>
      <c r="AV704" s="129"/>
      <c r="AW704" s="129"/>
    </row>
    <row r="705" spans="1:49" outlineLevel="1">
      <c r="A705" s="130">
        <v>276</v>
      </c>
      <c r="B705" s="134" t="s">
        <v>1041</v>
      </c>
      <c r="C705" s="166" t="s">
        <v>1042</v>
      </c>
      <c r="D705" s="136" t="s">
        <v>198</v>
      </c>
      <c r="E705" s="140">
        <v>388.18</v>
      </c>
      <c r="F705" s="144"/>
      <c r="G705" s="145">
        <f>ROUND(E705*F705,2)</f>
        <v>0</v>
      </c>
      <c r="H705" s="145">
        <v>1.0000000000000001E-5</v>
      </c>
      <c r="I705" s="145">
        <f>ROUND(E705*H705,5)</f>
        <v>3.8800000000000002E-3</v>
      </c>
      <c r="J705" s="145">
        <v>0</v>
      </c>
      <c r="K705" s="145">
        <f>ROUND(E705*J705,5)</f>
        <v>0</v>
      </c>
      <c r="L705" s="129"/>
      <c r="M705" s="129"/>
      <c r="N705" s="129"/>
      <c r="O705" s="129"/>
      <c r="P705" s="129"/>
      <c r="Q705" s="129"/>
      <c r="R705" s="129"/>
      <c r="S705" s="129"/>
      <c r="T705" s="129" t="s">
        <v>155</v>
      </c>
      <c r="U705" s="129"/>
      <c r="V705" s="129"/>
      <c r="W705" s="129"/>
      <c r="X705" s="129"/>
      <c r="Y705" s="129"/>
      <c r="Z705" s="129"/>
      <c r="AA705" s="129"/>
      <c r="AB705" s="129"/>
      <c r="AC705" s="129"/>
      <c r="AD705" s="129"/>
      <c r="AE705" s="129"/>
      <c r="AF705" s="129"/>
      <c r="AG705" s="129"/>
      <c r="AH705" s="129"/>
      <c r="AI705" s="129"/>
      <c r="AJ705" s="129"/>
      <c r="AK705" s="129"/>
      <c r="AL705" s="129"/>
      <c r="AM705" s="129"/>
      <c r="AN705" s="129"/>
      <c r="AO705" s="129"/>
      <c r="AP705" s="129"/>
      <c r="AQ705" s="129"/>
      <c r="AR705" s="129"/>
      <c r="AS705" s="129"/>
      <c r="AT705" s="129"/>
      <c r="AU705" s="129"/>
      <c r="AV705" s="129"/>
      <c r="AW705" s="129"/>
    </row>
    <row r="706" spans="1:49" outlineLevel="1">
      <c r="A706" s="130"/>
      <c r="B706" s="134"/>
      <c r="C706" s="167" t="s">
        <v>1037</v>
      </c>
      <c r="D706" s="137"/>
      <c r="E706" s="141">
        <v>103.32</v>
      </c>
      <c r="F706" s="145"/>
      <c r="G706" s="145"/>
      <c r="H706" s="145"/>
      <c r="I706" s="145"/>
      <c r="J706" s="145"/>
      <c r="K706" s="145"/>
      <c r="L706" s="129"/>
      <c r="M706" s="129"/>
      <c r="N706" s="129"/>
      <c r="O706" s="129"/>
      <c r="P706" s="129"/>
      <c r="Q706" s="129"/>
      <c r="R706" s="129"/>
      <c r="S706" s="129"/>
      <c r="T706" s="129" t="s">
        <v>157</v>
      </c>
      <c r="U706" s="129">
        <v>0</v>
      </c>
      <c r="V706" s="129"/>
      <c r="W706" s="129"/>
      <c r="X706" s="129"/>
      <c r="Y706" s="129"/>
      <c r="Z706" s="129"/>
      <c r="AA706" s="129"/>
      <c r="AB706" s="129"/>
      <c r="AC706" s="129"/>
      <c r="AD706" s="129"/>
      <c r="AE706" s="129"/>
      <c r="AF706" s="129"/>
      <c r="AG706" s="129"/>
      <c r="AH706" s="129"/>
      <c r="AI706" s="129"/>
      <c r="AJ706" s="129"/>
      <c r="AK706" s="129"/>
      <c r="AL706" s="129"/>
      <c r="AM706" s="129"/>
      <c r="AN706" s="129"/>
      <c r="AO706" s="129"/>
      <c r="AP706" s="129"/>
      <c r="AQ706" s="129"/>
      <c r="AR706" s="129"/>
      <c r="AS706" s="129"/>
      <c r="AT706" s="129"/>
      <c r="AU706" s="129"/>
      <c r="AV706" s="129"/>
      <c r="AW706" s="129"/>
    </row>
    <row r="707" spans="1:49" outlineLevel="1">
      <c r="A707" s="130"/>
      <c r="B707" s="134"/>
      <c r="C707" s="167" t="s">
        <v>658</v>
      </c>
      <c r="D707" s="137"/>
      <c r="E707" s="141">
        <v>124.36</v>
      </c>
      <c r="F707" s="145"/>
      <c r="G707" s="145"/>
      <c r="H707" s="145"/>
      <c r="I707" s="145"/>
      <c r="J707" s="145"/>
      <c r="K707" s="145"/>
      <c r="L707" s="129"/>
      <c r="M707" s="129"/>
      <c r="N707" s="129"/>
      <c r="O707" s="129"/>
      <c r="P707" s="129"/>
      <c r="Q707" s="129"/>
      <c r="R707" s="129"/>
      <c r="S707" s="129"/>
      <c r="T707" s="129" t="s">
        <v>157</v>
      </c>
      <c r="U707" s="129">
        <v>0</v>
      </c>
      <c r="V707" s="129"/>
      <c r="W707" s="129"/>
      <c r="X707" s="129"/>
      <c r="Y707" s="129"/>
      <c r="Z707" s="129"/>
      <c r="AA707" s="129"/>
      <c r="AB707" s="129"/>
      <c r="AC707" s="129"/>
      <c r="AD707" s="129"/>
      <c r="AE707" s="129"/>
      <c r="AF707" s="129"/>
      <c r="AG707" s="129"/>
      <c r="AH707" s="129"/>
      <c r="AI707" s="129"/>
      <c r="AJ707" s="129"/>
      <c r="AK707" s="129"/>
      <c r="AL707" s="129"/>
      <c r="AM707" s="129"/>
      <c r="AN707" s="129"/>
      <c r="AO707" s="129"/>
      <c r="AP707" s="129"/>
      <c r="AQ707" s="129"/>
      <c r="AR707" s="129"/>
      <c r="AS707" s="129"/>
      <c r="AT707" s="129"/>
      <c r="AU707" s="129"/>
      <c r="AV707" s="129"/>
      <c r="AW707" s="129"/>
    </row>
    <row r="708" spans="1:49" ht="20.399999999999999" outlineLevel="1">
      <c r="A708" s="130"/>
      <c r="B708" s="134"/>
      <c r="C708" s="167" t="s">
        <v>659</v>
      </c>
      <c r="D708" s="137"/>
      <c r="E708" s="141">
        <v>160.5</v>
      </c>
      <c r="F708" s="145"/>
      <c r="G708" s="145"/>
      <c r="H708" s="145"/>
      <c r="I708" s="145"/>
      <c r="J708" s="145"/>
      <c r="K708" s="145"/>
      <c r="L708" s="129"/>
      <c r="M708" s="129"/>
      <c r="N708" s="129"/>
      <c r="O708" s="129"/>
      <c r="P708" s="129"/>
      <c r="Q708" s="129"/>
      <c r="R708" s="129"/>
      <c r="S708" s="129"/>
      <c r="T708" s="129" t="s">
        <v>157</v>
      </c>
      <c r="U708" s="129">
        <v>0</v>
      </c>
      <c r="V708" s="129"/>
      <c r="W708" s="129"/>
      <c r="X708" s="129"/>
      <c r="Y708" s="129"/>
      <c r="Z708" s="129"/>
      <c r="AA708" s="129"/>
      <c r="AB708" s="129"/>
      <c r="AC708" s="129"/>
      <c r="AD708" s="129"/>
      <c r="AE708" s="129"/>
      <c r="AF708" s="129"/>
      <c r="AG708" s="129"/>
      <c r="AH708" s="129"/>
      <c r="AI708" s="129"/>
      <c r="AJ708" s="129"/>
      <c r="AK708" s="129"/>
      <c r="AL708" s="129"/>
      <c r="AM708" s="129"/>
      <c r="AN708" s="129"/>
      <c r="AO708" s="129"/>
      <c r="AP708" s="129"/>
      <c r="AQ708" s="129"/>
      <c r="AR708" s="129"/>
      <c r="AS708" s="129"/>
      <c r="AT708" s="129"/>
      <c r="AU708" s="129"/>
      <c r="AV708" s="129"/>
      <c r="AW708" s="129"/>
    </row>
    <row r="709" spans="1:49" outlineLevel="1">
      <c r="A709" s="130">
        <v>277</v>
      </c>
      <c r="B709" s="134" t="s">
        <v>1043</v>
      </c>
      <c r="C709" s="166" t="s">
        <v>1044</v>
      </c>
      <c r="D709" s="136" t="s">
        <v>237</v>
      </c>
      <c r="E709" s="140">
        <v>255.36</v>
      </c>
      <c r="F709" s="144"/>
      <c r="G709" s="145">
        <f>ROUND(E709*F709,2)</f>
        <v>0</v>
      </c>
      <c r="H709" s="145">
        <v>0</v>
      </c>
      <c r="I709" s="145">
        <f>ROUND(E709*H709,5)</f>
        <v>0</v>
      </c>
      <c r="J709" s="145">
        <v>0</v>
      </c>
      <c r="K709" s="145">
        <f>ROUND(E709*J709,5)</f>
        <v>0</v>
      </c>
      <c r="L709" s="129"/>
      <c r="M709" s="129"/>
      <c r="N709" s="129"/>
      <c r="O709" s="129"/>
      <c r="P709" s="129"/>
      <c r="Q709" s="129"/>
      <c r="R709" s="129"/>
      <c r="S709" s="129"/>
      <c r="T709" s="129" t="s">
        <v>155</v>
      </c>
      <c r="U709" s="129"/>
      <c r="V709" s="129"/>
      <c r="W709" s="129"/>
      <c r="X709" s="129"/>
      <c r="Y709" s="129"/>
      <c r="Z709" s="129"/>
      <c r="AA709" s="129"/>
      <c r="AB709" s="129"/>
      <c r="AC709" s="129"/>
      <c r="AD709" s="129"/>
      <c r="AE709" s="129"/>
      <c r="AF709" s="129"/>
      <c r="AG709" s="129"/>
      <c r="AH709" s="129"/>
      <c r="AI709" s="129"/>
      <c r="AJ709" s="129"/>
      <c r="AK709" s="129"/>
      <c r="AL709" s="129"/>
      <c r="AM709" s="129"/>
      <c r="AN709" s="129"/>
      <c r="AO709" s="129"/>
      <c r="AP709" s="129"/>
      <c r="AQ709" s="129"/>
      <c r="AR709" s="129"/>
      <c r="AS709" s="129"/>
      <c r="AT709" s="129"/>
      <c r="AU709" s="129"/>
      <c r="AV709" s="129"/>
      <c r="AW709" s="129"/>
    </row>
    <row r="710" spans="1:49" outlineLevel="1">
      <c r="A710" s="130">
        <v>278</v>
      </c>
      <c r="B710" s="134" t="s">
        <v>1045</v>
      </c>
      <c r="C710" s="166" t="s">
        <v>1046</v>
      </c>
      <c r="D710" s="136" t="s">
        <v>198</v>
      </c>
      <c r="E710" s="140">
        <v>133.09261100000001</v>
      </c>
      <c r="F710" s="144"/>
      <c r="G710" s="145">
        <f>ROUND(E710*F710,2)</f>
        <v>0</v>
      </c>
      <c r="H710" s="145">
        <v>3.0000000000000001E-3</v>
      </c>
      <c r="I710" s="145">
        <f>ROUND(E710*H710,5)</f>
        <v>0.39928000000000002</v>
      </c>
      <c r="J710" s="145">
        <v>0</v>
      </c>
      <c r="K710" s="145">
        <f>ROUND(E710*J710,5)</f>
        <v>0</v>
      </c>
      <c r="L710" s="129"/>
      <c r="M710" s="129"/>
      <c r="N710" s="129"/>
      <c r="O710" s="129"/>
      <c r="P710" s="129"/>
      <c r="Q710" s="129"/>
      <c r="R710" s="129"/>
      <c r="S710" s="129"/>
      <c r="T710" s="129" t="s">
        <v>155</v>
      </c>
      <c r="U710" s="129"/>
      <c r="V710" s="129"/>
      <c r="W710" s="129"/>
      <c r="X710" s="129"/>
      <c r="Y710" s="129"/>
      <c r="Z710" s="129"/>
      <c r="AA710" s="129"/>
      <c r="AB710" s="129"/>
      <c r="AC710" s="129"/>
      <c r="AD710" s="129"/>
      <c r="AE710" s="129"/>
      <c r="AF710" s="129"/>
      <c r="AG710" s="129"/>
      <c r="AH710" s="129"/>
      <c r="AI710" s="129"/>
      <c r="AJ710" s="129"/>
      <c r="AK710" s="129"/>
      <c r="AL710" s="129"/>
      <c r="AM710" s="129"/>
      <c r="AN710" s="129"/>
      <c r="AO710" s="129"/>
      <c r="AP710" s="129"/>
      <c r="AQ710" s="129"/>
      <c r="AR710" s="129"/>
      <c r="AS710" s="129"/>
      <c r="AT710" s="129"/>
      <c r="AU710" s="129"/>
      <c r="AV710" s="129"/>
      <c r="AW710" s="129"/>
    </row>
    <row r="711" spans="1:49" outlineLevel="1">
      <c r="A711" s="130"/>
      <c r="B711" s="134"/>
      <c r="C711" s="167" t="s">
        <v>1047</v>
      </c>
      <c r="D711" s="137"/>
      <c r="E711" s="141">
        <v>31.099499999999999</v>
      </c>
      <c r="F711" s="145"/>
      <c r="G711" s="145"/>
      <c r="H711" s="145"/>
      <c r="I711" s="145"/>
      <c r="J711" s="145"/>
      <c r="K711" s="145"/>
      <c r="L711" s="129"/>
      <c r="M711" s="129"/>
      <c r="N711" s="129"/>
      <c r="O711" s="129"/>
      <c r="P711" s="129"/>
      <c r="Q711" s="129"/>
      <c r="R711" s="129"/>
      <c r="S711" s="129"/>
      <c r="T711" s="129" t="s">
        <v>157</v>
      </c>
      <c r="U711" s="129">
        <v>0</v>
      </c>
      <c r="V711" s="129"/>
      <c r="W711" s="129"/>
      <c r="X711" s="129"/>
      <c r="Y711" s="129"/>
      <c r="Z711" s="129"/>
      <c r="AA711" s="129"/>
      <c r="AB711" s="129"/>
      <c r="AC711" s="129"/>
      <c r="AD711" s="129"/>
      <c r="AE711" s="129"/>
      <c r="AF711" s="129"/>
      <c r="AG711" s="129"/>
      <c r="AH711" s="129"/>
      <c r="AI711" s="129"/>
      <c r="AJ711" s="129"/>
      <c r="AK711" s="129"/>
      <c r="AL711" s="129"/>
      <c r="AM711" s="129"/>
      <c r="AN711" s="129"/>
      <c r="AO711" s="129"/>
      <c r="AP711" s="129"/>
      <c r="AQ711" s="129"/>
      <c r="AR711" s="129"/>
      <c r="AS711" s="129"/>
      <c r="AT711" s="129"/>
      <c r="AU711" s="129"/>
      <c r="AV711" s="129"/>
      <c r="AW711" s="129"/>
    </row>
    <row r="712" spans="1:49" outlineLevel="1">
      <c r="A712" s="130"/>
      <c r="B712" s="134"/>
      <c r="C712" s="169" t="s">
        <v>544</v>
      </c>
      <c r="D712" s="139"/>
      <c r="E712" s="143">
        <v>31.099499999999999</v>
      </c>
      <c r="F712" s="145"/>
      <c r="G712" s="145"/>
      <c r="H712" s="145"/>
      <c r="I712" s="145"/>
      <c r="J712" s="145"/>
      <c r="K712" s="145"/>
      <c r="L712" s="129"/>
      <c r="M712" s="129"/>
      <c r="N712" s="129"/>
      <c r="O712" s="129"/>
      <c r="P712" s="129"/>
      <c r="Q712" s="129"/>
      <c r="R712" s="129"/>
      <c r="S712" s="129"/>
      <c r="T712" s="129" t="s">
        <v>157</v>
      </c>
      <c r="U712" s="129">
        <v>1</v>
      </c>
      <c r="V712" s="129"/>
      <c r="W712" s="129"/>
      <c r="X712" s="129"/>
      <c r="Y712" s="129"/>
      <c r="Z712" s="129"/>
      <c r="AA712" s="129"/>
      <c r="AB712" s="129"/>
      <c r="AC712" s="129"/>
      <c r="AD712" s="129"/>
      <c r="AE712" s="129"/>
      <c r="AF712" s="129"/>
      <c r="AG712" s="129"/>
      <c r="AH712" s="129"/>
      <c r="AI712" s="129"/>
      <c r="AJ712" s="129"/>
      <c r="AK712" s="129"/>
      <c r="AL712" s="129"/>
      <c r="AM712" s="129"/>
      <c r="AN712" s="129"/>
      <c r="AO712" s="129"/>
      <c r="AP712" s="129"/>
      <c r="AQ712" s="129"/>
      <c r="AR712" s="129"/>
      <c r="AS712" s="129"/>
      <c r="AT712" s="129"/>
      <c r="AU712" s="129"/>
      <c r="AV712" s="129"/>
      <c r="AW712" s="129"/>
    </row>
    <row r="713" spans="1:49" ht="20.399999999999999" outlineLevel="1">
      <c r="A713" s="130"/>
      <c r="B713" s="134"/>
      <c r="C713" s="167" t="s">
        <v>1048</v>
      </c>
      <c r="D713" s="137"/>
      <c r="E713" s="141">
        <v>64.182961000000006</v>
      </c>
      <c r="F713" s="145"/>
      <c r="G713" s="145"/>
      <c r="H713" s="145"/>
      <c r="I713" s="145"/>
      <c r="J713" s="145"/>
      <c r="K713" s="145"/>
      <c r="L713" s="129"/>
      <c r="M713" s="129"/>
      <c r="N713" s="129"/>
      <c r="O713" s="129"/>
      <c r="P713" s="129"/>
      <c r="Q713" s="129"/>
      <c r="R713" s="129"/>
      <c r="S713" s="129"/>
      <c r="T713" s="129" t="s">
        <v>157</v>
      </c>
      <c r="U713" s="129">
        <v>0</v>
      </c>
      <c r="V713" s="129"/>
      <c r="W713" s="129"/>
      <c r="X713" s="129"/>
      <c r="Y713" s="129"/>
      <c r="Z713" s="129"/>
      <c r="AA713" s="129"/>
      <c r="AB713" s="129"/>
      <c r="AC713" s="129"/>
      <c r="AD713" s="129"/>
      <c r="AE713" s="129"/>
      <c r="AF713" s="129"/>
      <c r="AG713" s="129"/>
      <c r="AH713" s="129"/>
      <c r="AI713" s="129"/>
      <c r="AJ713" s="129"/>
      <c r="AK713" s="129"/>
      <c r="AL713" s="129"/>
      <c r="AM713" s="129"/>
      <c r="AN713" s="129"/>
      <c r="AO713" s="129"/>
      <c r="AP713" s="129"/>
      <c r="AQ713" s="129"/>
      <c r="AR713" s="129"/>
      <c r="AS713" s="129"/>
      <c r="AT713" s="129"/>
      <c r="AU713" s="129"/>
      <c r="AV713" s="129"/>
      <c r="AW713" s="129"/>
    </row>
    <row r="714" spans="1:49" outlineLevel="1">
      <c r="A714" s="130"/>
      <c r="B714" s="134"/>
      <c r="C714" s="167" t="s">
        <v>1049</v>
      </c>
      <c r="D714" s="137"/>
      <c r="E714" s="141">
        <v>12.693899999999999</v>
      </c>
      <c r="F714" s="145"/>
      <c r="G714" s="145"/>
      <c r="H714" s="145"/>
      <c r="I714" s="145"/>
      <c r="J714" s="145"/>
      <c r="K714" s="145"/>
      <c r="L714" s="129"/>
      <c r="M714" s="129"/>
      <c r="N714" s="129"/>
      <c r="O714" s="129"/>
      <c r="P714" s="129"/>
      <c r="Q714" s="129"/>
      <c r="R714" s="129"/>
      <c r="S714" s="129"/>
      <c r="T714" s="129" t="s">
        <v>157</v>
      </c>
      <c r="U714" s="129">
        <v>0</v>
      </c>
      <c r="V714" s="129"/>
      <c r="W714" s="129"/>
      <c r="X714" s="129"/>
      <c r="Y714" s="129"/>
      <c r="Z714" s="129"/>
      <c r="AA714" s="129"/>
      <c r="AB714" s="129"/>
      <c r="AC714" s="129"/>
      <c r="AD714" s="129"/>
      <c r="AE714" s="129"/>
      <c r="AF714" s="129"/>
      <c r="AG714" s="129"/>
      <c r="AH714" s="129"/>
      <c r="AI714" s="129"/>
      <c r="AJ714" s="129"/>
      <c r="AK714" s="129"/>
      <c r="AL714" s="129"/>
      <c r="AM714" s="129"/>
      <c r="AN714" s="129"/>
      <c r="AO714" s="129"/>
      <c r="AP714" s="129"/>
      <c r="AQ714" s="129"/>
      <c r="AR714" s="129"/>
      <c r="AS714" s="129"/>
      <c r="AT714" s="129"/>
      <c r="AU714" s="129"/>
      <c r="AV714" s="129"/>
      <c r="AW714" s="129"/>
    </row>
    <row r="715" spans="1:49" outlineLevel="1">
      <c r="A715" s="130"/>
      <c r="B715" s="134"/>
      <c r="C715" s="167" t="s">
        <v>1050</v>
      </c>
      <c r="D715" s="137"/>
      <c r="E715" s="141">
        <v>11.23</v>
      </c>
      <c r="F715" s="145"/>
      <c r="G715" s="145"/>
      <c r="H715" s="145"/>
      <c r="I715" s="145"/>
      <c r="J715" s="145"/>
      <c r="K715" s="145"/>
      <c r="L715" s="129"/>
      <c r="M715" s="129"/>
      <c r="N715" s="129"/>
      <c r="O715" s="129"/>
      <c r="P715" s="129"/>
      <c r="Q715" s="129"/>
      <c r="R715" s="129"/>
      <c r="S715" s="129"/>
      <c r="T715" s="129" t="s">
        <v>157</v>
      </c>
      <c r="U715" s="129">
        <v>0</v>
      </c>
      <c r="V715" s="129"/>
      <c r="W715" s="129"/>
      <c r="X715" s="129"/>
      <c r="Y715" s="129"/>
      <c r="Z715" s="129"/>
      <c r="AA715" s="129"/>
      <c r="AB715" s="129"/>
      <c r="AC715" s="129"/>
      <c r="AD715" s="129"/>
      <c r="AE715" s="129"/>
      <c r="AF715" s="129"/>
      <c r="AG715" s="129"/>
      <c r="AH715" s="129"/>
      <c r="AI715" s="129"/>
      <c r="AJ715" s="129"/>
      <c r="AK715" s="129"/>
      <c r="AL715" s="129"/>
      <c r="AM715" s="129"/>
      <c r="AN715" s="129"/>
      <c r="AO715" s="129"/>
      <c r="AP715" s="129"/>
      <c r="AQ715" s="129"/>
      <c r="AR715" s="129"/>
      <c r="AS715" s="129"/>
      <c r="AT715" s="129"/>
      <c r="AU715" s="129"/>
      <c r="AV715" s="129"/>
      <c r="AW715" s="129"/>
    </row>
    <row r="716" spans="1:49" outlineLevel="1">
      <c r="A716" s="130"/>
      <c r="B716" s="134"/>
      <c r="C716" s="167" t="s">
        <v>1051</v>
      </c>
      <c r="D716" s="137"/>
      <c r="E716" s="141">
        <v>13.88625</v>
      </c>
      <c r="F716" s="145"/>
      <c r="G716" s="145"/>
      <c r="H716" s="145"/>
      <c r="I716" s="145"/>
      <c r="J716" s="145"/>
      <c r="K716" s="145"/>
      <c r="L716" s="129"/>
      <c r="M716" s="129"/>
      <c r="N716" s="129"/>
      <c r="O716" s="129"/>
      <c r="P716" s="129"/>
      <c r="Q716" s="129"/>
      <c r="R716" s="129"/>
      <c r="S716" s="129"/>
      <c r="T716" s="129" t="s">
        <v>157</v>
      </c>
      <c r="U716" s="129">
        <v>0</v>
      </c>
      <c r="V716" s="129"/>
      <c r="W716" s="129"/>
      <c r="X716" s="129"/>
      <c r="Y716" s="129"/>
      <c r="Z716" s="129"/>
      <c r="AA716" s="129"/>
      <c r="AB716" s="129"/>
      <c r="AC716" s="129"/>
      <c r="AD716" s="129"/>
      <c r="AE716" s="129"/>
      <c r="AF716" s="129"/>
      <c r="AG716" s="129"/>
      <c r="AH716" s="129"/>
      <c r="AI716" s="129"/>
      <c r="AJ716" s="129"/>
      <c r="AK716" s="129"/>
      <c r="AL716" s="129"/>
      <c r="AM716" s="129"/>
      <c r="AN716" s="129"/>
      <c r="AO716" s="129"/>
      <c r="AP716" s="129"/>
      <c r="AQ716" s="129"/>
      <c r="AR716" s="129"/>
      <c r="AS716" s="129"/>
      <c r="AT716" s="129"/>
      <c r="AU716" s="129"/>
      <c r="AV716" s="129"/>
      <c r="AW716" s="129"/>
    </row>
    <row r="717" spans="1:49" outlineLevel="1">
      <c r="A717" s="130"/>
      <c r="B717" s="134"/>
      <c r="C717" s="169" t="s">
        <v>544</v>
      </c>
      <c r="D717" s="139"/>
      <c r="E717" s="143">
        <v>101.993111</v>
      </c>
      <c r="F717" s="145"/>
      <c r="G717" s="145"/>
      <c r="H717" s="145"/>
      <c r="I717" s="145"/>
      <c r="J717" s="145"/>
      <c r="K717" s="145"/>
      <c r="L717" s="129"/>
      <c r="M717" s="129"/>
      <c r="N717" s="129"/>
      <c r="O717" s="129"/>
      <c r="P717" s="129"/>
      <c r="Q717" s="129"/>
      <c r="R717" s="129"/>
      <c r="S717" s="129"/>
      <c r="T717" s="129" t="s">
        <v>157</v>
      </c>
      <c r="U717" s="129">
        <v>1</v>
      </c>
      <c r="V717" s="129"/>
      <c r="W717" s="129"/>
      <c r="X717" s="129"/>
      <c r="Y717" s="129"/>
      <c r="Z717" s="129"/>
      <c r="AA717" s="129"/>
      <c r="AB717" s="129"/>
      <c r="AC717" s="129"/>
      <c r="AD717" s="129"/>
      <c r="AE717" s="129"/>
      <c r="AF717" s="129"/>
      <c r="AG717" s="129"/>
      <c r="AH717" s="129"/>
      <c r="AI717" s="129"/>
      <c r="AJ717" s="129"/>
      <c r="AK717" s="129"/>
      <c r="AL717" s="129"/>
      <c r="AM717" s="129"/>
      <c r="AN717" s="129"/>
      <c r="AO717" s="129"/>
      <c r="AP717" s="129"/>
      <c r="AQ717" s="129"/>
      <c r="AR717" s="129"/>
      <c r="AS717" s="129"/>
      <c r="AT717" s="129"/>
      <c r="AU717" s="129"/>
      <c r="AV717" s="129"/>
      <c r="AW717" s="129"/>
    </row>
    <row r="718" spans="1:49" outlineLevel="1">
      <c r="A718" s="130">
        <v>279</v>
      </c>
      <c r="B718" s="134" t="s">
        <v>1052</v>
      </c>
      <c r="C718" s="166" t="s">
        <v>1053</v>
      </c>
      <c r="D718" s="136" t="s">
        <v>198</v>
      </c>
      <c r="E718" s="140">
        <v>27.421620000000001</v>
      </c>
      <c r="F718" s="144"/>
      <c r="G718" s="145">
        <f>ROUND(E718*F718,2)</f>
        <v>0</v>
      </c>
      <c r="H718" s="145">
        <v>2.3000000000000001E-4</v>
      </c>
      <c r="I718" s="145">
        <f>ROUND(E718*H718,5)</f>
        <v>6.3099999999999996E-3</v>
      </c>
      <c r="J718" s="145">
        <v>0</v>
      </c>
      <c r="K718" s="145">
        <f>ROUND(E718*J718,5)</f>
        <v>0</v>
      </c>
      <c r="L718" s="129"/>
      <c r="M718" s="129"/>
      <c r="N718" s="129"/>
      <c r="O718" s="129"/>
      <c r="P718" s="129"/>
      <c r="Q718" s="129"/>
      <c r="R718" s="129"/>
      <c r="S718" s="129"/>
      <c r="T718" s="129" t="s">
        <v>155</v>
      </c>
      <c r="U718" s="129"/>
      <c r="V718" s="129"/>
      <c r="W718" s="129"/>
      <c r="X718" s="129"/>
      <c r="Y718" s="129"/>
      <c r="Z718" s="129"/>
      <c r="AA718" s="129"/>
      <c r="AB718" s="129"/>
      <c r="AC718" s="129"/>
      <c r="AD718" s="129"/>
      <c r="AE718" s="129"/>
      <c r="AF718" s="129"/>
      <c r="AG718" s="129"/>
      <c r="AH718" s="129"/>
      <c r="AI718" s="129"/>
      <c r="AJ718" s="129"/>
      <c r="AK718" s="129"/>
      <c r="AL718" s="129"/>
      <c r="AM718" s="129"/>
      <c r="AN718" s="129"/>
      <c r="AO718" s="129"/>
      <c r="AP718" s="129"/>
      <c r="AQ718" s="129"/>
      <c r="AR718" s="129"/>
      <c r="AS718" s="129"/>
      <c r="AT718" s="129"/>
      <c r="AU718" s="129"/>
      <c r="AV718" s="129"/>
      <c r="AW718" s="129"/>
    </row>
    <row r="719" spans="1:49" outlineLevel="1">
      <c r="A719" s="130"/>
      <c r="B719" s="134"/>
      <c r="C719" s="167" t="s">
        <v>1054</v>
      </c>
      <c r="D719" s="137"/>
      <c r="E719" s="141">
        <v>27.421620000000001</v>
      </c>
      <c r="F719" s="145"/>
      <c r="G719" s="145"/>
      <c r="H719" s="145"/>
      <c r="I719" s="145"/>
      <c r="J719" s="145"/>
      <c r="K719" s="145"/>
      <c r="L719" s="129"/>
      <c r="M719" s="129"/>
      <c r="N719" s="129"/>
      <c r="O719" s="129"/>
      <c r="P719" s="129"/>
      <c r="Q719" s="129"/>
      <c r="R719" s="129"/>
      <c r="S719" s="129"/>
      <c r="T719" s="129" t="s">
        <v>157</v>
      </c>
      <c r="U719" s="129">
        <v>0</v>
      </c>
      <c r="V719" s="129"/>
      <c r="W719" s="129"/>
      <c r="X719" s="129"/>
      <c r="Y719" s="129"/>
      <c r="Z719" s="129"/>
      <c r="AA719" s="129"/>
      <c r="AB719" s="129"/>
      <c r="AC719" s="129"/>
      <c r="AD719" s="129"/>
      <c r="AE719" s="129"/>
      <c r="AF719" s="129"/>
      <c r="AG719" s="129"/>
      <c r="AH719" s="129"/>
      <c r="AI719" s="129"/>
      <c r="AJ719" s="129"/>
      <c r="AK719" s="129"/>
      <c r="AL719" s="129"/>
      <c r="AM719" s="129"/>
      <c r="AN719" s="129"/>
      <c r="AO719" s="129"/>
      <c r="AP719" s="129"/>
      <c r="AQ719" s="129"/>
      <c r="AR719" s="129"/>
      <c r="AS719" s="129"/>
      <c r="AT719" s="129"/>
      <c r="AU719" s="129"/>
      <c r="AV719" s="129"/>
      <c r="AW719" s="129"/>
    </row>
    <row r="720" spans="1:49" ht="20.399999999999999" outlineLevel="1">
      <c r="A720" s="130">
        <v>280</v>
      </c>
      <c r="B720" s="134" t="s">
        <v>1055</v>
      </c>
      <c r="C720" s="166" t="s">
        <v>1056</v>
      </c>
      <c r="D720" s="136" t="s">
        <v>198</v>
      </c>
      <c r="E720" s="140">
        <v>32.654474999999998</v>
      </c>
      <c r="F720" s="144"/>
      <c r="G720" s="145">
        <f>ROUND(E720*F720,2)</f>
        <v>0</v>
      </c>
      <c r="H720" s="145">
        <v>1.3500000000000001E-3</v>
      </c>
      <c r="I720" s="145">
        <f>ROUND(E720*H720,5)</f>
        <v>4.4080000000000001E-2</v>
      </c>
      <c r="J720" s="145">
        <v>0</v>
      </c>
      <c r="K720" s="145">
        <f>ROUND(E720*J720,5)</f>
        <v>0</v>
      </c>
      <c r="L720" s="129"/>
      <c r="M720" s="129"/>
      <c r="N720" s="129"/>
      <c r="O720" s="129"/>
      <c r="P720" s="129"/>
      <c r="Q720" s="129"/>
      <c r="R720" s="129"/>
      <c r="S720" s="129"/>
      <c r="T720" s="129" t="s">
        <v>241</v>
      </c>
      <c r="U720" s="129"/>
      <c r="V720" s="129"/>
      <c r="W720" s="129"/>
      <c r="X720" s="129"/>
      <c r="Y720" s="129"/>
      <c r="Z720" s="129"/>
      <c r="AA720" s="129"/>
      <c r="AB720" s="129"/>
      <c r="AC720" s="129"/>
      <c r="AD720" s="129"/>
      <c r="AE720" s="129"/>
      <c r="AF720" s="129"/>
      <c r="AG720" s="129"/>
      <c r="AH720" s="129"/>
      <c r="AI720" s="129"/>
      <c r="AJ720" s="129"/>
      <c r="AK720" s="129"/>
      <c r="AL720" s="129"/>
      <c r="AM720" s="129"/>
      <c r="AN720" s="129"/>
      <c r="AO720" s="129"/>
      <c r="AP720" s="129"/>
      <c r="AQ720" s="129"/>
      <c r="AR720" s="129"/>
      <c r="AS720" s="129"/>
      <c r="AT720" s="129"/>
      <c r="AU720" s="129"/>
      <c r="AV720" s="129"/>
      <c r="AW720" s="129"/>
    </row>
    <row r="721" spans="1:49" outlineLevel="1">
      <c r="A721" s="130"/>
      <c r="B721" s="134"/>
      <c r="C721" s="167" t="s">
        <v>1057</v>
      </c>
      <c r="D721" s="137"/>
      <c r="E721" s="141">
        <v>32.654474999999998</v>
      </c>
      <c r="F721" s="145"/>
      <c r="G721" s="145"/>
      <c r="H721" s="145"/>
      <c r="I721" s="145"/>
      <c r="J721" s="145"/>
      <c r="K721" s="145"/>
      <c r="L721" s="129"/>
      <c r="M721" s="129"/>
      <c r="N721" s="129"/>
      <c r="O721" s="129"/>
      <c r="P721" s="129"/>
      <c r="Q721" s="129"/>
      <c r="R721" s="129"/>
      <c r="S721" s="129"/>
      <c r="T721" s="129" t="s">
        <v>157</v>
      </c>
      <c r="U721" s="129">
        <v>0</v>
      </c>
      <c r="V721" s="129"/>
      <c r="W721" s="129"/>
      <c r="X721" s="129"/>
      <c r="Y721" s="129"/>
      <c r="Z721" s="129"/>
      <c r="AA721" s="129"/>
      <c r="AB721" s="129"/>
      <c r="AC721" s="129"/>
      <c r="AD721" s="129"/>
      <c r="AE721" s="129"/>
      <c r="AF721" s="129"/>
      <c r="AG721" s="129"/>
      <c r="AH721" s="129"/>
      <c r="AI721" s="129"/>
      <c r="AJ721" s="129"/>
      <c r="AK721" s="129"/>
      <c r="AL721" s="129"/>
      <c r="AM721" s="129"/>
      <c r="AN721" s="129"/>
      <c r="AO721" s="129"/>
      <c r="AP721" s="129"/>
      <c r="AQ721" s="129"/>
      <c r="AR721" s="129"/>
      <c r="AS721" s="129"/>
      <c r="AT721" s="129"/>
      <c r="AU721" s="129"/>
      <c r="AV721" s="129"/>
      <c r="AW721" s="129"/>
    </row>
    <row r="722" spans="1:49" ht="20.399999999999999" outlineLevel="1">
      <c r="A722" s="130">
        <v>281</v>
      </c>
      <c r="B722" s="134" t="s">
        <v>1058</v>
      </c>
      <c r="C722" s="166" t="s">
        <v>1059</v>
      </c>
      <c r="D722" s="136" t="s">
        <v>198</v>
      </c>
      <c r="E722" s="140">
        <v>135.88546650000001</v>
      </c>
      <c r="F722" s="144"/>
      <c r="G722" s="145">
        <f>ROUND(E722*F722,2)</f>
        <v>0</v>
      </c>
      <c r="H722" s="145">
        <v>3.0000000000000001E-3</v>
      </c>
      <c r="I722" s="145">
        <f>ROUND(E722*H722,5)</f>
        <v>0.40766000000000002</v>
      </c>
      <c r="J722" s="145">
        <v>0</v>
      </c>
      <c r="K722" s="145">
        <f>ROUND(E722*J722,5)</f>
        <v>0</v>
      </c>
      <c r="L722" s="129"/>
      <c r="M722" s="129"/>
      <c r="N722" s="129"/>
      <c r="O722" s="129"/>
      <c r="P722" s="129"/>
      <c r="Q722" s="129"/>
      <c r="R722" s="129"/>
      <c r="S722" s="129"/>
      <c r="T722" s="129" t="s">
        <v>241</v>
      </c>
      <c r="U722" s="129"/>
      <c r="V722" s="129"/>
      <c r="W722" s="129"/>
      <c r="X722" s="129"/>
      <c r="Y722" s="129"/>
      <c r="Z722" s="129"/>
      <c r="AA722" s="129"/>
      <c r="AB722" s="129"/>
      <c r="AC722" s="129"/>
      <c r="AD722" s="129"/>
      <c r="AE722" s="129"/>
      <c r="AF722" s="129"/>
      <c r="AG722" s="129"/>
      <c r="AH722" s="129"/>
      <c r="AI722" s="129"/>
      <c r="AJ722" s="129"/>
      <c r="AK722" s="129"/>
      <c r="AL722" s="129"/>
      <c r="AM722" s="129"/>
      <c r="AN722" s="129"/>
      <c r="AO722" s="129"/>
      <c r="AP722" s="129"/>
      <c r="AQ722" s="129"/>
      <c r="AR722" s="129"/>
      <c r="AS722" s="129"/>
      <c r="AT722" s="129"/>
      <c r="AU722" s="129"/>
      <c r="AV722" s="129"/>
      <c r="AW722" s="129"/>
    </row>
    <row r="723" spans="1:49" outlineLevel="1">
      <c r="A723" s="130"/>
      <c r="B723" s="134"/>
      <c r="C723" s="167" t="s">
        <v>1060</v>
      </c>
      <c r="D723" s="137"/>
      <c r="E723" s="141">
        <v>28.792701000000001</v>
      </c>
      <c r="F723" s="145"/>
      <c r="G723" s="145"/>
      <c r="H723" s="145"/>
      <c r="I723" s="145"/>
      <c r="J723" s="145"/>
      <c r="K723" s="145"/>
      <c r="L723" s="129"/>
      <c r="M723" s="129"/>
      <c r="N723" s="129"/>
      <c r="O723" s="129"/>
      <c r="P723" s="129"/>
      <c r="Q723" s="129"/>
      <c r="R723" s="129"/>
      <c r="S723" s="129"/>
      <c r="T723" s="129" t="s">
        <v>157</v>
      </c>
      <c r="U723" s="129">
        <v>0</v>
      </c>
      <c r="V723" s="129"/>
      <c r="W723" s="129"/>
      <c r="X723" s="129"/>
      <c r="Y723" s="129"/>
      <c r="Z723" s="129"/>
      <c r="AA723" s="129"/>
      <c r="AB723" s="129"/>
      <c r="AC723" s="129"/>
      <c r="AD723" s="129"/>
      <c r="AE723" s="129"/>
      <c r="AF723" s="129"/>
      <c r="AG723" s="129"/>
      <c r="AH723" s="129"/>
      <c r="AI723" s="129"/>
      <c r="AJ723" s="129"/>
      <c r="AK723" s="129"/>
      <c r="AL723" s="129"/>
      <c r="AM723" s="129"/>
      <c r="AN723" s="129"/>
      <c r="AO723" s="129"/>
      <c r="AP723" s="129"/>
      <c r="AQ723" s="129"/>
      <c r="AR723" s="129"/>
      <c r="AS723" s="129"/>
      <c r="AT723" s="129"/>
      <c r="AU723" s="129"/>
      <c r="AV723" s="129"/>
      <c r="AW723" s="129"/>
    </row>
    <row r="724" spans="1:49" outlineLevel="1">
      <c r="A724" s="130"/>
      <c r="B724" s="134"/>
      <c r="C724" s="167" t="s">
        <v>1061</v>
      </c>
      <c r="D724" s="137"/>
      <c r="E724" s="141">
        <v>107.0927655</v>
      </c>
      <c r="F724" s="145"/>
      <c r="G724" s="145"/>
      <c r="H724" s="145"/>
      <c r="I724" s="145"/>
      <c r="J724" s="145"/>
      <c r="K724" s="145"/>
      <c r="L724" s="129"/>
      <c r="M724" s="129"/>
      <c r="N724" s="129"/>
      <c r="O724" s="129"/>
      <c r="P724" s="129"/>
      <c r="Q724" s="129"/>
      <c r="R724" s="129"/>
      <c r="S724" s="129"/>
      <c r="T724" s="129" t="s">
        <v>157</v>
      </c>
      <c r="U724" s="129">
        <v>0</v>
      </c>
      <c r="V724" s="129"/>
      <c r="W724" s="129"/>
      <c r="X724" s="129"/>
      <c r="Y724" s="129"/>
      <c r="Z724" s="129"/>
      <c r="AA724" s="129"/>
      <c r="AB724" s="129"/>
      <c r="AC724" s="129"/>
      <c r="AD724" s="129"/>
      <c r="AE724" s="129"/>
      <c r="AF724" s="129"/>
      <c r="AG724" s="129"/>
      <c r="AH724" s="129"/>
      <c r="AI724" s="129"/>
      <c r="AJ724" s="129"/>
      <c r="AK724" s="129"/>
      <c r="AL724" s="129"/>
      <c r="AM724" s="129"/>
      <c r="AN724" s="129"/>
      <c r="AO724" s="129"/>
      <c r="AP724" s="129"/>
      <c r="AQ724" s="129"/>
      <c r="AR724" s="129"/>
      <c r="AS724" s="129"/>
      <c r="AT724" s="129"/>
      <c r="AU724" s="129"/>
      <c r="AV724" s="129"/>
      <c r="AW724" s="129"/>
    </row>
    <row r="725" spans="1:49" ht="20.399999999999999" outlineLevel="1">
      <c r="A725" s="130">
        <v>282</v>
      </c>
      <c r="B725" s="134" t="s">
        <v>1062</v>
      </c>
      <c r="C725" s="166" t="s">
        <v>1063</v>
      </c>
      <c r="D725" s="136" t="s">
        <v>198</v>
      </c>
      <c r="E725" s="140">
        <v>167.52</v>
      </c>
      <c r="F725" s="144"/>
      <c r="G725" s="145">
        <f>ROUND(E725*F725,2)</f>
        <v>0</v>
      </c>
      <c r="H725" s="145">
        <v>8.3000000000000001E-4</v>
      </c>
      <c r="I725" s="145">
        <f>ROUND(E725*H725,5)</f>
        <v>0.13904</v>
      </c>
      <c r="J725" s="145">
        <v>0</v>
      </c>
      <c r="K725" s="145">
        <f>ROUND(E725*J725,5)</f>
        <v>0</v>
      </c>
      <c r="L725" s="129"/>
      <c r="M725" s="129"/>
      <c r="N725" s="129"/>
      <c r="O725" s="129"/>
      <c r="P725" s="129"/>
      <c r="Q725" s="129"/>
      <c r="R725" s="129"/>
      <c r="S725" s="129"/>
      <c r="T725" s="129" t="s">
        <v>155</v>
      </c>
      <c r="U725" s="129"/>
      <c r="V725" s="129"/>
      <c r="W725" s="129"/>
      <c r="X725" s="129"/>
      <c r="Y725" s="129"/>
      <c r="Z725" s="129"/>
      <c r="AA725" s="129"/>
      <c r="AB725" s="129"/>
      <c r="AC725" s="129"/>
      <c r="AD725" s="129"/>
      <c r="AE725" s="129"/>
      <c r="AF725" s="129"/>
      <c r="AG725" s="129"/>
      <c r="AH725" s="129"/>
      <c r="AI725" s="129"/>
      <c r="AJ725" s="129"/>
      <c r="AK725" s="129"/>
      <c r="AL725" s="129"/>
      <c r="AM725" s="129"/>
      <c r="AN725" s="129"/>
      <c r="AO725" s="129"/>
      <c r="AP725" s="129"/>
      <c r="AQ725" s="129"/>
      <c r="AR725" s="129"/>
      <c r="AS725" s="129"/>
      <c r="AT725" s="129"/>
      <c r="AU725" s="129"/>
      <c r="AV725" s="129"/>
      <c r="AW725" s="129"/>
    </row>
    <row r="726" spans="1:49" ht="20.399999999999999" outlineLevel="1">
      <c r="A726" s="130"/>
      <c r="B726" s="134"/>
      <c r="C726" s="167" t="s">
        <v>721</v>
      </c>
      <c r="D726" s="137"/>
      <c r="E726" s="141">
        <v>167.52</v>
      </c>
      <c r="F726" s="145"/>
      <c r="G726" s="145"/>
      <c r="H726" s="145"/>
      <c r="I726" s="145"/>
      <c r="J726" s="145"/>
      <c r="K726" s="145"/>
      <c r="L726" s="129"/>
      <c r="M726" s="129"/>
      <c r="N726" s="129"/>
      <c r="O726" s="129"/>
      <c r="P726" s="129"/>
      <c r="Q726" s="129"/>
      <c r="R726" s="129"/>
      <c r="S726" s="129"/>
      <c r="T726" s="129" t="s">
        <v>157</v>
      </c>
      <c r="U726" s="129">
        <v>0</v>
      </c>
      <c r="V726" s="129"/>
      <c r="W726" s="129"/>
      <c r="X726" s="129"/>
      <c r="Y726" s="129"/>
      <c r="Z726" s="129"/>
      <c r="AA726" s="129"/>
      <c r="AB726" s="129"/>
      <c r="AC726" s="129"/>
      <c r="AD726" s="129"/>
      <c r="AE726" s="129"/>
      <c r="AF726" s="129"/>
      <c r="AG726" s="129"/>
      <c r="AH726" s="129"/>
      <c r="AI726" s="129"/>
      <c r="AJ726" s="129"/>
      <c r="AK726" s="129"/>
      <c r="AL726" s="129"/>
      <c r="AM726" s="129"/>
      <c r="AN726" s="129"/>
      <c r="AO726" s="129"/>
      <c r="AP726" s="129"/>
      <c r="AQ726" s="129"/>
      <c r="AR726" s="129"/>
      <c r="AS726" s="129"/>
      <c r="AT726" s="129"/>
      <c r="AU726" s="129"/>
      <c r="AV726" s="129"/>
      <c r="AW726" s="129"/>
    </row>
    <row r="727" spans="1:49" outlineLevel="1">
      <c r="A727" s="130">
        <v>283</v>
      </c>
      <c r="B727" s="134" t="s">
        <v>1064</v>
      </c>
      <c r="C727" s="166" t="s">
        <v>1065</v>
      </c>
      <c r="D727" s="136" t="s">
        <v>198</v>
      </c>
      <c r="E727" s="140">
        <v>175.89599999999999</v>
      </c>
      <c r="F727" s="144"/>
      <c r="G727" s="145">
        <f>ROUND(E727*F727,2)</f>
        <v>0</v>
      </c>
      <c r="H727" s="145">
        <v>1.6800000000000001E-3</v>
      </c>
      <c r="I727" s="145">
        <f>ROUND(E727*H727,5)</f>
        <v>0.29550999999999999</v>
      </c>
      <c r="J727" s="145">
        <v>0</v>
      </c>
      <c r="K727" s="145">
        <f>ROUND(E727*J727,5)</f>
        <v>0</v>
      </c>
      <c r="L727" s="129"/>
      <c r="M727" s="129"/>
      <c r="N727" s="129"/>
      <c r="O727" s="129"/>
      <c r="P727" s="129"/>
      <c r="Q727" s="129"/>
      <c r="R727" s="129"/>
      <c r="S727" s="129"/>
      <c r="T727" s="129" t="s">
        <v>241</v>
      </c>
      <c r="U727" s="129"/>
      <c r="V727" s="129"/>
      <c r="W727" s="129"/>
      <c r="X727" s="129"/>
      <c r="Y727" s="129"/>
      <c r="Z727" s="129"/>
      <c r="AA727" s="129"/>
      <c r="AB727" s="129"/>
      <c r="AC727" s="129"/>
      <c r="AD727" s="129"/>
      <c r="AE727" s="129"/>
      <c r="AF727" s="129"/>
      <c r="AG727" s="129"/>
      <c r="AH727" s="129"/>
      <c r="AI727" s="129"/>
      <c r="AJ727" s="129"/>
      <c r="AK727" s="129"/>
      <c r="AL727" s="129"/>
      <c r="AM727" s="129"/>
      <c r="AN727" s="129"/>
      <c r="AO727" s="129"/>
      <c r="AP727" s="129"/>
      <c r="AQ727" s="129"/>
      <c r="AR727" s="129"/>
      <c r="AS727" s="129"/>
      <c r="AT727" s="129"/>
      <c r="AU727" s="129"/>
      <c r="AV727" s="129"/>
      <c r="AW727" s="129"/>
    </row>
    <row r="728" spans="1:49" outlineLevel="1">
      <c r="A728" s="130"/>
      <c r="B728" s="134"/>
      <c r="C728" s="167" t="s">
        <v>1066</v>
      </c>
      <c r="D728" s="137"/>
      <c r="E728" s="141">
        <v>175.89599999999999</v>
      </c>
      <c r="F728" s="145"/>
      <c r="G728" s="145"/>
      <c r="H728" s="145"/>
      <c r="I728" s="145"/>
      <c r="J728" s="145"/>
      <c r="K728" s="145"/>
      <c r="L728" s="129"/>
      <c r="M728" s="129"/>
      <c r="N728" s="129"/>
      <c r="O728" s="129"/>
      <c r="P728" s="129"/>
      <c r="Q728" s="129"/>
      <c r="R728" s="129"/>
      <c r="S728" s="129"/>
      <c r="T728" s="129" t="s">
        <v>157</v>
      </c>
      <c r="U728" s="129">
        <v>0</v>
      </c>
      <c r="V728" s="129"/>
      <c r="W728" s="129"/>
      <c r="X728" s="129"/>
      <c r="Y728" s="129"/>
      <c r="Z728" s="129"/>
      <c r="AA728" s="129"/>
      <c r="AB728" s="129"/>
      <c r="AC728" s="129"/>
      <c r="AD728" s="129"/>
      <c r="AE728" s="129"/>
      <c r="AF728" s="129"/>
      <c r="AG728" s="129"/>
      <c r="AH728" s="129"/>
      <c r="AI728" s="129"/>
      <c r="AJ728" s="129"/>
      <c r="AK728" s="129"/>
      <c r="AL728" s="129"/>
      <c r="AM728" s="129"/>
      <c r="AN728" s="129"/>
      <c r="AO728" s="129"/>
      <c r="AP728" s="129"/>
      <c r="AQ728" s="129"/>
      <c r="AR728" s="129"/>
      <c r="AS728" s="129"/>
      <c r="AT728" s="129"/>
      <c r="AU728" s="129"/>
      <c r="AV728" s="129"/>
      <c r="AW728" s="129"/>
    </row>
    <row r="729" spans="1:49" outlineLevel="1">
      <c r="A729" s="130">
        <v>284</v>
      </c>
      <c r="B729" s="134" t="s">
        <v>1067</v>
      </c>
      <c r="C729" s="166" t="s">
        <v>1068</v>
      </c>
      <c r="D729" s="136" t="s">
        <v>198</v>
      </c>
      <c r="E729" s="140">
        <v>175.89599999999999</v>
      </c>
      <c r="F729" s="144"/>
      <c r="G729" s="145">
        <f>ROUND(E729*F729,2)</f>
        <v>0</v>
      </c>
      <c r="H729" s="145">
        <v>1.92E-3</v>
      </c>
      <c r="I729" s="145">
        <f>ROUND(E729*H729,5)</f>
        <v>0.33772000000000002</v>
      </c>
      <c r="J729" s="145">
        <v>0</v>
      </c>
      <c r="K729" s="145">
        <f>ROUND(E729*J729,5)</f>
        <v>0</v>
      </c>
      <c r="L729" s="129"/>
      <c r="M729" s="129"/>
      <c r="N729" s="129"/>
      <c r="O729" s="129"/>
      <c r="P729" s="129"/>
      <c r="Q729" s="129"/>
      <c r="R729" s="129"/>
      <c r="S729" s="129"/>
      <c r="T729" s="129" t="s">
        <v>241</v>
      </c>
      <c r="U729" s="129"/>
      <c r="V729" s="129"/>
      <c r="W729" s="129"/>
      <c r="X729" s="129"/>
      <c r="Y729" s="129"/>
      <c r="Z729" s="129"/>
      <c r="AA729" s="129"/>
      <c r="AB729" s="129"/>
      <c r="AC729" s="129"/>
      <c r="AD729" s="129"/>
      <c r="AE729" s="129"/>
      <c r="AF729" s="129"/>
      <c r="AG729" s="129"/>
      <c r="AH729" s="129"/>
      <c r="AI729" s="129"/>
      <c r="AJ729" s="129"/>
      <c r="AK729" s="129"/>
      <c r="AL729" s="129"/>
      <c r="AM729" s="129"/>
      <c r="AN729" s="129"/>
      <c r="AO729" s="129"/>
      <c r="AP729" s="129"/>
      <c r="AQ729" s="129"/>
      <c r="AR729" s="129"/>
      <c r="AS729" s="129"/>
      <c r="AT729" s="129"/>
      <c r="AU729" s="129"/>
      <c r="AV729" s="129"/>
      <c r="AW729" s="129"/>
    </row>
    <row r="730" spans="1:49" ht="20.399999999999999" outlineLevel="1">
      <c r="A730" s="130">
        <v>285</v>
      </c>
      <c r="B730" s="134" t="s">
        <v>1069</v>
      </c>
      <c r="C730" s="166" t="s">
        <v>1070</v>
      </c>
      <c r="D730" s="136" t="s">
        <v>198</v>
      </c>
      <c r="E730" s="140">
        <v>167.52</v>
      </c>
      <c r="F730" s="144"/>
      <c r="G730" s="145">
        <f>ROUND(E730*F730,2)</f>
        <v>0</v>
      </c>
      <c r="H730" s="145">
        <v>2.2000000000000001E-4</v>
      </c>
      <c r="I730" s="145">
        <f>ROUND(E730*H730,5)</f>
        <v>3.6850000000000001E-2</v>
      </c>
      <c r="J730" s="145">
        <v>0</v>
      </c>
      <c r="K730" s="145">
        <f>ROUND(E730*J730,5)</f>
        <v>0</v>
      </c>
      <c r="L730" s="129"/>
      <c r="M730" s="129"/>
      <c r="N730" s="129"/>
      <c r="O730" s="129"/>
      <c r="P730" s="129"/>
      <c r="Q730" s="129"/>
      <c r="R730" s="129"/>
      <c r="S730" s="129"/>
      <c r="T730" s="129" t="s">
        <v>155</v>
      </c>
      <c r="U730" s="129"/>
      <c r="V730" s="129"/>
      <c r="W730" s="129"/>
      <c r="X730" s="129"/>
      <c r="Y730" s="129"/>
      <c r="Z730" s="129"/>
      <c r="AA730" s="129"/>
      <c r="AB730" s="129"/>
      <c r="AC730" s="129"/>
      <c r="AD730" s="129"/>
      <c r="AE730" s="129"/>
      <c r="AF730" s="129"/>
      <c r="AG730" s="129"/>
      <c r="AH730" s="129"/>
      <c r="AI730" s="129"/>
      <c r="AJ730" s="129"/>
      <c r="AK730" s="129"/>
      <c r="AL730" s="129"/>
      <c r="AM730" s="129"/>
      <c r="AN730" s="129"/>
      <c r="AO730" s="129"/>
      <c r="AP730" s="129"/>
      <c r="AQ730" s="129"/>
      <c r="AR730" s="129"/>
      <c r="AS730" s="129"/>
      <c r="AT730" s="129"/>
      <c r="AU730" s="129"/>
      <c r="AV730" s="129"/>
      <c r="AW730" s="129"/>
    </row>
    <row r="731" spans="1:49" ht="20.399999999999999" outlineLevel="1">
      <c r="A731" s="130"/>
      <c r="B731" s="134"/>
      <c r="C731" s="167" t="s">
        <v>721</v>
      </c>
      <c r="D731" s="137"/>
      <c r="E731" s="141">
        <v>167.52</v>
      </c>
      <c r="F731" s="145"/>
      <c r="G731" s="145"/>
      <c r="H731" s="145"/>
      <c r="I731" s="145"/>
      <c r="J731" s="145"/>
      <c r="K731" s="145"/>
      <c r="L731" s="129"/>
      <c r="M731" s="129"/>
      <c r="N731" s="129"/>
      <c r="O731" s="129"/>
      <c r="P731" s="129"/>
      <c r="Q731" s="129"/>
      <c r="R731" s="129"/>
      <c r="S731" s="129"/>
      <c r="T731" s="129" t="s">
        <v>157</v>
      </c>
      <c r="U731" s="129">
        <v>0</v>
      </c>
      <c r="V731" s="129"/>
      <c r="W731" s="129"/>
      <c r="X731" s="129"/>
      <c r="Y731" s="129"/>
      <c r="Z731" s="129"/>
      <c r="AA731" s="129"/>
      <c r="AB731" s="129"/>
      <c r="AC731" s="129"/>
      <c r="AD731" s="129"/>
      <c r="AE731" s="129"/>
      <c r="AF731" s="129"/>
      <c r="AG731" s="129"/>
      <c r="AH731" s="129"/>
      <c r="AI731" s="129"/>
      <c r="AJ731" s="129"/>
      <c r="AK731" s="129"/>
      <c r="AL731" s="129"/>
      <c r="AM731" s="129"/>
      <c r="AN731" s="129"/>
      <c r="AO731" s="129"/>
      <c r="AP731" s="129"/>
      <c r="AQ731" s="129"/>
      <c r="AR731" s="129"/>
      <c r="AS731" s="129"/>
      <c r="AT731" s="129"/>
      <c r="AU731" s="129"/>
      <c r="AV731" s="129"/>
      <c r="AW731" s="129"/>
    </row>
    <row r="732" spans="1:49" ht="20.399999999999999" outlineLevel="1">
      <c r="A732" s="130">
        <v>286</v>
      </c>
      <c r="B732" s="134" t="s">
        <v>1071</v>
      </c>
      <c r="C732" s="166" t="s">
        <v>1072</v>
      </c>
      <c r="D732" s="136" t="s">
        <v>198</v>
      </c>
      <c r="E732" s="140">
        <v>123.4504</v>
      </c>
      <c r="F732" s="144"/>
      <c r="G732" s="145">
        <f>ROUND(E732*F732,2)</f>
        <v>0</v>
      </c>
      <c r="H732" s="145">
        <v>0</v>
      </c>
      <c r="I732" s="145">
        <f>ROUND(E732*H732,5)</f>
        <v>0</v>
      </c>
      <c r="J732" s="145">
        <v>0</v>
      </c>
      <c r="K732" s="145">
        <f>ROUND(E732*J732,5)</f>
        <v>0</v>
      </c>
      <c r="L732" s="129"/>
      <c r="M732" s="129"/>
      <c r="N732" s="129"/>
      <c r="O732" s="129"/>
      <c r="P732" s="129"/>
      <c r="Q732" s="129"/>
      <c r="R732" s="129"/>
      <c r="S732" s="129"/>
      <c r="T732" s="129" t="s">
        <v>155</v>
      </c>
      <c r="U732" s="129"/>
      <c r="V732" s="129"/>
      <c r="W732" s="129"/>
      <c r="X732" s="129"/>
      <c r="Y732" s="129"/>
      <c r="Z732" s="129"/>
      <c r="AA732" s="129"/>
      <c r="AB732" s="129"/>
      <c r="AC732" s="129"/>
      <c r="AD732" s="129"/>
      <c r="AE732" s="129"/>
      <c r="AF732" s="129"/>
      <c r="AG732" s="129"/>
      <c r="AH732" s="129"/>
      <c r="AI732" s="129"/>
      <c r="AJ732" s="129"/>
      <c r="AK732" s="129"/>
      <c r="AL732" s="129"/>
      <c r="AM732" s="129"/>
      <c r="AN732" s="129"/>
      <c r="AO732" s="129"/>
      <c r="AP732" s="129"/>
      <c r="AQ732" s="129"/>
      <c r="AR732" s="129"/>
      <c r="AS732" s="129"/>
      <c r="AT732" s="129"/>
      <c r="AU732" s="129"/>
      <c r="AV732" s="129"/>
      <c r="AW732" s="129"/>
    </row>
    <row r="733" spans="1:49" ht="30.6" outlineLevel="1">
      <c r="A733" s="130"/>
      <c r="B733" s="134"/>
      <c r="C733" s="167" t="s">
        <v>1073</v>
      </c>
      <c r="D733" s="137"/>
      <c r="E733" s="141">
        <v>55.660600000000002</v>
      </c>
      <c r="F733" s="145"/>
      <c r="G733" s="145"/>
      <c r="H733" s="145"/>
      <c r="I733" s="145"/>
      <c r="J733" s="145"/>
      <c r="K733" s="145"/>
      <c r="L733" s="129"/>
      <c r="M733" s="129"/>
      <c r="N733" s="129"/>
      <c r="O733" s="129"/>
      <c r="P733" s="129"/>
      <c r="Q733" s="129"/>
      <c r="R733" s="129"/>
      <c r="S733" s="129"/>
      <c r="T733" s="129" t="s">
        <v>157</v>
      </c>
      <c r="U733" s="129">
        <v>0</v>
      </c>
      <c r="V733" s="129"/>
      <c r="W733" s="129"/>
      <c r="X733" s="129"/>
      <c r="Y733" s="129"/>
      <c r="Z733" s="129"/>
      <c r="AA733" s="129"/>
      <c r="AB733" s="129"/>
      <c r="AC733" s="129"/>
      <c r="AD733" s="129"/>
      <c r="AE733" s="129"/>
      <c r="AF733" s="129"/>
      <c r="AG733" s="129"/>
      <c r="AH733" s="129"/>
      <c r="AI733" s="129"/>
      <c r="AJ733" s="129"/>
      <c r="AK733" s="129"/>
      <c r="AL733" s="129"/>
      <c r="AM733" s="129"/>
      <c r="AN733" s="129"/>
      <c r="AO733" s="129"/>
      <c r="AP733" s="129"/>
      <c r="AQ733" s="129"/>
      <c r="AR733" s="129"/>
      <c r="AS733" s="129"/>
      <c r="AT733" s="129"/>
      <c r="AU733" s="129"/>
      <c r="AV733" s="129"/>
      <c r="AW733" s="129"/>
    </row>
    <row r="734" spans="1:49" outlineLevel="1">
      <c r="A734" s="130"/>
      <c r="B734" s="134"/>
      <c r="C734" s="167" t="s">
        <v>1074</v>
      </c>
      <c r="D734" s="137"/>
      <c r="E734" s="141">
        <v>67.7898</v>
      </c>
      <c r="F734" s="145"/>
      <c r="G734" s="145"/>
      <c r="H734" s="145"/>
      <c r="I734" s="145"/>
      <c r="J734" s="145"/>
      <c r="K734" s="145"/>
      <c r="L734" s="129"/>
      <c r="M734" s="129"/>
      <c r="N734" s="129"/>
      <c r="O734" s="129"/>
      <c r="P734" s="129"/>
      <c r="Q734" s="129"/>
      <c r="R734" s="129"/>
      <c r="S734" s="129"/>
      <c r="T734" s="129" t="s">
        <v>157</v>
      </c>
      <c r="U734" s="129">
        <v>0</v>
      </c>
      <c r="V734" s="129"/>
      <c r="W734" s="129"/>
      <c r="X734" s="129"/>
      <c r="Y734" s="129"/>
      <c r="Z734" s="129"/>
      <c r="AA734" s="129"/>
      <c r="AB734" s="129"/>
      <c r="AC734" s="129"/>
      <c r="AD734" s="129"/>
      <c r="AE734" s="129"/>
      <c r="AF734" s="129"/>
      <c r="AG734" s="129"/>
      <c r="AH734" s="129"/>
      <c r="AI734" s="129"/>
      <c r="AJ734" s="129"/>
      <c r="AK734" s="129"/>
      <c r="AL734" s="129"/>
      <c r="AM734" s="129"/>
      <c r="AN734" s="129"/>
      <c r="AO734" s="129"/>
      <c r="AP734" s="129"/>
      <c r="AQ734" s="129"/>
      <c r="AR734" s="129"/>
      <c r="AS734" s="129"/>
      <c r="AT734" s="129"/>
      <c r="AU734" s="129"/>
      <c r="AV734" s="129"/>
      <c r="AW734" s="129"/>
    </row>
    <row r="735" spans="1:49" outlineLevel="1">
      <c r="A735" s="130">
        <v>287</v>
      </c>
      <c r="B735" s="134" t="s">
        <v>1075</v>
      </c>
      <c r="C735" s="166" t="s">
        <v>1076</v>
      </c>
      <c r="D735" s="136" t="s">
        <v>198</v>
      </c>
      <c r="E735" s="140">
        <v>129.62291999999999</v>
      </c>
      <c r="F735" s="144"/>
      <c r="G735" s="145">
        <f>ROUND(E735*F735,2)</f>
        <v>0</v>
      </c>
      <c r="H735" s="145">
        <v>1.4400000000000001E-3</v>
      </c>
      <c r="I735" s="145">
        <f>ROUND(E735*H735,5)</f>
        <v>0.18665999999999999</v>
      </c>
      <c r="J735" s="145">
        <v>0</v>
      </c>
      <c r="K735" s="145">
        <f>ROUND(E735*J735,5)</f>
        <v>0</v>
      </c>
      <c r="L735" s="129"/>
      <c r="M735" s="129"/>
      <c r="N735" s="129"/>
      <c r="O735" s="129"/>
      <c r="P735" s="129"/>
      <c r="Q735" s="129"/>
      <c r="R735" s="129"/>
      <c r="S735" s="129"/>
      <c r="T735" s="129" t="s">
        <v>241</v>
      </c>
      <c r="U735" s="129"/>
      <c r="V735" s="129"/>
      <c r="W735" s="129"/>
      <c r="X735" s="129"/>
      <c r="Y735" s="129"/>
      <c r="Z735" s="129"/>
      <c r="AA735" s="129"/>
      <c r="AB735" s="129"/>
      <c r="AC735" s="129"/>
      <c r="AD735" s="129"/>
      <c r="AE735" s="129"/>
      <c r="AF735" s="129"/>
      <c r="AG735" s="129"/>
      <c r="AH735" s="129"/>
      <c r="AI735" s="129"/>
      <c r="AJ735" s="129"/>
      <c r="AK735" s="129"/>
      <c r="AL735" s="129"/>
      <c r="AM735" s="129"/>
      <c r="AN735" s="129"/>
      <c r="AO735" s="129"/>
      <c r="AP735" s="129"/>
      <c r="AQ735" s="129"/>
      <c r="AR735" s="129"/>
      <c r="AS735" s="129"/>
      <c r="AT735" s="129"/>
      <c r="AU735" s="129"/>
      <c r="AV735" s="129"/>
      <c r="AW735" s="129"/>
    </row>
    <row r="736" spans="1:49" outlineLevel="1">
      <c r="A736" s="130"/>
      <c r="B736" s="134"/>
      <c r="C736" s="167" t="s">
        <v>1077</v>
      </c>
      <c r="D736" s="137"/>
      <c r="E736" s="141">
        <v>129.62291999999999</v>
      </c>
      <c r="F736" s="145"/>
      <c r="G736" s="145"/>
      <c r="H736" s="145"/>
      <c r="I736" s="145"/>
      <c r="J736" s="145"/>
      <c r="K736" s="145"/>
      <c r="L736" s="129"/>
      <c r="M736" s="129"/>
      <c r="N736" s="129"/>
      <c r="O736" s="129"/>
      <c r="P736" s="129"/>
      <c r="Q736" s="129"/>
      <c r="R736" s="129"/>
      <c r="S736" s="129"/>
      <c r="T736" s="129" t="s">
        <v>157</v>
      </c>
      <c r="U736" s="129">
        <v>0</v>
      </c>
      <c r="V736" s="129"/>
      <c r="W736" s="129"/>
      <c r="X736" s="129"/>
      <c r="Y736" s="129"/>
      <c r="Z736" s="129"/>
      <c r="AA736" s="129"/>
      <c r="AB736" s="129"/>
      <c r="AC736" s="129"/>
      <c r="AD736" s="129"/>
      <c r="AE736" s="129"/>
      <c r="AF736" s="129"/>
      <c r="AG736" s="129"/>
      <c r="AH736" s="129"/>
      <c r="AI736" s="129"/>
      <c r="AJ736" s="129"/>
      <c r="AK736" s="129"/>
      <c r="AL736" s="129"/>
      <c r="AM736" s="129"/>
      <c r="AN736" s="129"/>
      <c r="AO736" s="129"/>
      <c r="AP736" s="129"/>
      <c r="AQ736" s="129"/>
      <c r="AR736" s="129"/>
      <c r="AS736" s="129"/>
      <c r="AT736" s="129"/>
      <c r="AU736" s="129"/>
      <c r="AV736" s="129"/>
      <c r="AW736" s="129"/>
    </row>
    <row r="737" spans="1:49" outlineLevel="1">
      <c r="A737" s="130">
        <v>288</v>
      </c>
      <c r="B737" s="134" t="s">
        <v>1078</v>
      </c>
      <c r="C737" s="166" t="s">
        <v>1079</v>
      </c>
      <c r="D737" s="136" t="s">
        <v>198</v>
      </c>
      <c r="E737" s="140">
        <v>240.37</v>
      </c>
      <c r="F737" s="144"/>
      <c r="G737" s="145">
        <f>ROUND(E737*F737,2)</f>
        <v>0</v>
      </c>
      <c r="H737" s="145">
        <v>2.5500000000000002E-3</v>
      </c>
      <c r="I737" s="145">
        <f>ROUND(E737*H737,5)</f>
        <v>0.61294000000000004</v>
      </c>
      <c r="J737" s="145">
        <v>0</v>
      </c>
      <c r="K737" s="145">
        <f>ROUND(E737*J737,5)</f>
        <v>0</v>
      </c>
      <c r="L737" s="129"/>
      <c r="M737" s="129"/>
      <c r="N737" s="129"/>
      <c r="O737" s="129"/>
      <c r="P737" s="129"/>
      <c r="Q737" s="129"/>
      <c r="R737" s="129"/>
      <c r="S737" s="129"/>
      <c r="T737" s="129" t="s">
        <v>155</v>
      </c>
      <c r="U737" s="129"/>
      <c r="V737" s="129"/>
      <c r="W737" s="129"/>
      <c r="X737" s="129"/>
      <c r="Y737" s="129"/>
      <c r="Z737" s="129"/>
      <c r="AA737" s="129"/>
      <c r="AB737" s="129"/>
      <c r="AC737" s="129"/>
      <c r="AD737" s="129"/>
      <c r="AE737" s="129"/>
      <c r="AF737" s="129"/>
      <c r="AG737" s="129"/>
      <c r="AH737" s="129"/>
      <c r="AI737" s="129"/>
      <c r="AJ737" s="129"/>
      <c r="AK737" s="129"/>
      <c r="AL737" s="129"/>
      <c r="AM737" s="129"/>
      <c r="AN737" s="129"/>
      <c r="AO737" s="129"/>
      <c r="AP737" s="129"/>
      <c r="AQ737" s="129"/>
      <c r="AR737" s="129"/>
      <c r="AS737" s="129"/>
      <c r="AT737" s="129"/>
      <c r="AU737" s="129"/>
      <c r="AV737" s="129"/>
      <c r="AW737" s="129"/>
    </row>
    <row r="738" spans="1:49" outlineLevel="1">
      <c r="A738" s="130"/>
      <c r="B738" s="134"/>
      <c r="C738" s="167" t="s">
        <v>1080</v>
      </c>
      <c r="D738" s="137"/>
      <c r="E738" s="141">
        <v>240.37</v>
      </c>
      <c r="F738" s="145"/>
      <c r="G738" s="145"/>
      <c r="H738" s="145"/>
      <c r="I738" s="145"/>
      <c r="J738" s="145"/>
      <c r="K738" s="145"/>
      <c r="L738" s="129"/>
      <c r="M738" s="129"/>
      <c r="N738" s="129"/>
      <c r="O738" s="129"/>
      <c r="P738" s="129"/>
      <c r="Q738" s="129"/>
      <c r="R738" s="129"/>
      <c r="S738" s="129"/>
      <c r="T738" s="129" t="s">
        <v>157</v>
      </c>
      <c r="U738" s="129">
        <v>0</v>
      </c>
      <c r="V738" s="129"/>
      <c r="W738" s="129"/>
      <c r="X738" s="129"/>
      <c r="Y738" s="129"/>
      <c r="Z738" s="129"/>
      <c r="AA738" s="129"/>
      <c r="AB738" s="129"/>
      <c r="AC738" s="129"/>
      <c r="AD738" s="129"/>
      <c r="AE738" s="129"/>
      <c r="AF738" s="129"/>
      <c r="AG738" s="129"/>
      <c r="AH738" s="129"/>
      <c r="AI738" s="129"/>
      <c r="AJ738" s="129"/>
      <c r="AK738" s="129"/>
      <c r="AL738" s="129"/>
      <c r="AM738" s="129"/>
      <c r="AN738" s="129"/>
      <c r="AO738" s="129"/>
      <c r="AP738" s="129"/>
      <c r="AQ738" s="129"/>
      <c r="AR738" s="129"/>
      <c r="AS738" s="129"/>
      <c r="AT738" s="129"/>
      <c r="AU738" s="129"/>
      <c r="AV738" s="129"/>
      <c r="AW738" s="129"/>
    </row>
    <row r="739" spans="1:49" outlineLevel="1">
      <c r="A739" s="130">
        <v>289</v>
      </c>
      <c r="B739" s="134" t="s">
        <v>1081</v>
      </c>
      <c r="C739" s="166" t="s">
        <v>1082</v>
      </c>
      <c r="D739" s="136" t="s">
        <v>198</v>
      </c>
      <c r="E739" s="140">
        <v>252.38849999999999</v>
      </c>
      <c r="F739" s="144"/>
      <c r="G739" s="145">
        <f>ROUND(E739*F739,2)</f>
        <v>0</v>
      </c>
      <c r="H739" s="145">
        <v>2.5499999999999998E-2</v>
      </c>
      <c r="I739" s="145">
        <f>ROUND(E739*H739,5)</f>
        <v>6.4359099999999998</v>
      </c>
      <c r="J739" s="145">
        <v>0</v>
      </c>
      <c r="K739" s="145">
        <f>ROUND(E739*J739,5)</f>
        <v>0</v>
      </c>
      <c r="L739" s="129"/>
      <c r="M739" s="129"/>
      <c r="N739" s="129"/>
      <c r="O739" s="129"/>
      <c r="P739" s="129"/>
      <c r="Q739" s="129"/>
      <c r="R739" s="129"/>
      <c r="S739" s="129"/>
      <c r="T739" s="129" t="s">
        <v>241</v>
      </c>
      <c r="U739" s="129"/>
      <c r="V739" s="129"/>
      <c r="W739" s="129"/>
      <c r="X739" s="129"/>
      <c r="Y739" s="129"/>
      <c r="Z739" s="129"/>
      <c r="AA739" s="129"/>
      <c r="AB739" s="129"/>
      <c r="AC739" s="129"/>
      <c r="AD739" s="129"/>
      <c r="AE739" s="129"/>
      <c r="AF739" s="129"/>
      <c r="AG739" s="129"/>
      <c r="AH739" s="129"/>
      <c r="AI739" s="129"/>
      <c r="AJ739" s="129"/>
      <c r="AK739" s="129"/>
      <c r="AL739" s="129"/>
      <c r="AM739" s="129"/>
      <c r="AN739" s="129"/>
      <c r="AO739" s="129"/>
      <c r="AP739" s="129"/>
      <c r="AQ739" s="129"/>
      <c r="AR739" s="129"/>
      <c r="AS739" s="129"/>
      <c r="AT739" s="129"/>
      <c r="AU739" s="129"/>
      <c r="AV739" s="129"/>
      <c r="AW739" s="129"/>
    </row>
    <row r="740" spans="1:49" outlineLevel="1">
      <c r="A740" s="130"/>
      <c r="B740" s="134"/>
      <c r="C740" s="167" t="s">
        <v>1083</v>
      </c>
      <c r="D740" s="137"/>
      <c r="E740" s="141">
        <v>252.38849999999999</v>
      </c>
      <c r="F740" s="145"/>
      <c r="G740" s="145"/>
      <c r="H740" s="145"/>
      <c r="I740" s="145"/>
      <c r="J740" s="145"/>
      <c r="K740" s="145"/>
      <c r="L740" s="129"/>
      <c r="M740" s="129"/>
      <c r="N740" s="129"/>
      <c r="O740" s="129"/>
      <c r="P740" s="129"/>
      <c r="Q740" s="129"/>
      <c r="R740" s="129"/>
      <c r="S740" s="129"/>
      <c r="T740" s="129" t="s">
        <v>157</v>
      </c>
      <c r="U740" s="129">
        <v>0</v>
      </c>
      <c r="V740" s="129"/>
      <c r="W740" s="129"/>
      <c r="X740" s="129"/>
      <c r="Y740" s="129"/>
      <c r="Z740" s="129"/>
      <c r="AA740" s="129"/>
      <c r="AB740" s="129"/>
      <c r="AC740" s="129"/>
      <c r="AD740" s="129"/>
      <c r="AE740" s="129"/>
      <c r="AF740" s="129"/>
      <c r="AG740" s="129"/>
      <c r="AH740" s="129"/>
      <c r="AI740" s="129"/>
      <c r="AJ740" s="129"/>
      <c r="AK740" s="129"/>
      <c r="AL740" s="129"/>
      <c r="AM740" s="129"/>
      <c r="AN740" s="129"/>
      <c r="AO740" s="129"/>
      <c r="AP740" s="129"/>
      <c r="AQ740" s="129"/>
      <c r="AR740" s="129"/>
      <c r="AS740" s="129"/>
      <c r="AT740" s="129"/>
      <c r="AU740" s="129"/>
      <c r="AV740" s="129"/>
      <c r="AW740" s="129"/>
    </row>
    <row r="741" spans="1:49" outlineLevel="1">
      <c r="A741" s="130">
        <v>290</v>
      </c>
      <c r="B741" s="134" t="s">
        <v>1078</v>
      </c>
      <c r="C741" s="166" t="s">
        <v>1079</v>
      </c>
      <c r="D741" s="136" t="s">
        <v>198</v>
      </c>
      <c r="E741" s="140">
        <v>240.37</v>
      </c>
      <c r="F741" s="144"/>
      <c r="G741" s="145">
        <f t="shared" ref="G741:G746" si="3">ROUND(E741*F741,2)</f>
        <v>0</v>
      </c>
      <c r="H741" s="145">
        <v>2.5500000000000002E-3</v>
      </c>
      <c r="I741" s="145">
        <f t="shared" ref="I741:I746" si="4">ROUND(E741*H741,5)</f>
        <v>0.61294000000000004</v>
      </c>
      <c r="J741" s="145">
        <v>0</v>
      </c>
      <c r="K741" s="145">
        <f t="shared" ref="K741:K746" si="5">ROUND(E741*J741,5)</f>
        <v>0</v>
      </c>
      <c r="L741" s="129"/>
      <c r="M741" s="129"/>
      <c r="N741" s="129"/>
      <c r="O741" s="129"/>
      <c r="P741" s="129"/>
      <c r="Q741" s="129"/>
      <c r="R741" s="129"/>
      <c r="S741" s="129"/>
      <c r="T741" s="129" t="s">
        <v>155</v>
      </c>
      <c r="U741" s="129"/>
      <c r="V741" s="129"/>
      <c r="W741" s="129"/>
      <c r="X741" s="129"/>
      <c r="Y741" s="129"/>
      <c r="Z741" s="129"/>
      <c r="AA741" s="129"/>
      <c r="AB741" s="129"/>
      <c r="AC741" s="129"/>
      <c r="AD741" s="129"/>
      <c r="AE741" s="129"/>
      <c r="AF741" s="129"/>
      <c r="AG741" s="129"/>
      <c r="AH741" s="129"/>
      <c r="AI741" s="129"/>
      <c r="AJ741" s="129"/>
      <c r="AK741" s="129"/>
      <c r="AL741" s="129"/>
      <c r="AM741" s="129"/>
      <c r="AN741" s="129"/>
      <c r="AO741" s="129"/>
      <c r="AP741" s="129"/>
      <c r="AQ741" s="129"/>
      <c r="AR741" s="129"/>
      <c r="AS741" s="129"/>
      <c r="AT741" s="129"/>
      <c r="AU741" s="129"/>
      <c r="AV741" s="129"/>
      <c r="AW741" s="129"/>
    </row>
    <row r="742" spans="1:49" outlineLevel="1">
      <c r="A742" s="130">
        <v>291</v>
      </c>
      <c r="B742" s="134" t="s">
        <v>1084</v>
      </c>
      <c r="C742" s="166" t="s">
        <v>1085</v>
      </c>
      <c r="D742" s="136" t="s">
        <v>198</v>
      </c>
      <c r="E742" s="140">
        <v>252.38849999999999</v>
      </c>
      <c r="F742" s="144"/>
      <c r="G742" s="145">
        <f t="shared" si="3"/>
        <v>0</v>
      </c>
      <c r="H742" s="145">
        <v>1.7000000000000001E-2</v>
      </c>
      <c r="I742" s="145">
        <f t="shared" si="4"/>
        <v>4.2906000000000004</v>
      </c>
      <c r="J742" s="145">
        <v>0</v>
      </c>
      <c r="K742" s="145">
        <f t="shared" si="5"/>
        <v>0</v>
      </c>
      <c r="L742" s="129"/>
      <c r="M742" s="129"/>
      <c r="N742" s="129"/>
      <c r="O742" s="129"/>
      <c r="P742" s="129"/>
      <c r="Q742" s="129"/>
      <c r="R742" s="129"/>
      <c r="S742" s="129"/>
      <c r="T742" s="129" t="s">
        <v>241</v>
      </c>
      <c r="U742" s="129"/>
      <c r="V742" s="129"/>
      <c r="W742" s="129"/>
      <c r="X742" s="129"/>
      <c r="Y742" s="129"/>
      <c r="Z742" s="129"/>
      <c r="AA742" s="129"/>
      <c r="AB742" s="129"/>
      <c r="AC742" s="129"/>
      <c r="AD742" s="129"/>
      <c r="AE742" s="129"/>
      <c r="AF742" s="129"/>
      <c r="AG742" s="129"/>
      <c r="AH742" s="129"/>
      <c r="AI742" s="129"/>
      <c r="AJ742" s="129"/>
      <c r="AK742" s="129"/>
      <c r="AL742" s="129"/>
      <c r="AM742" s="129"/>
      <c r="AN742" s="129"/>
      <c r="AO742" s="129"/>
      <c r="AP742" s="129"/>
      <c r="AQ742" s="129"/>
      <c r="AR742" s="129"/>
      <c r="AS742" s="129"/>
      <c r="AT742" s="129"/>
      <c r="AU742" s="129"/>
      <c r="AV742" s="129"/>
      <c r="AW742" s="129"/>
    </row>
    <row r="743" spans="1:49" outlineLevel="1">
      <c r="A743" s="130">
        <v>292</v>
      </c>
      <c r="B743" s="134" t="s">
        <v>1086</v>
      </c>
      <c r="C743" s="166" t="s">
        <v>1087</v>
      </c>
      <c r="D743" s="136" t="s">
        <v>198</v>
      </c>
      <c r="E743" s="140">
        <v>240.37</v>
      </c>
      <c r="F743" s="144"/>
      <c r="G743" s="145">
        <f t="shared" si="3"/>
        <v>0</v>
      </c>
      <c r="H743" s="145">
        <v>0</v>
      </c>
      <c r="I743" s="145">
        <f t="shared" si="4"/>
        <v>0</v>
      </c>
      <c r="J743" s="145">
        <v>0</v>
      </c>
      <c r="K743" s="145">
        <f t="shared" si="5"/>
        <v>0</v>
      </c>
      <c r="L743" s="129"/>
      <c r="M743" s="129"/>
      <c r="N743" s="129"/>
      <c r="O743" s="129"/>
      <c r="P743" s="129"/>
      <c r="Q743" s="129"/>
      <c r="R743" s="129"/>
      <c r="S743" s="129"/>
      <c r="T743" s="129" t="s">
        <v>155</v>
      </c>
      <c r="U743" s="129"/>
      <c r="V743" s="129"/>
      <c r="W743" s="129"/>
      <c r="X743" s="129"/>
      <c r="Y743" s="129"/>
      <c r="Z743" s="129"/>
      <c r="AA743" s="129"/>
      <c r="AB743" s="129"/>
      <c r="AC743" s="129"/>
      <c r="AD743" s="129"/>
      <c r="AE743" s="129"/>
      <c r="AF743" s="129"/>
      <c r="AG743" s="129"/>
      <c r="AH743" s="129"/>
      <c r="AI743" s="129"/>
      <c r="AJ743" s="129"/>
      <c r="AK743" s="129"/>
      <c r="AL743" s="129"/>
      <c r="AM743" s="129"/>
      <c r="AN743" s="129"/>
      <c r="AO743" s="129"/>
      <c r="AP743" s="129"/>
      <c r="AQ743" s="129"/>
      <c r="AR743" s="129"/>
      <c r="AS743" s="129"/>
      <c r="AT743" s="129"/>
      <c r="AU743" s="129"/>
      <c r="AV743" s="129"/>
      <c r="AW743" s="129"/>
    </row>
    <row r="744" spans="1:49" ht="30.6" outlineLevel="1">
      <c r="A744" s="130">
        <v>293</v>
      </c>
      <c r="B744" s="134" t="s">
        <v>1088</v>
      </c>
      <c r="C744" s="166" t="s">
        <v>1089</v>
      </c>
      <c r="D744" s="136" t="s">
        <v>198</v>
      </c>
      <c r="E744" s="140">
        <v>252.38849999999999</v>
      </c>
      <c r="F744" s="144"/>
      <c r="G744" s="145">
        <f t="shared" si="3"/>
        <v>0</v>
      </c>
      <c r="H744" s="145">
        <v>3.8E-3</v>
      </c>
      <c r="I744" s="145">
        <f t="shared" si="4"/>
        <v>0.95908000000000004</v>
      </c>
      <c r="J744" s="145">
        <v>0</v>
      </c>
      <c r="K744" s="145">
        <f t="shared" si="5"/>
        <v>0</v>
      </c>
      <c r="L744" s="129"/>
      <c r="M744" s="129"/>
      <c r="N744" s="129"/>
      <c r="O744" s="129"/>
      <c r="P744" s="129"/>
      <c r="Q744" s="129"/>
      <c r="R744" s="129"/>
      <c r="S744" s="129"/>
      <c r="T744" s="129" t="s">
        <v>241</v>
      </c>
      <c r="U744" s="129"/>
      <c r="V744" s="129"/>
      <c r="W744" s="129"/>
      <c r="X744" s="129"/>
      <c r="Y744" s="129"/>
      <c r="Z744" s="129"/>
      <c r="AA744" s="129"/>
      <c r="AB744" s="129"/>
      <c r="AC744" s="129"/>
      <c r="AD744" s="129"/>
      <c r="AE744" s="129"/>
      <c r="AF744" s="129"/>
      <c r="AG744" s="129"/>
      <c r="AH744" s="129"/>
      <c r="AI744" s="129"/>
      <c r="AJ744" s="129"/>
      <c r="AK744" s="129"/>
      <c r="AL744" s="129"/>
      <c r="AM744" s="129"/>
      <c r="AN744" s="129"/>
      <c r="AO744" s="129"/>
      <c r="AP744" s="129"/>
      <c r="AQ744" s="129"/>
      <c r="AR744" s="129"/>
      <c r="AS744" s="129"/>
      <c r="AT744" s="129"/>
      <c r="AU744" s="129"/>
      <c r="AV744" s="129"/>
      <c r="AW744" s="129"/>
    </row>
    <row r="745" spans="1:49" outlineLevel="1">
      <c r="A745" s="130">
        <v>294</v>
      </c>
      <c r="B745" s="134" t="s">
        <v>1090</v>
      </c>
      <c r="C745" s="166" t="s">
        <v>1091</v>
      </c>
      <c r="D745" s="136" t="s">
        <v>691</v>
      </c>
      <c r="E745" s="140">
        <v>1</v>
      </c>
      <c r="F745" s="144"/>
      <c r="G745" s="145">
        <f t="shared" si="3"/>
        <v>0</v>
      </c>
      <c r="H745" s="145">
        <v>2.9399999999999999E-3</v>
      </c>
      <c r="I745" s="145">
        <f t="shared" si="4"/>
        <v>2.9399999999999999E-3</v>
      </c>
      <c r="J745" s="145">
        <v>0</v>
      </c>
      <c r="K745" s="145">
        <f t="shared" si="5"/>
        <v>0</v>
      </c>
      <c r="L745" s="129"/>
      <c r="M745" s="129"/>
      <c r="N745" s="129"/>
      <c r="O745" s="129"/>
      <c r="P745" s="129"/>
      <c r="Q745" s="129"/>
      <c r="R745" s="129"/>
      <c r="S745" s="129"/>
      <c r="T745" s="129" t="s">
        <v>155</v>
      </c>
      <c r="U745" s="129"/>
      <c r="V745" s="129"/>
      <c r="W745" s="129"/>
      <c r="X745" s="129"/>
      <c r="Y745" s="129"/>
      <c r="Z745" s="129"/>
      <c r="AA745" s="129"/>
      <c r="AB745" s="129"/>
      <c r="AC745" s="129"/>
      <c r="AD745" s="129"/>
      <c r="AE745" s="129"/>
      <c r="AF745" s="129"/>
      <c r="AG745" s="129"/>
      <c r="AH745" s="129"/>
      <c r="AI745" s="129"/>
      <c r="AJ745" s="129"/>
      <c r="AK745" s="129"/>
      <c r="AL745" s="129"/>
      <c r="AM745" s="129"/>
      <c r="AN745" s="129"/>
      <c r="AO745" s="129"/>
      <c r="AP745" s="129"/>
      <c r="AQ745" s="129"/>
      <c r="AR745" s="129"/>
      <c r="AS745" s="129"/>
      <c r="AT745" s="129"/>
      <c r="AU745" s="129"/>
      <c r="AV745" s="129"/>
      <c r="AW745" s="129"/>
    </row>
    <row r="746" spans="1:49" outlineLevel="1">
      <c r="A746" s="130">
        <v>295</v>
      </c>
      <c r="B746" s="134" t="s">
        <v>1092</v>
      </c>
      <c r="C746" s="166" t="s">
        <v>1093</v>
      </c>
      <c r="D746" s="136" t="s">
        <v>219</v>
      </c>
      <c r="E746" s="140">
        <v>15.337</v>
      </c>
      <c r="F746" s="144"/>
      <c r="G746" s="145">
        <f t="shared" si="3"/>
        <v>0</v>
      </c>
      <c r="H746" s="145">
        <v>0</v>
      </c>
      <c r="I746" s="145">
        <f t="shared" si="4"/>
        <v>0</v>
      </c>
      <c r="J746" s="145">
        <v>0</v>
      </c>
      <c r="K746" s="145">
        <f t="shared" si="5"/>
        <v>0</v>
      </c>
      <c r="L746" s="129"/>
      <c r="M746" s="129"/>
      <c r="N746" s="129"/>
      <c r="O746" s="129"/>
      <c r="P746" s="129"/>
      <c r="Q746" s="129"/>
      <c r="R746" s="129"/>
      <c r="S746" s="129"/>
      <c r="T746" s="129" t="s">
        <v>155</v>
      </c>
      <c r="U746" s="129"/>
      <c r="V746" s="129"/>
      <c r="W746" s="129"/>
      <c r="X746" s="129"/>
      <c r="Y746" s="129"/>
      <c r="Z746" s="129"/>
      <c r="AA746" s="129"/>
      <c r="AB746" s="129"/>
      <c r="AC746" s="129"/>
      <c r="AD746" s="129"/>
      <c r="AE746" s="129"/>
      <c r="AF746" s="129"/>
      <c r="AG746" s="129"/>
      <c r="AH746" s="129"/>
      <c r="AI746" s="129"/>
      <c r="AJ746" s="129"/>
      <c r="AK746" s="129"/>
      <c r="AL746" s="129"/>
      <c r="AM746" s="129"/>
      <c r="AN746" s="129"/>
      <c r="AO746" s="129"/>
      <c r="AP746" s="129"/>
      <c r="AQ746" s="129"/>
      <c r="AR746" s="129"/>
      <c r="AS746" s="129"/>
      <c r="AT746" s="129"/>
      <c r="AU746" s="129"/>
      <c r="AV746" s="129"/>
      <c r="AW746" s="129"/>
    </row>
    <row r="747" spans="1:49">
      <c r="A747" s="131" t="s">
        <v>150</v>
      </c>
      <c r="B747" s="135" t="s">
        <v>94</v>
      </c>
      <c r="C747" s="168" t="s">
        <v>95</v>
      </c>
      <c r="D747" s="138"/>
      <c r="E747" s="142"/>
      <c r="F747" s="146"/>
      <c r="G747" s="146">
        <f>SUM(G748:G748)</f>
        <v>0</v>
      </c>
      <c r="H747" s="146"/>
      <c r="I747" s="146">
        <f>SUM(I748:I748)</f>
        <v>0</v>
      </c>
      <c r="J747" s="146"/>
      <c r="K747" s="146">
        <f>SUM(K748:K748)</f>
        <v>0</v>
      </c>
      <c r="T747" t="s">
        <v>151</v>
      </c>
    </row>
    <row r="748" spans="1:49" outlineLevel="1">
      <c r="A748" s="130">
        <v>296</v>
      </c>
      <c r="B748" s="134" t="s">
        <v>94</v>
      </c>
      <c r="C748" s="166" t="s">
        <v>1094</v>
      </c>
      <c r="D748" s="136" t="s">
        <v>1095</v>
      </c>
      <c r="E748" s="140">
        <v>1</v>
      </c>
      <c r="F748" s="144">
        <f>ZTI!G57</f>
        <v>0</v>
      </c>
      <c r="G748" s="145">
        <f>ROUND(E748*F748,2)</f>
        <v>0</v>
      </c>
      <c r="H748" s="145">
        <v>0</v>
      </c>
      <c r="I748" s="145">
        <f>ROUND(E748*H748,5)</f>
        <v>0</v>
      </c>
      <c r="J748" s="145">
        <v>0</v>
      </c>
      <c r="K748" s="145">
        <f>ROUND(E748*J748,5)</f>
        <v>0</v>
      </c>
      <c r="L748" s="129"/>
      <c r="M748" s="129"/>
      <c r="N748" s="129"/>
      <c r="O748" s="129"/>
      <c r="P748" s="129"/>
      <c r="Q748" s="129"/>
      <c r="R748" s="129"/>
      <c r="S748" s="129"/>
      <c r="T748" s="129" t="s">
        <v>155</v>
      </c>
      <c r="U748" s="129"/>
      <c r="V748" s="129"/>
      <c r="W748" s="129"/>
      <c r="X748" s="129"/>
      <c r="Y748" s="129"/>
      <c r="Z748" s="129"/>
      <c r="AA748" s="129"/>
      <c r="AB748" s="129"/>
      <c r="AC748" s="129"/>
      <c r="AD748" s="129"/>
      <c r="AE748" s="129"/>
      <c r="AF748" s="129"/>
      <c r="AG748" s="129"/>
      <c r="AH748" s="129"/>
      <c r="AI748" s="129"/>
      <c r="AJ748" s="129"/>
      <c r="AK748" s="129"/>
      <c r="AL748" s="129"/>
      <c r="AM748" s="129"/>
      <c r="AN748" s="129"/>
      <c r="AO748" s="129"/>
      <c r="AP748" s="129"/>
      <c r="AQ748" s="129"/>
      <c r="AR748" s="129"/>
      <c r="AS748" s="129"/>
      <c r="AT748" s="129"/>
      <c r="AU748" s="129"/>
      <c r="AV748" s="129"/>
      <c r="AW748" s="129"/>
    </row>
    <row r="749" spans="1:49">
      <c r="A749" s="131" t="s">
        <v>150</v>
      </c>
      <c r="B749" s="135" t="s">
        <v>96</v>
      </c>
      <c r="C749" s="168" t="s">
        <v>97</v>
      </c>
      <c r="D749" s="138"/>
      <c r="E749" s="142"/>
      <c r="F749" s="146"/>
      <c r="G749" s="146">
        <f>SUM(G750:G767)</f>
        <v>0</v>
      </c>
      <c r="H749" s="146"/>
      <c r="I749" s="146">
        <f>SUM(I750:I767)</f>
        <v>3.8470000000000004E-2</v>
      </c>
      <c r="J749" s="146"/>
      <c r="K749" s="146">
        <f>SUM(K750:K767)</f>
        <v>0.73789000000000005</v>
      </c>
      <c r="T749" t="s">
        <v>151</v>
      </c>
    </row>
    <row r="750" spans="1:49" outlineLevel="1">
      <c r="A750" s="130">
        <v>297</v>
      </c>
      <c r="B750" s="134" t="s">
        <v>841</v>
      </c>
      <c r="C750" s="166" t="s">
        <v>842</v>
      </c>
      <c r="D750" s="136" t="s">
        <v>691</v>
      </c>
      <c r="E750" s="140">
        <v>12</v>
      </c>
      <c r="F750" s="144"/>
      <c r="G750" s="145">
        <f t="shared" ref="G750:G767" si="6">ROUND(E750*F750,2)</f>
        <v>0</v>
      </c>
      <c r="H750" s="145">
        <v>0</v>
      </c>
      <c r="I750" s="145">
        <f t="shared" ref="I750:I767" si="7">ROUND(E750*H750,5)</f>
        <v>0</v>
      </c>
      <c r="J750" s="145">
        <v>1.9460000000000002E-2</v>
      </c>
      <c r="K750" s="145">
        <f t="shared" ref="K750:K767" si="8">ROUND(E750*J750,5)</f>
        <v>0.23352000000000001</v>
      </c>
      <c r="L750" s="129"/>
      <c r="M750" s="129"/>
      <c r="N750" s="129"/>
      <c r="O750" s="129"/>
      <c r="P750" s="129"/>
      <c r="Q750" s="129"/>
      <c r="R750" s="129"/>
      <c r="S750" s="129"/>
      <c r="T750" s="129" t="s">
        <v>155</v>
      </c>
      <c r="U750" s="129"/>
      <c r="V750" s="129"/>
      <c r="W750" s="129"/>
      <c r="X750" s="129"/>
      <c r="Y750" s="129"/>
      <c r="Z750" s="129"/>
      <c r="AA750" s="129"/>
      <c r="AB750" s="129"/>
      <c r="AC750" s="129"/>
      <c r="AD750" s="129"/>
      <c r="AE750" s="129"/>
      <c r="AF750" s="129"/>
      <c r="AG750" s="129"/>
      <c r="AH750" s="129"/>
      <c r="AI750" s="129"/>
      <c r="AJ750" s="129"/>
      <c r="AK750" s="129"/>
      <c r="AL750" s="129"/>
      <c r="AM750" s="129"/>
      <c r="AN750" s="129"/>
      <c r="AO750" s="129"/>
      <c r="AP750" s="129"/>
      <c r="AQ750" s="129"/>
      <c r="AR750" s="129"/>
      <c r="AS750" s="129"/>
      <c r="AT750" s="129"/>
      <c r="AU750" s="129"/>
      <c r="AV750" s="129"/>
      <c r="AW750" s="129"/>
    </row>
    <row r="751" spans="1:49" outlineLevel="1">
      <c r="A751" s="130">
        <v>298</v>
      </c>
      <c r="B751" s="134" t="s">
        <v>1096</v>
      </c>
      <c r="C751" s="166" t="s">
        <v>1097</v>
      </c>
      <c r="D751" s="136" t="s">
        <v>691</v>
      </c>
      <c r="E751" s="140">
        <v>2</v>
      </c>
      <c r="F751" s="144"/>
      <c r="G751" s="145">
        <f t="shared" si="6"/>
        <v>0</v>
      </c>
      <c r="H751" s="145">
        <v>0</v>
      </c>
      <c r="I751" s="145">
        <f t="shared" si="7"/>
        <v>0</v>
      </c>
      <c r="J751" s="145">
        <v>8.7999999999999995E-2</v>
      </c>
      <c r="K751" s="145">
        <f t="shared" si="8"/>
        <v>0.17599999999999999</v>
      </c>
      <c r="L751" s="129"/>
      <c r="M751" s="129"/>
      <c r="N751" s="129"/>
      <c r="O751" s="129"/>
      <c r="P751" s="129"/>
      <c r="Q751" s="129"/>
      <c r="R751" s="129"/>
      <c r="S751" s="129"/>
      <c r="T751" s="129" t="s">
        <v>155</v>
      </c>
      <c r="U751" s="129"/>
      <c r="V751" s="129"/>
      <c r="W751" s="129"/>
      <c r="X751" s="129"/>
      <c r="Y751" s="129"/>
      <c r="Z751" s="129"/>
      <c r="AA751" s="129"/>
      <c r="AB751" s="129"/>
      <c r="AC751" s="129"/>
      <c r="AD751" s="129"/>
      <c r="AE751" s="129"/>
      <c r="AF751" s="129"/>
      <c r="AG751" s="129"/>
      <c r="AH751" s="129"/>
      <c r="AI751" s="129"/>
      <c r="AJ751" s="129"/>
      <c r="AK751" s="129"/>
      <c r="AL751" s="129"/>
      <c r="AM751" s="129"/>
      <c r="AN751" s="129"/>
      <c r="AO751" s="129"/>
      <c r="AP751" s="129"/>
      <c r="AQ751" s="129"/>
      <c r="AR751" s="129"/>
      <c r="AS751" s="129"/>
      <c r="AT751" s="129"/>
      <c r="AU751" s="129"/>
      <c r="AV751" s="129"/>
      <c r="AW751" s="129"/>
    </row>
    <row r="752" spans="1:49" outlineLevel="1">
      <c r="A752" s="130">
        <v>299</v>
      </c>
      <c r="B752" s="134" t="s">
        <v>1098</v>
      </c>
      <c r="C752" s="166" t="s">
        <v>1099</v>
      </c>
      <c r="D752" s="136" t="s">
        <v>691</v>
      </c>
      <c r="E752" s="140">
        <v>2</v>
      </c>
      <c r="F752" s="144"/>
      <c r="G752" s="145">
        <f t="shared" si="6"/>
        <v>0</v>
      </c>
      <c r="H752" s="145">
        <v>0</v>
      </c>
      <c r="I752" s="145">
        <f t="shared" si="7"/>
        <v>0</v>
      </c>
      <c r="J752" s="145">
        <v>2.4500000000000001E-2</v>
      </c>
      <c r="K752" s="145">
        <f t="shared" si="8"/>
        <v>4.9000000000000002E-2</v>
      </c>
      <c r="L752" s="129"/>
      <c r="M752" s="129"/>
      <c r="N752" s="129"/>
      <c r="O752" s="129"/>
      <c r="P752" s="129"/>
      <c r="Q752" s="129"/>
      <c r="R752" s="129"/>
      <c r="S752" s="129"/>
      <c r="T752" s="129" t="s">
        <v>155</v>
      </c>
      <c r="U752" s="129"/>
      <c r="V752" s="129"/>
      <c r="W752" s="129"/>
      <c r="X752" s="129"/>
      <c r="Y752" s="129"/>
      <c r="Z752" s="129"/>
      <c r="AA752" s="129"/>
      <c r="AB752" s="129"/>
      <c r="AC752" s="129"/>
      <c r="AD752" s="129"/>
      <c r="AE752" s="129"/>
      <c r="AF752" s="129"/>
      <c r="AG752" s="129"/>
      <c r="AH752" s="129"/>
      <c r="AI752" s="129"/>
      <c r="AJ752" s="129"/>
      <c r="AK752" s="129"/>
      <c r="AL752" s="129"/>
      <c r="AM752" s="129"/>
      <c r="AN752" s="129"/>
      <c r="AO752" s="129"/>
      <c r="AP752" s="129"/>
      <c r="AQ752" s="129"/>
      <c r="AR752" s="129"/>
      <c r="AS752" s="129"/>
      <c r="AT752" s="129"/>
      <c r="AU752" s="129"/>
      <c r="AV752" s="129"/>
      <c r="AW752" s="129"/>
    </row>
    <row r="753" spans="1:49" outlineLevel="1">
      <c r="A753" s="130">
        <v>300</v>
      </c>
      <c r="B753" s="134" t="s">
        <v>1100</v>
      </c>
      <c r="C753" s="166" t="s">
        <v>1101</v>
      </c>
      <c r="D753" s="136" t="s">
        <v>691</v>
      </c>
      <c r="E753" s="140">
        <v>2</v>
      </c>
      <c r="F753" s="144"/>
      <c r="G753" s="145">
        <f t="shared" si="6"/>
        <v>0</v>
      </c>
      <c r="H753" s="145">
        <v>0</v>
      </c>
      <c r="I753" s="145">
        <f t="shared" si="7"/>
        <v>0</v>
      </c>
      <c r="J753" s="145">
        <v>1.72E-2</v>
      </c>
      <c r="K753" s="145">
        <f t="shared" si="8"/>
        <v>3.44E-2</v>
      </c>
      <c r="L753" s="129"/>
      <c r="M753" s="129"/>
      <c r="N753" s="129"/>
      <c r="O753" s="129"/>
      <c r="P753" s="129"/>
      <c r="Q753" s="129"/>
      <c r="R753" s="129"/>
      <c r="S753" s="129"/>
      <c r="T753" s="129" t="s">
        <v>155</v>
      </c>
      <c r="U753" s="129"/>
      <c r="V753" s="129"/>
      <c r="W753" s="129"/>
      <c r="X753" s="129"/>
      <c r="Y753" s="129"/>
      <c r="Z753" s="129"/>
      <c r="AA753" s="129"/>
      <c r="AB753" s="129"/>
      <c r="AC753" s="129"/>
      <c r="AD753" s="129"/>
      <c r="AE753" s="129"/>
      <c r="AF753" s="129"/>
      <c r="AG753" s="129"/>
      <c r="AH753" s="129"/>
      <c r="AI753" s="129"/>
      <c r="AJ753" s="129"/>
      <c r="AK753" s="129"/>
      <c r="AL753" s="129"/>
      <c r="AM753" s="129"/>
      <c r="AN753" s="129"/>
      <c r="AO753" s="129"/>
      <c r="AP753" s="129"/>
      <c r="AQ753" s="129"/>
      <c r="AR753" s="129"/>
      <c r="AS753" s="129"/>
      <c r="AT753" s="129"/>
      <c r="AU753" s="129"/>
      <c r="AV753" s="129"/>
      <c r="AW753" s="129"/>
    </row>
    <row r="754" spans="1:49" outlineLevel="1">
      <c r="A754" s="130">
        <v>301</v>
      </c>
      <c r="B754" s="134" t="s">
        <v>1102</v>
      </c>
      <c r="C754" s="166" t="s">
        <v>1103</v>
      </c>
      <c r="D754" s="136" t="s">
        <v>691</v>
      </c>
      <c r="E754" s="140">
        <v>11</v>
      </c>
      <c r="F754" s="144"/>
      <c r="G754" s="145">
        <f t="shared" si="6"/>
        <v>0</v>
      </c>
      <c r="H754" s="145">
        <v>0</v>
      </c>
      <c r="I754" s="145">
        <f t="shared" si="7"/>
        <v>0</v>
      </c>
      <c r="J754" s="145">
        <v>1.933E-2</v>
      </c>
      <c r="K754" s="145">
        <f t="shared" si="8"/>
        <v>0.21263000000000001</v>
      </c>
      <c r="L754" s="129"/>
      <c r="M754" s="129"/>
      <c r="N754" s="129"/>
      <c r="O754" s="129"/>
      <c r="P754" s="129"/>
      <c r="Q754" s="129"/>
      <c r="R754" s="129"/>
      <c r="S754" s="129"/>
      <c r="T754" s="129" t="s">
        <v>155</v>
      </c>
      <c r="U754" s="129"/>
      <c r="V754" s="129"/>
      <c r="W754" s="129"/>
      <c r="X754" s="129"/>
      <c r="Y754" s="129"/>
      <c r="Z754" s="129"/>
      <c r="AA754" s="129"/>
      <c r="AB754" s="129"/>
      <c r="AC754" s="129"/>
      <c r="AD754" s="129"/>
      <c r="AE754" s="129"/>
      <c r="AF754" s="129"/>
      <c r="AG754" s="129"/>
      <c r="AH754" s="129"/>
      <c r="AI754" s="129"/>
      <c r="AJ754" s="129"/>
      <c r="AK754" s="129"/>
      <c r="AL754" s="129"/>
      <c r="AM754" s="129"/>
      <c r="AN754" s="129"/>
      <c r="AO754" s="129"/>
      <c r="AP754" s="129"/>
      <c r="AQ754" s="129"/>
      <c r="AR754" s="129"/>
      <c r="AS754" s="129"/>
      <c r="AT754" s="129"/>
      <c r="AU754" s="129"/>
      <c r="AV754" s="129"/>
      <c r="AW754" s="129"/>
    </row>
    <row r="755" spans="1:49" outlineLevel="1">
      <c r="A755" s="130">
        <v>302</v>
      </c>
      <c r="B755" s="134" t="s">
        <v>1104</v>
      </c>
      <c r="C755" s="166" t="s">
        <v>1105</v>
      </c>
      <c r="D755" s="136" t="s">
        <v>691</v>
      </c>
      <c r="E755" s="140">
        <v>12</v>
      </c>
      <c r="F755" s="144"/>
      <c r="G755" s="145">
        <f t="shared" si="6"/>
        <v>0</v>
      </c>
      <c r="H755" s="145">
        <v>0</v>
      </c>
      <c r="I755" s="145">
        <f t="shared" si="7"/>
        <v>0</v>
      </c>
      <c r="J755" s="145">
        <v>1.56E-3</v>
      </c>
      <c r="K755" s="145">
        <f t="shared" si="8"/>
        <v>1.8720000000000001E-2</v>
      </c>
      <c r="L755" s="129"/>
      <c r="M755" s="129"/>
      <c r="N755" s="129"/>
      <c r="O755" s="129"/>
      <c r="P755" s="129"/>
      <c r="Q755" s="129"/>
      <c r="R755" s="129"/>
      <c r="S755" s="129"/>
      <c r="T755" s="129" t="s">
        <v>155</v>
      </c>
      <c r="U755" s="129"/>
      <c r="V755" s="129"/>
      <c r="W755" s="129"/>
      <c r="X755" s="129"/>
      <c r="Y755" s="129"/>
      <c r="Z755" s="129"/>
      <c r="AA755" s="129"/>
      <c r="AB755" s="129"/>
      <c r="AC755" s="129"/>
      <c r="AD755" s="129"/>
      <c r="AE755" s="129"/>
      <c r="AF755" s="129"/>
      <c r="AG755" s="129"/>
      <c r="AH755" s="129"/>
      <c r="AI755" s="129"/>
      <c r="AJ755" s="129"/>
      <c r="AK755" s="129"/>
      <c r="AL755" s="129"/>
      <c r="AM755" s="129"/>
      <c r="AN755" s="129"/>
      <c r="AO755" s="129"/>
      <c r="AP755" s="129"/>
      <c r="AQ755" s="129"/>
      <c r="AR755" s="129"/>
      <c r="AS755" s="129"/>
      <c r="AT755" s="129"/>
      <c r="AU755" s="129"/>
      <c r="AV755" s="129"/>
      <c r="AW755" s="129"/>
    </row>
    <row r="756" spans="1:49" outlineLevel="1">
      <c r="A756" s="130">
        <v>303</v>
      </c>
      <c r="B756" s="134" t="s">
        <v>843</v>
      </c>
      <c r="C756" s="166" t="s">
        <v>844</v>
      </c>
      <c r="D756" s="136" t="s">
        <v>691</v>
      </c>
      <c r="E756" s="140">
        <v>2</v>
      </c>
      <c r="F756" s="144"/>
      <c r="G756" s="145">
        <f t="shared" si="6"/>
        <v>0</v>
      </c>
      <c r="H756" s="145">
        <v>0</v>
      </c>
      <c r="I756" s="145">
        <f t="shared" si="7"/>
        <v>0</v>
      </c>
      <c r="J756" s="145">
        <v>8.5999999999999998E-4</v>
      </c>
      <c r="K756" s="145">
        <f t="shared" si="8"/>
        <v>1.72E-3</v>
      </c>
      <c r="L756" s="129"/>
      <c r="M756" s="129"/>
      <c r="N756" s="129"/>
      <c r="O756" s="129"/>
      <c r="P756" s="129"/>
      <c r="Q756" s="129"/>
      <c r="R756" s="129"/>
      <c r="S756" s="129"/>
      <c r="T756" s="129" t="s">
        <v>155</v>
      </c>
      <c r="U756" s="129"/>
      <c r="V756" s="129"/>
      <c r="W756" s="129"/>
      <c r="X756" s="129"/>
      <c r="Y756" s="129"/>
      <c r="Z756" s="129"/>
      <c r="AA756" s="129"/>
      <c r="AB756" s="129"/>
      <c r="AC756" s="129"/>
      <c r="AD756" s="129"/>
      <c r="AE756" s="129"/>
      <c r="AF756" s="129"/>
      <c r="AG756" s="129"/>
      <c r="AH756" s="129"/>
      <c r="AI756" s="129"/>
      <c r="AJ756" s="129"/>
      <c r="AK756" s="129"/>
      <c r="AL756" s="129"/>
      <c r="AM756" s="129"/>
      <c r="AN756" s="129"/>
      <c r="AO756" s="129"/>
      <c r="AP756" s="129"/>
      <c r="AQ756" s="129"/>
      <c r="AR756" s="129"/>
      <c r="AS756" s="129"/>
      <c r="AT756" s="129"/>
      <c r="AU756" s="129"/>
      <c r="AV756" s="129"/>
      <c r="AW756" s="129"/>
    </row>
    <row r="757" spans="1:49" outlineLevel="1">
      <c r="A757" s="130">
        <v>304</v>
      </c>
      <c r="B757" s="134" t="s">
        <v>845</v>
      </c>
      <c r="C757" s="166" t="s">
        <v>846</v>
      </c>
      <c r="D757" s="136" t="s">
        <v>324</v>
      </c>
      <c r="E757" s="140">
        <v>14</v>
      </c>
      <c r="F757" s="144"/>
      <c r="G757" s="145">
        <f t="shared" si="6"/>
        <v>0</v>
      </c>
      <c r="H757" s="145">
        <v>0</v>
      </c>
      <c r="I757" s="145">
        <f t="shared" si="7"/>
        <v>0</v>
      </c>
      <c r="J757" s="145">
        <v>8.4999999999999995E-4</v>
      </c>
      <c r="K757" s="145">
        <f t="shared" si="8"/>
        <v>1.1900000000000001E-2</v>
      </c>
      <c r="L757" s="129"/>
      <c r="M757" s="129"/>
      <c r="N757" s="129"/>
      <c r="O757" s="129"/>
      <c r="P757" s="129"/>
      <c r="Q757" s="129"/>
      <c r="R757" s="129"/>
      <c r="S757" s="129"/>
      <c r="T757" s="129" t="s">
        <v>155</v>
      </c>
      <c r="U757" s="129"/>
      <c r="V757" s="129"/>
      <c r="W757" s="129"/>
      <c r="X757" s="129"/>
      <c r="Y757" s="129"/>
      <c r="Z757" s="129"/>
      <c r="AA757" s="129"/>
      <c r="AB757" s="129"/>
      <c r="AC757" s="129"/>
      <c r="AD757" s="129"/>
      <c r="AE757" s="129"/>
      <c r="AF757" s="129"/>
      <c r="AG757" s="129"/>
      <c r="AH757" s="129"/>
      <c r="AI757" s="129"/>
      <c r="AJ757" s="129"/>
      <c r="AK757" s="129"/>
      <c r="AL757" s="129"/>
      <c r="AM757" s="129"/>
      <c r="AN757" s="129"/>
      <c r="AO757" s="129"/>
      <c r="AP757" s="129"/>
      <c r="AQ757" s="129"/>
      <c r="AR757" s="129"/>
      <c r="AS757" s="129"/>
      <c r="AT757" s="129"/>
      <c r="AU757" s="129"/>
      <c r="AV757" s="129"/>
      <c r="AW757" s="129"/>
    </row>
    <row r="758" spans="1:49" outlineLevel="1">
      <c r="A758" s="130">
        <v>305</v>
      </c>
      <c r="B758" s="134" t="s">
        <v>1106</v>
      </c>
      <c r="C758" s="166" t="s">
        <v>1107</v>
      </c>
      <c r="D758" s="136" t="s">
        <v>691</v>
      </c>
      <c r="E758" s="140">
        <v>11</v>
      </c>
      <c r="F758" s="144"/>
      <c r="G758" s="145">
        <f t="shared" si="6"/>
        <v>0</v>
      </c>
      <c r="H758" s="145">
        <v>8.8999999999999995E-4</v>
      </c>
      <c r="I758" s="145">
        <f t="shared" si="7"/>
        <v>9.7900000000000001E-3</v>
      </c>
      <c r="J758" s="145">
        <v>0</v>
      </c>
      <c r="K758" s="145">
        <f t="shared" si="8"/>
        <v>0</v>
      </c>
      <c r="L758" s="129"/>
      <c r="M758" s="129"/>
      <c r="N758" s="129"/>
      <c r="O758" s="129"/>
      <c r="P758" s="129"/>
      <c r="Q758" s="129"/>
      <c r="R758" s="129"/>
      <c r="S758" s="129"/>
      <c r="T758" s="129" t="s">
        <v>155</v>
      </c>
      <c r="U758" s="129"/>
      <c r="V758" s="129"/>
      <c r="W758" s="129"/>
      <c r="X758" s="129"/>
      <c r="Y758" s="129"/>
      <c r="Z758" s="129"/>
      <c r="AA758" s="129"/>
      <c r="AB758" s="129"/>
      <c r="AC758" s="129"/>
      <c r="AD758" s="129"/>
      <c r="AE758" s="129"/>
      <c r="AF758" s="129"/>
      <c r="AG758" s="129"/>
      <c r="AH758" s="129"/>
      <c r="AI758" s="129"/>
      <c r="AJ758" s="129"/>
      <c r="AK758" s="129"/>
      <c r="AL758" s="129"/>
      <c r="AM758" s="129"/>
      <c r="AN758" s="129"/>
      <c r="AO758" s="129"/>
      <c r="AP758" s="129"/>
      <c r="AQ758" s="129"/>
      <c r="AR758" s="129"/>
      <c r="AS758" s="129"/>
      <c r="AT758" s="129"/>
      <c r="AU758" s="129"/>
      <c r="AV758" s="129"/>
      <c r="AW758" s="129"/>
    </row>
    <row r="759" spans="1:49" outlineLevel="1">
      <c r="A759" s="130">
        <v>306</v>
      </c>
      <c r="B759" s="134" t="s">
        <v>1108</v>
      </c>
      <c r="C759" s="166" t="s">
        <v>1109</v>
      </c>
      <c r="D759" s="136" t="s">
        <v>691</v>
      </c>
      <c r="E759" s="140">
        <v>12</v>
      </c>
      <c r="F759" s="144"/>
      <c r="G759" s="145">
        <f t="shared" si="6"/>
        <v>0</v>
      </c>
      <c r="H759" s="145">
        <v>1.41E-3</v>
      </c>
      <c r="I759" s="145">
        <f t="shared" si="7"/>
        <v>1.6920000000000001E-2</v>
      </c>
      <c r="J759" s="145">
        <v>0</v>
      </c>
      <c r="K759" s="145">
        <f t="shared" si="8"/>
        <v>0</v>
      </c>
      <c r="L759" s="129"/>
      <c r="M759" s="129"/>
      <c r="N759" s="129"/>
      <c r="O759" s="129"/>
      <c r="P759" s="129"/>
      <c r="Q759" s="129"/>
      <c r="R759" s="129"/>
      <c r="S759" s="129"/>
      <c r="T759" s="129" t="s">
        <v>155</v>
      </c>
      <c r="U759" s="129"/>
      <c r="V759" s="129"/>
      <c r="W759" s="129"/>
      <c r="X759" s="129"/>
      <c r="Y759" s="129"/>
      <c r="Z759" s="129"/>
      <c r="AA759" s="129"/>
      <c r="AB759" s="129"/>
      <c r="AC759" s="129"/>
      <c r="AD759" s="129"/>
      <c r="AE759" s="129"/>
      <c r="AF759" s="129"/>
      <c r="AG759" s="129"/>
      <c r="AH759" s="129"/>
      <c r="AI759" s="129"/>
      <c r="AJ759" s="129"/>
      <c r="AK759" s="129"/>
      <c r="AL759" s="129"/>
      <c r="AM759" s="129"/>
      <c r="AN759" s="129"/>
      <c r="AO759" s="129"/>
      <c r="AP759" s="129"/>
      <c r="AQ759" s="129"/>
      <c r="AR759" s="129"/>
      <c r="AS759" s="129"/>
      <c r="AT759" s="129"/>
      <c r="AU759" s="129"/>
      <c r="AV759" s="129"/>
      <c r="AW759" s="129"/>
    </row>
    <row r="760" spans="1:49" outlineLevel="1">
      <c r="A760" s="130">
        <v>307</v>
      </c>
      <c r="B760" s="134" t="s">
        <v>1110</v>
      </c>
      <c r="C760" s="166" t="s">
        <v>1111</v>
      </c>
      <c r="D760" s="136" t="s">
        <v>691</v>
      </c>
      <c r="E760" s="140">
        <v>2</v>
      </c>
      <c r="F760" s="144"/>
      <c r="G760" s="145">
        <f t="shared" si="6"/>
        <v>0</v>
      </c>
      <c r="H760" s="145">
        <v>6.2E-4</v>
      </c>
      <c r="I760" s="145">
        <f t="shared" si="7"/>
        <v>1.24E-3</v>
      </c>
      <c r="J760" s="145">
        <v>0</v>
      </c>
      <c r="K760" s="145">
        <f t="shared" si="8"/>
        <v>0</v>
      </c>
      <c r="L760" s="129"/>
      <c r="M760" s="129"/>
      <c r="N760" s="129"/>
      <c r="O760" s="129"/>
      <c r="P760" s="129"/>
      <c r="Q760" s="129"/>
      <c r="R760" s="129"/>
      <c r="S760" s="129"/>
      <c r="T760" s="129" t="s">
        <v>155</v>
      </c>
      <c r="U760" s="129"/>
      <c r="V760" s="129"/>
      <c r="W760" s="129"/>
      <c r="X760" s="129"/>
      <c r="Y760" s="129"/>
      <c r="Z760" s="129"/>
      <c r="AA760" s="129"/>
      <c r="AB760" s="129"/>
      <c r="AC760" s="129"/>
      <c r="AD760" s="129"/>
      <c r="AE760" s="129"/>
      <c r="AF760" s="129"/>
      <c r="AG760" s="129"/>
      <c r="AH760" s="129"/>
      <c r="AI760" s="129"/>
      <c r="AJ760" s="129"/>
      <c r="AK760" s="129"/>
      <c r="AL760" s="129"/>
      <c r="AM760" s="129"/>
      <c r="AN760" s="129"/>
      <c r="AO760" s="129"/>
      <c r="AP760" s="129"/>
      <c r="AQ760" s="129"/>
      <c r="AR760" s="129"/>
      <c r="AS760" s="129"/>
      <c r="AT760" s="129"/>
      <c r="AU760" s="129"/>
      <c r="AV760" s="129"/>
      <c r="AW760" s="129"/>
    </row>
    <row r="761" spans="1:49" outlineLevel="1">
      <c r="A761" s="130">
        <v>308</v>
      </c>
      <c r="B761" s="134" t="s">
        <v>1112</v>
      </c>
      <c r="C761" s="166" t="s">
        <v>1113</v>
      </c>
      <c r="D761" s="136" t="s">
        <v>691</v>
      </c>
      <c r="E761" s="140">
        <v>2</v>
      </c>
      <c r="F761" s="144"/>
      <c r="G761" s="145">
        <f t="shared" si="6"/>
        <v>0</v>
      </c>
      <c r="H761" s="145">
        <v>1.7000000000000001E-4</v>
      </c>
      <c r="I761" s="145">
        <f t="shared" si="7"/>
        <v>3.4000000000000002E-4</v>
      </c>
      <c r="J761" s="145">
        <v>0</v>
      </c>
      <c r="K761" s="145">
        <f t="shared" si="8"/>
        <v>0</v>
      </c>
      <c r="L761" s="129"/>
      <c r="M761" s="129"/>
      <c r="N761" s="129"/>
      <c r="O761" s="129"/>
      <c r="P761" s="129"/>
      <c r="Q761" s="129"/>
      <c r="R761" s="129"/>
      <c r="S761" s="129"/>
      <c r="T761" s="129" t="s">
        <v>155</v>
      </c>
      <c r="U761" s="129"/>
      <c r="V761" s="129"/>
      <c r="W761" s="129"/>
      <c r="X761" s="129"/>
      <c r="Y761" s="129"/>
      <c r="Z761" s="129"/>
      <c r="AA761" s="129"/>
      <c r="AB761" s="129"/>
      <c r="AC761" s="129"/>
      <c r="AD761" s="129"/>
      <c r="AE761" s="129"/>
      <c r="AF761" s="129"/>
      <c r="AG761" s="129"/>
      <c r="AH761" s="129"/>
      <c r="AI761" s="129"/>
      <c r="AJ761" s="129"/>
      <c r="AK761" s="129"/>
      <c r="AL761" s="129"/>
      <c r="AM761" s="129"/>
      <c r="AN761" s="129"/>
      <c r="AO761" s="129"/>
      <c r="AP761" s="129"/>
      <c r="AQ761" s="129"/>
      <c r="AR761" s="129"/>
      <c r="AS761" s="129"/>
      <c r="AT761" s="129"/>
      <c r="AU761" s="129"/>
      <c r="AV761" s="129"/>
      <c r="AW761" s="129"/>
    </row>
    <row r="762" spans="1:49" outlineLevel="1">
      <c r="A762" s="130">
        <v>309</v>
      </c>
      <c r="B762" s="134" t="s">
        <v>1114</v>
      </c>
      <c r="C762" s="166" t="s">
        <v>1115</v>
      </c>
      <c r="D762" s="136" t="s">
        <v>691</v>
      </c>
      <c r="E762" s="140">
        <v>2</v>
      </c>
      <c r="F762" s="144"/>
      <c r="G762" s="145">
        <f t="shared" si="6"/>
        <v>0</v>
      </c>
      <c r="H762" s="145">
        <v>3.9199999999999999E-3</v>
      </c>
      <c r="I762" s="145">
        <f t="shared" si="7"/>
        <v>7.8399999999999997E-3</v>
      </c>
      <c r="J762" s="145">
        <v>0</v>
      </c>
      <c r="K762" s="145">
        <f t="shared" si="8"/>
        <v>0</v>
      </c>
      <c r="L762" s="129"/>
      <c r="M762" s="129"/>
      <c r="N762" s="129"/>
      <c r="O762" s="129"/>
      <c r="P762" s="129"/>
      <c r="Q762" s="129"/>
      <c r="R762" s="129"/>
      <c r="S762" s="129"/>
      <c r="T762" s="129" t="s">
        <v>155</v>
      </c>
      <c r="U762" s="129"/>
      <c r="V762" s="129"/>
      <c r="W762" s="129"/>
      <c r="X762" s="129"/>
      <c r="Y762" s="129"/>
      <c r="Z762" s="129"/>
      <c r="AA762" s="129"/>
      <c r="AB762" s="129"/>
      <c r="AC762" s="129"/>
      <c r="AD762" s="129"/>
      <c r="AE762" s="129"/>
      <c r="AF762" s="129"/>
      <c r="AG762" s="129"/>
      <c r="AH762" s="129"/>
      <c r="AI762" s="129"/>
      <c r="AJ762" s="129"/>
      <c r="AK762" s="129"/>
      <c r="AL762" s="129"/>
      <c r="AM762" s="129"/>
      <c r="AN762" s="129"/>
      <c r="AO762" s="129"/>
      <c r="AP762" s="129"/>
      <c r="AQ762" s="129"/>
      <c r="AR762" s="129"/>
      <c r="AS762" s="129"/>
      <c r="AT762" s="129"/>
      <c r="AU762" s="129"/>
      <c r="AV762" s="129"/>
      <c r="AW762" s="129"/>
    </row>
    <row r="763" spans="1:49" outlineLevel="1">
      <c r="A763" s="130">
        <v>310</v>
      </c>
      <c r="B763" s="134" t="s">
        <v>1116</v>
      </c>
      <c r="C763" s="166" t="s">
        <v>1117</v>
      </c>
      <c r="D763" s="136" t="s">
        <v>324</v>
      </c>
      <c r="E763" s="140">
        <v>12</v>
      </c>
      <c r="F763" s="144"/>
      <c r="G763" s="145">
        <f t="shared" si="6"/>
        <v>0</v>
      </c>
      <c r="H763" s="145">
        <v>4.0000000000000003E-5</v>
      </c>
      <c r="I763" s="145">
        <f t="shared" si="7"/>
        <v>4.8000000000000001E-4</v>
      </c>
      <c r="J763" s="145">
        <v>0</v>
      </c>
      <c r="K763" s="145">
        <f t="shared" si="8"/>
        <v>0</v>
      </c>
      <c r="L763" s="129"/>
      <c r="M763" s="129"/>
      <c r="N763" s="129"/>
      <c r="O763" s="129"/>
      <c r="P763" s="129"/>
      <c r="Q763" s="129"/>
      <c r="R763" s="129"/>
      <c r="S763" s="129"/>
      <c r="T763" s="129" t="s">
        <v>155</v>
      </c>
      <c r="U763" s="129"/>
      <c r="V763" s="129"/>
      <c r="W763" s="129"/>
      <c r="X763" s="129"/>
      <c r="Y763" s="129"/>
      <c r="Z763" s="129"/>
      <c r="AA763" s="129"/>
      <c r="AB763" s="129"/>
      <c r="AC763" s="129"/>
      <c r="AD763" s="129"/>
      <c r="AE763" s="129"/>
      <c r="AF763" s="129"/>
      <c r="AG763" s="129"/>
      <c r="AH763" s="129"/>
      <c r="AI763" s="129"/>
      <c r="AJ763" s="129"/>
      <c r="AK763" s="129"/>
      <c r="AL763" s="129"/>
      <c r="AM763" s="129"/>
      <c r="AN763" s="129"/>
      <c r="AO763" s="129"/>
      <c r="AP763" s="129"/>
      <c r="AQ763" s="129"/>
      <c r="AR763" s="129"/>
      <c r="AS763" s="129"/>
      <c r="AT763" s="129"/>
      <c r="AU763" s="129"/>
      <c r="AV763" s="129"/>
      <c r="AW763" s="129"/>
    </row>
    <row r="764" spans="1:49" outlineLevel="1">
      <c r="A764" s="130">
        <v>311</v>
      </c>
      <c r="B764" s="134" t="s">
        <v>1118</v>
      </c>
      <c r="C764" s="166" t="s">
        <v>1119</v>
      </c>
      <c r="D764" s="136" t="s">
        <v>324</v>
      </c>
      <c r="E764" s="140">
        <v>2</v>
      </c>
      <c r="F764" s="144"/>
      <c r="G764" s="145">
        <f t="shared" si="6"/>
        <v>0</v>
      </c>
      <c r="H764" s="145">
        <v>1.2999999999999999E-4</v>
      </c>
      <c r="I764" s="145">
        <f t="shared" si="7"/>
        <v>2.5999999999999998E-4</v>
      </c>
      <c r="J764" s="145">
        <v>0</v>
      </c>
      <c r="K764" s="145">
        <f t="shared" si="8"/>
        <v>0</v>
      </c>
      <c r="L764" s="129"/>
      <c r="M764" s="129"/>
      <c r="N764" s="129"/>
      <c r="O764" s="129"/>
      <c r="P764" s="129"/>
      <c r="Q764" s="129"/>
      <c r="R764" s="129"/>
      <c r="S764" s="129"/>
      <c r="T764" s="129" t="s">
        <v>155</v>
      </c>
      <c r="U764" s="129"/>
      <c r="V764" s="129"/>
      <c r="W764" s="129"/>
      <c r="X764" s="129"/>
      <c r="Y764" s="129"/>
      <c r="Z764" s="129"/>
      <c r="AA764" s="129"/>
      <c r="AB764" s="129"/>
      <c r="AC764" s="129"/>
      <c r="AD764" s="129"/>
      <c r="AE764" s="129"/>
      <c r="AF764" s="129"/>
      <c r="AG764" s="129"/>
      <c r="AH764" s="129"/>
      <c r="AI764" s="129"/>
      <c r="AJ764" s="129"/>
      <c r="AK764" s="129"/>
      <c r="AL764" s="129"/>
      <c r="AM764" s="129"/>
      <c r="AN764" s="129"/>
      <c r="AO764" s="129"/>
      <c r="AP764" s="129"/>
      <c r="AQ764" s="129"/>
      <c r="AR764" s="129"/>
      <c r="AS764" s="129"/>
      <c r="AT764" s="129"/>
      <c r="AU764" s="129"/>
      <c r="AV764" s="129"/>
      <c r="AW764" s="129"/>
    </row>
    <row r="765" spans="1:49" outlineLevel="1">
      <c r="A765" s="130">
        <v>312</v>
      </c>
      <c r="B765" s="134" t="s">
        <v>1120</v>
      </c>
      <c r="C765" s="166" t="s">
        <v>1121</v>
      </c>
      <c r="D765" s="136" t="s">
        <v>324</v>
      </c>
      <c r="E765" s="140">
        <v>12</v>
      </c>
      <c r="F765" s="144"/>
      <c r="G765" s="145">
        <f t="shared" si="6"/>
        <v>0</v>
      </c>
      <c r="H765" s="145">
        <v>1E-4</v>
      </c>
      <c r="I765" s="145">
        <f t="shared" si="7"/>
        <v>1.1999999999999999E-3</v>
      </c>
      <c r="J765" s="145">
        <v>0</v>
      </c>
      <c r="K765" s="145">
        <f t="shared" si="8"/>
        <v>0</v>
      </c>
      <c r="L765" s="129"/>
      <c r="M765" s="129"/>
      <c r="N765" s="129"/>
      <c r="O765" s="129"/>
      <c r="P765" s="129"/>
      <c r="Q765" s="129"/>
      <c r="R765" s="129"/>
      <c r="S765" s="129"/>
      <c r="T765" s="129" t="s">
        <v>155</v>
      </c>
      <c r="U765" s="129"/>
      <c r="V765" s="129"/>
      <c r="W765" s="129"/>
      <c r="X765" s="129"/>
      <c r="Y765" s="129"/>
      <c r="Z765" s="129"/>
      <c r="AA765" s="129"/>
      <c r="AB765" s="129"/>
      <c r="AC765" s="129"/>
      <c r="AD765" s="129"/>
      <c r="AE765" s="129"/>
      <c r="AF765" s="129"/>
      <c r="AG765" s="129"/>
      <c r="AH765" s="129"/>
      <c r="AI765" s="129"/>
      <c r="AJ765" s="129"/>
      <c r="AK765" s="129"/>
      <c r="AL765" s="129"/>
      <c r="AM765" s="129"/>
      <c r="AN765" s="129"/>
      <c r="AO765" s="129"/>
      <c r="AP765" s="129"/>
      <c r="AQ765" s="129"/>
      <c r="AR765" s="129"/>
      <c r="AS765" s="129"/>
      <c r="AT765" s="129"/>
      <c r="AU765" s="129"/>
      <c r="AV765" s="129"/>
      <c r="AW765" s="129"/>
    </row>
    <row r="766" spans="1:49" outlineLevel="1">
      <c r="A766" s="130">
        <v>313</v>
      </c>
      <c r="B766" s="134" t="s">
        <v>1122</v>
      </c>
      <c r="C766" s="166" t="s">
        <v>1123</v>
      </c>
      <c r="D766" s="136" t="s">
        <v>324</v>
      </c>
      <c r="E766" s="140">
        <v>2</v>
      </c>
      <c r="F766" s="144"/>
      <c r="G766" s="145">
        <f t="shared" si="6"/>
        <v>0</v>
      </c>
      <c r="H766" s="145">
        <v>2.0000000000000001E-4</v>
      </c>
      <c r="I766" s="145">
        <f t="shared" si="7"/>
        <v>4.0000000000000002E-4</v>
      </c>
      <c r="J766" s="145">
        <v>0</v>
      </c>
      <c r="K766" s="145">
        <f t="shared" si="8"/>
        <v>0</v>
      </c>
      <c r="L766" s="129"/>
      <c r="M766" s="129"/>
      <c r="N766" s="129"/>
      <c r="O766" s="129"/>
      <c r="P766" s="129"/>
      <c r="Q766" s="129"/>
      <c r="R766" s="129"/>
      <c r="S766" s="129"/>
      <c r="T766" s="129" t="s">
        <v>155</v>
      </c>
      <c r="U766" s="129"/>
      <c r="V766" s="129"/>
      <c r="W766" s="129"/>
      <c r="X766" s="129"/>
      <c r="Y766" s="129"/>
      <c r="Z766" s="129"/>
      <c r="AA766" s="129"/>
      <c r="AB766" s="129"/>
      <c r="AC766" s="129"/>
      <c r="AD766" s="129"/>
      <c r="AE766" s="129"/>
      <c r="AF766" s="129"/>
      <c r="AG766" s="129"/>
      <c r="AH766" s="129"/>
      <c r="AI766" s="129"/>
      <c r="AJ766" s="129"/>
      <c r="AK766" s="129"/>
      <c r="AL766" s="129"/>
      <c r="AM766" s="129"/>
      <c r="AN766" s="129"/>
      <c r="AO766" s="129"/>
      <c r="AP766" s="129"/>
      <c r="AQ766" s="129"/>
      <c r="AR766" s="129"/>
      <c r="AS766" s="129"/>
      <c r="AT766" s="129"/>
      <c r="AU766" s="129"/>
      <c r="AV766" s="129"/>
      <c r="AW766" s="129"/>
    </row>
    <row r="767" spans="1:49" outlineLevel="1">
      <c r="A767" s="130">
        <v>314</v>
      </c>
      <c r="B767" s="134" t="s">
        <v>1124</v>
      </c>
      <c r="C767" s="166" t="s">
        <v>1125</v>
      </c>
      <c r="D767" s="136" t="s">
        <v>219</v>
      </c>
      <c r="E767" s="140">
        <v>0.77500000000000002</v>
      </c>
      <c r="F767" s="144"/>
      <c r="G767" s="145">
        <f t="shared" si="6"/>
        <v>0</v>
      </c>
      <c r="H767" s="145">
        <v>0</v>
      </c>
      <c r="I767" s="145">
        <f t="shared" si="7"/>
        <v>0</v>
      </c>
      <c r="J767" s="145">
        <v>0</v>
      </c>
      <c r="K767" s="145">
        <f t="shared" si="8"/>
        <v>0</v>
      </c>
      <c r="L767" s="129"/>
      <c r="M767" s="129"/>
      <c r="N767" s="129"/>
      <c r="O767" s="129"/>
      <c r="P767" s="129"/>
      <c r="Q767" s="129"/>
      <c r="R767" s="129"/>
      <c r="S767" s="129"/>
      <c r="T767" s="129" t="s">
        <v>155</v>
      </c>
      <c r="U767" s="129"/>
      <c r="V767" s="129"/>
      <c r="W767" s="129"/>
      <c r="X767" s="129"/>
      <c r="Y767" s="129"/>
      <c r="Z767" s="129"/>
      <c r="AA767" s="129"/>
      <c r="AB767" s="129"/>
      <c r="AC767" s="129"/>
      <c r="AD767" s="129"/>
      <c r="AE767" s="129"/>
      <c r="AF767" s="129"/>
      <c r="AG767" s="129"/>
      <c r="AH767" s="129"/>
      <c r="AI767" s="129"/>
      <c r="AJ767" s="129"/>
      <c r="AK767" s="129"/>
      <c r="AL767" s="129"/>
      <c r="AM767" s="129"/>
      <c r="AN767" s="129"/>
      <c r="AO767" s="129"/>
      <c r="AP767" s="129"/>
      <c r="AQ767" s="129"/>
      <c r="AR767" s="129"/>
      <c r="AS767" s="129"/>
      <c r="AT767" s="129"/>
      <c r="AU767" s="129"/>
      <c r="AV767" s="129"/>
      <c r="AW767" s="129"/>
    </row>
    <row r="768" spans="1:49">
      <c r="A768" s="131" t="s">
        <v>150</v>
      </c>
      <c r="B768" s="135" t="s">
        <v>98</v>
      </c>
      <c r="C768" s="168" t="s">
        <v>99</v>
      </c>
      <c r="D768" s="138"/>
      <c r="E768" s="142"/>
      <c r="F768" s="146"/>
      <c r="G768" s="146">
        <f>SUM(G769:G769)</f>
        <v>0</v>
      </c>
      <c r="H768" s="146"/>
      <c r="I768" s="146">
        <f>SUM(I769:I769)</f>
        <v>0</v>
      </c>
      <c r="J768" s="146"/>
      <c r="K768" s="146">
        <f>SUM(K769:K769)</f>
        <v>0</v>
      </c>
      <c r="T768" t="s">
        <v>151</v>
      </c>
    </row>
    <row r="769" spans="1:49" outlineLevel="1">
      <c r="A769" s="130">
        <v>315</v>
      </c>
      <c r="B769" s="134" t="s">
        <v>98</v>
      </c>
      <c r="C769" s="166" t="s">
        <v>1126</v>
      </c>
      <c r="D769" s="136" t="s">
        <v>1095</v>
      </c>
      <c r="E769" s="140">
        <v>1</v>
      </c>
      <c r="F769" s="144">
        <f>ÚT!G18</f>
        <v>0</v>
      </c>
      <c r="G769" s="145">
        <f>ROUND(E769*F769,2)</f>
        <v>0</v>
      </c>
      <c r="H769" s="145">
        <v>0</v>
      </c>
      <c r="I769" s="145">
        <f>ROUND(E769*H769,5)</f>
        <v>0</v>
      </c>
      <c r="J769" s="145">
        <v>0</v>
      </c>
      <c r="K769" s="145">
        <f>ROUND(E769*J769,5)</f>
        <v>0</v>
      </c>
      <c r="L769" s="129"/>
      <c r="M769" s="129"/>
      <c r="N769" s="129"/>
      <c r="O769" s="129"/>
      <c r="P769" s="129"/>
      <c r="Q769" s="129"/>
      <c r="R769" s="129"/>
      <c r="S769" s="129"/>
      <c r="T769" s="129" t="s">
        <v>155</v>
      </c>
      <c r="U769" s="129"/>
      <c r="V769" s="129"/>
      <c r="W769" s="129"/>
      <c r="X769" s="129"/>
      <c r="Y769" s="129"/>
      <c r="Z769" s="129"/>
      <c r="AA769" s="129"/>
      <c r="AB769" s="129"/>
      <c r="AC769" s="129"/>
      <c r="AD769" s="129"/>
      <c r="AE769" s="129"/>
      <c r="AF769" s="129"/>
      <c r="AG769" s="129"/>
      <c r="AH769" s="129"/>
      <c r="AI769" s="129"/>
      <c r="AJ769" s="129"/>
      <c r="AK769" s="129"/>
      <c r="AL769" s="129"/>
      <c r="AM769" s="129"/>
      <c r="AN769" s="129"/>
      <c r="AO769" s="129"/>
      <c r="AP769" s="129"/>
      <c r="AQ769" s="129"/>
      <c r="AR769" s="129"/>
      <c r="AS769" s="129"/>
      <c r="AT769" s="129"/>
      <c r="AU769" s="129"/>
      <c r="AV769" s="129"/>
      <c r="AW769" s="129"/>
    </row>
    <row r="770" spans="1:49">
      <c r="A770" s="131" t="s">
        <v>150</v>
      </c>
      <c r="B770" s="135" t="s">
        <v>100</v>
      </c>
      <c r="C770" s="168" t="s">
        <v>101</v>
      </c>
      <c r="D770" s="138"/>
      <c r="E770" s="142"/>
      <c r="F770" s="146"/>
      <c r="G770" s="146">
        <f>SUM(G771:G782)</f>
        <v>0</v>
      </c>
      <c r="H770" s="146"/>
      <c r="I770" s="146">
        <f>SUM(I771:I782)</f>
        <v>1.8E-3</v>
      </c>
      <c r="J770" s="146"/>
      <c r="K770" s="146">
        <f>SUM(K771:K782)</f>
        <v>1.26054</v>
      </c>
      <c r="T770" t="s">
        <v>151</v>
      </c>
    </row>
    <row r="771" spans="1:49" outlineLevel="1">
      <c r="A771" s="130">
        <v>316</v>
      </c>
      <c r="B771" s="134" t="s">
        <v>1127</v>
      </c>
      <c r="C771" s="166" t="s">
        <v>1128</v>
      </c>
      <c r="D771" s="136" t="s">
        <v>324</v>
      </c>
      <c r="E771" s="140">
        <v>18</v>
      </c>
      <c r="F771" s="144"/>
      <c r="G771" s="145">
        <f>ROUND(E771*F771,2)</f>
        <v>0</v>
      </c>
      <c r="H771" s="145">
        <v>1E-4</v>
      </c>
      <c r="I771" s="145">
        <f>ROUND(E771*H771,5)</f>
        <v>1.8E-3</v>
      </c>
      <c r="J771" s="145">
        <v>7.0029999999999995E-2</v>
      </c>
      <c r="K771" s="145">
        <f>ROUND(E771*J771,5)</f>
        <v>1.26054</v>
      </c>
      <c r="L771" s="129"/>
      <c r="M771" s="129"/>
      <c r="N771" s="129"/>
      <c r="O771" s="129"/>
      <c r="P771" s="129"/>
      <c r="Q771" s="129"/>
      <c r="R771" s="129"/>
      <c r="S771" s="129"/>
      <c r="T771" s="129" t="s">
        <v>155</v>
      </c>
      <c r="U771" s="129"/>
      <c r="V771" s="129"/>
      <c r="W771" s="129"/>
      <c r="X771" s="129"/>
      <c r="Y771" s="129"/>
      <c r="Z771" s="129"/>
      <c r="AA771" s="129"/>
      <c r="AB771" s="129"/>
      <c r="AC771" s="129"/>
      <c r="AD771" s="129"/>
      <c r="AE771" s="129"/>
      <c r="AF771" s="129"/>
      <c r="AG771" s="129"/>
      <c r="AH771" s="129"/>
      <c r="AI771" s="129"/>
      <c r="AJ771" s="129"/>
      <c r="AK771" s="129"/>
      <c r="AL771" s="129"/>
      <c r="AM771" s="129"/>
      <c r="AN771" s="129"/>
      <c r="AO771" s="129"/>
      <c r="AP771" s="129"/>
      <c r="AQ771" s="129"/>
      <c r="AR771" s="129"/>
      <c r="AS771" s="129"/>
      <c r="AT771" s="129"/>
      <c r="AU771" s="129"/>
      <c r="AV771" s="129"/>
      <c r="AW771" s="129"/>
    </row>
    <row r="772" spans="1:49" outlineLevel="1">
      <c r="A772" s="130"/>
      <c r="B772" s="134"/>
      <c r="C772" s="167" t="s">
        <v>1129</v>
      </c>
      <c r="D772" s="137"/>
      <c r="E772" s="141"/>
      <c r="F772" s="145"/>
      <c r="G772" s="145"/>
      <c r="H772" s="145"/>
      <c r="I772" s="145"/>
      <c r="J772" s="145"/>
      <c r="K772" s="145"/>
      <c r="L772" s="129"/>
      <c r="M772" s="129"/>
      <c r="N772" s="129"/>
      <c r="O772" s="129"/>
      <c r="P772" s="129"/>
      <c r="Q772" s="129"/>
      <c r="R772" s="129"/>
      <c r="S772" s="129"/>
      <c r="T772" s="129" t="s">
        <v>157</v>
      </c>
      <c r="U772" s="129">
        <v>0</v>
      </c>
      <c r="V772" s="129"/>
      <c r="W772" s="129"/>
      <c r="X772" s="129"/>
      <c r="Y772" s="129"/>
      <c r="Z772" s="129"/>
      <c r="AA772" s="129"/>
      <c r="AB772" s="129"/>
      <c r="AC772" s="129"/>
      <c r="AD772" s="129"/>
      <c r="AE772" s="129"/>
      <c r="AF772" s="129"/>
      <c r="AG772" s="129"/>
      <c r="AH772" s="129"/>
      <c r="AI772" s="129"/>
      <c r="AJ772" s="129"/>
      <c r="AK772" s="129"/>
      <c r="AL772" s="129"/>
      <c r="AM772" s="129"/>
      <c r="AN772" s="129"/>
      <c r="AO772" s="129"/>
      <c r="AP772" s="129"/>
      <c r="AQ772" s="129"/>
      <c r="AR772" s="129"/>
      <c r="AS772" s="129"/>
      <c r="AT772" s="129"/>
      <c r="AU772" s="129"/>
      <c r="AV772" s="129"/>
      <c r="AW772" s="129"/>
    </row>
    <row r="773" spans="1:49" outlineLevel="1">
      <c r="A773" s="130"/>
      <c r="B773" s="134"/>
      <c r="C773" s="167" t="s">
        <v>1130</v>
      </c>
      <c r="D773" s="137"/>
      <c r="E773" s="141"/>
      <c r="F773" s="145"/>
      <c r="G773" s="145"/>
      <c r="H773" s="145"/>
      <c r="I773" s="145"/>
      <c r="J773" s="145"/>
      <c r="K773" s="145"/>
      <c r="L773" s="129"/>
      <c r="M773" s="129"/>
      <c r="N773" s="129"/>
      <c r="O773" s="129"/>
      <c r="P773" s="129"/>
      <c r="Q773" s="129"/>
      <c r="R773" s="129"/>
      <c r="S773" s="129"/>
      <c r="T773" s="129" t="s">
        <v>157</v>
      </c>
      <c r="U773" s="129">
        <v>0</v>
      </c>
      <c r="V773" s="129"/>
      <c r="W773" s="129"/>
      <c r="X773" s="129"/>
      <c r="Y773" s="129"/>
      <c r="Z773" s="129"/>
      <c r="AA773" s="129"/>
      <c r="AB773" s="129"/>
      <c r="AC773" s="129"/>
      <c r="AD773" s="129"/>
      <c r="AE773" s="129"/>
      <c r="AF773" s="129"/>
      <c r="AG773" s="129"/>
      <c r="AH773" s="129"/>
      <c r="AI773" s="129"/>
      <c r="AJ773" s="129"/>
      <c r="AK773" s="129"/>
      <c r="AL773" s="129"/>
      <c r="AM773" s="129"/>
      <c r="AN773" s="129"/>
      <c r="AO773" s="129"/>
      <c r="AP773" s="129"/>
      <c r="AQ773" s="129"/>
      <c r="AR773" s="129"/>
      <c r="AS773" s="129"/>
      <c r="AT773" s="129"/>
      <c r="AU773" s="129"/>
      <c r="AV773" s="129"/>
      <c r="AW773" s="129"/>
    </row>
    <row r="774" spans="1:49" outlineLevel="1">
      <c r="A774" s="130"/>
      <c r="B774" s="134"/>
      <c r="C774" s="167" t="s">
        <v>1131</v>
      </c>
      <c r="D774" s="137"/>
      <c r="E774" s="141">
        <v>18</v>
      </c>
      <c r="F774" s="145"/>
      <c r="G774" s="145"/>
      <c r="H774" s="145"/>
      <c r="I774" s="145"/>
      <c r="J774" s="145"/>
      <c r="K774" s="145"/>
      <c r="L774" s="129"/>
      <c r="M774" s="129"/>
      <c r="N774" s="129"/>
      <c r="O774" s="129"/>
      <c r="P774" s="129"/>
      <c r="Q774" s="129"/>
      <c r="R774" s="129"/>
      <c r="S774" s="129"/>
      <c r="T774" s="129" t="s">
        <v>157</v>
      </c>
      <c r="U774" s="129">
        <v>0</v>
      </c>
      <c r="V774" s="129"/>
      <c r="W774" s="129"/>
      <c r="X774" s="129"/>
      <c r="Y774" s="129"/>
      <c r="Z774" s="129"/>
      <c r="AA774" s="129"/>
      <c r="AB774" s="129"/>
      <c r="AC774" s="129"/>
      <c r="AD774" s="129"/>
      <c r="AE774" s="129"/>
      <c r="AF774" s="129"/>
      <c r="AG774" s="129"/>
      <c r="AH774" s="129"/>
      <c r="AI774" s="129"/>
      <c r="AJ774" s="129"/>
      <c r="AK774" s="129"/>
      <c r="AL774" s="129"/>
      <c r="AM774" s="129"/>
      <c r="AN774" s="129"/>
      <c r="AO774" s="129"/>
      <c r="AP774" s="129"/>
      <c r="AQ774" s="129"/>
      <c r="AR774" s="129"/>
      <c r="AS774" s="129"/>
      <c r="AT774" s="129"/>
      <c r="AU774" s="129"/>
      <c r="AV774" s="129"/>
      <c r="AW774" s="129"/>
    </row>
    <row r="775" spans="1:49" outlineLevel="1">
      <c r="A775" s="130">
        <v>317</v>
      </c>
      <c r="B775" s="134" t="s">
        <v>1132</v>
      </c>
      <c r="C775" s="166" t="s">
        <v>1133</v>
      </c>
      <c r="D775" s="136" t="s">
        <v>324</v>
      </c>
      <c r="E775" s="140">
        <v>18</v>
      </c>
      <c r="F775" s="144"/>
      <c r="G775" s="145">
        <f>ROUND(E775*F775,2)</f>
        <v>0</v>
      </c>
      <c r="H775" s="145">
        <v>0</v>
      </c>
      <c r="I775" s="145">
        <f>ROUND(E775*H775,5)</f>
        <v>0</v>
      </c>
      <c r="J775" s="145">
        <v>0</v>
      </c>
      <c r="K775" s="145">
        <f>ROUND(E775*J775,5)</f>
        <v>0</v>
      </c>
      <c r="L775" s="129"/>
      <c r="M775" s="129"/>
      <c r="N775" s="129"/>
      <c r="O775" s="129"/>
      <c r="P775" s="129"/>
      <c r="Q775" s="129"/>
      <c r="R775" s="129"/>
      <c r="S775" s="129"/>
      <c r="T775" s="129" t="s">
        <v>155</v>
      </c>
      <c r="U775" s="129"/>
      <c r="V775" s="129"/>
      <c r="W775" s="129"/>
      <c r="X775" s="129"/>
      <c r="Y775" s="129"/>
      <c r="Z775" s="129"/>
      <c r="AA775" s="129"/>
      <c r="AB775" s="129"/>
      <c r="AC775" s="129"/>
      <c r="AD775" s="129"/>
      <c r="AE775" s="129"/>
      <c r="AF775" s="129"/>
      <c r="AG775" s="129"/>
      <c r="AH775" s="129"/>
      <c r="AI775" s="129"/>
      <c r="AJ775" s="129"/>
      <c r="AK775" s="129"/>
      <c r="AL775" s="129"/>
      <c r="AM775" s="129"/>
      <c r="AN775" s="129"/>
      <c r="AO775" s="129"/>
      <c r="AP775" s="129"/>
      <c r="AQ775" s="129"/>
      <c r="AR775" s="129"/>
      <c r="AS775" s="129"/>
      <c r="AT775" s="129"/>
      <c r="AU775" s="129"/>
      <c r="AV775" s="129"/>
      <c r="AW775" s="129"/>
    </row>
    <row r="776" spans="1:49" outlineLevel="1">
      <c r="A776" s="130"/>
      <c r="B776" s="134"/>
      <c r="C776" s="167" t="s">
        <v>1129</v>
      </c>
      <c r="D776" s="137"/>
      <c r="E776" s="141"/>
      <c r="F776" s="145"/>
      <c r="G776" s="145"/>
      <c r="H776" s="145"/>
      <c r="I776" s="145"/>
      <c r="J776" s="145"/>
      <c r="K776" s="145"/>
      <c r="L776" s="129"/>
      <c r="M776" s="129"/>
      <c r="N776" s="129"/>
      <c r="O776" s="129"/>
      <c r="P776" s="129"/>
      <c r="Q776" s="129"/>
      <c r="R776" s="129"/>
      <c r="S776" s="129"/>
      <c r="T776" s="129" t="s">
        <v>157</v>
      </c>
      <c r="U776" s="129">
        <v>0</v>
      </c>
      <c r="V776" s="129"/>
      <c r="W776" s="129"/>
      <c r="X776" s="129"/>
      <c r="Y776" s="129"/>
      <c r="Z776" s="129"/>
      <c r="AA776" s="129"/>
      <c r="AB776" s="129"/>
      <c r="AC776" s="129"/>
      <c r="AD776" s="129"/>
      <c r="AE776" s="129"/>
      <c r="AF776" s="129"/>
      <c r="AG776" s="129"/>
      <c r="AH776" s="129"/>
      <c r="AI776" s="129"/>
      <c r="AJ776" s="129"/>
      <c r="AK776" s="129"/>
      <c r="AL776" s="129"/>
      <c r="AM776" s="129"/>
      <c r="AN776" s="129"/>
      <c r="AO776" s="129"/>
      <c r="AP776" s="129"/>
      <c r="AQ776" s="129"/>
      <c r="AR776" s="129"/>
      <c r="AS776" s="129"/>
      <c r="AT776" s="129"/>
      <c r="AU776" s="129"/>
      <c r="AV776" s="129"/>
      <c r="AW776" s="129"/>
    </row>
    <row r="777" spans="1:49" outlineLevel="1">
      <c r="A777" s="130"/>
      <c r="B777" s="134"/>
      <c r="C777" s="167" t="s">
        <v>1130</v>
      </c>
      <c r="D777" s="137"/>
      <c r="E777" s="141"/>
      <c r="F777" s="145"/>
      <c r="G777" s="145"/>
      <c r="H777" s="145"/>
      <c r="I777" s="145"/>
      <c r="J777" s="145"/>
      <c r="K777" s="145"/>
      <c r="L777" s="129"/>
      <c r="M777" s="129"/>
      <c r="N777" s="129"/>
      <c r="O777" s="129"/>
      <c r="P777" s="129"/>
      <c r="Q777" s="129"/>
      <c r="R777" s="129"/>
      <c r="S777" s="129"/>
      <c r="T777" s="129" t="s">
        <v>157</v>
      </c>
      <c r="U777" s="129">
        <v>0</v>
      </c>
      <c r="V777" s="129"/>
      <c r="W777" s="129"/>
      <c r="X777" s="129"/>
      <c r="Y777" s="129"/>
      <c r="Z777" s="129"/>
      <c r="AA777" s="129"/>
      <c r="AB777" s="129"/>
      <c r="AC777" s="129"/>
      <c r="AD777" s="129"/>
      <c r="AE777" s="129"/>
      <c r="AF777" s="129"/>
      <c r="AG777" s="129"/>
      <c r="AH777" s="129"/>
      <c r="AI777" s="129"/>
      <c r="AJ777" s="129"/>
      <c r="AK777" s="129"/>
      <c r="AL777" s="129"/>
      <c r="AM777" s="129"/>
      <c r="AN777" s="129"/>
      <c r="AO777" s="129"/>
      <c r="AP777" s="129"/>
      <c r="AQ777" s="129"/>
      <c r="AR777" s="129"/>
      <c r="AS777" s="129"/>
      <c r="AT777" s="129"/>
      <c r="AU777" s="129"/>
      <c r="AV777" s="129"/>
      <c r="AW777" s="129"/>
    </row>
    <row r="778" spans="1:49" outlineLevel="1">
      <c r="A778" s="130"/>
      <c r="B778" s="134"/>
      <c r="C778" s="167" t="s">
        <v>1131</v>
      </c>
      <c r="D778" s="137"/>
      <c r="E778" s="141">
        <v>18</v>
      </c>
      <c r="F778" s="145"/>
      <c r="G778" s="145"/>
      <c r="H778" s="145"/>
      <c r="I778" s="145"/>
      <c r="J778" s="145"/>
      <c r="K778" s="145"/>
      <c r="L778" s="129"/>
      <c r="M778" s="129"/>
      <c r="N778" s="129"/>
      <c r="O778" s="129"/>
      <c r="P778" s="129"/>
      <c r="Q778" s="129"/>
      <c r="R778" s="129"/>
      <c r="S778" s="129"/>
      <c r="T778" s="129" t="s">
        <v>157</v>
      </c>
      <c r="U778" s="129">
        <v>0</v>
      </c>
      <c r="V778" s="129"/>
      <c r="W778" s="129"/>
      <c r="X778" s="129"/>
      <c r="Y778" s="129"/>
      <c r="Z778" s="129"/>
      <c r="AA778" s="129"/>
      <c r="AB778" s="129"/>
      <c r="AC778" s="129"/>
      <c r="AD778" s="129"/>
      <c r="AE778" s="129"/>
      <c r="AF778" s="129"/>
      <c r="AG778" s="129"/>
      <c r="AH778" s="129"/>
      <c r="AI778" s="129"/>
      <c r="AJ778" s="129"/>
      <c r="AK778" s="129"/>
      <c r="AL778" s="129"/>
      <c r="AM778" s="129"/>
      <c r="AN778" s="129"/>
      <c r="AO778" s="129"/>
      <c r="AP778" s="129"/>
      <c r="AQ778" s="129"/>
      <c r="AR778" s="129"/>
      <c r="AS778" s="129"/>
      <c r="AT778" s="129"/>
      <c r="AU778" s="129"/>
      <c r="AV778" s="129"/>
      <c r="AW778" s="129"/>
    </row>
    <row r="779" spans="1:49" outlineLevel="1">
      <c r="A779" s="130">
        <v>318</v>
      </c>
      <c r="B779" s="134" t="s">
        <v>1134</v>
      </c>
      <c r="C779" s="166" t="s">
        <v>1135</v>
      </c>
      <c r="D779" s="136" t="s">
        <v>324</v>
      </c>
      <c r="E779" s="140">
        <v>18</v>
      </c>
      <c r="F779" s="144"/>
      <c r="G779" s="145">
        <f>ROUND(E779*F779,2)</f>
        <v>0</v>
      </c>
      <c r="H779" s="145">
        <v>0</v>
      </c>
      <c r="I779" s="145">
        <f>ROUND(E779*H779,5)</f>
        <v>0</v>
      </c>
      <c r="J779" s="145">
        <v>0</v>
      </c>
      <c r="K779" s="145">
        <f>ROUND(E779*J779,5)</f>
        <v>0</v>
      </c>
      <c r="L779" s="129"/>
      <c r="M779" s="129"/>
      <c r="N779" s="129"/>
      <c r="O779" s="129"/>
      <c r="P779" s="129"/>
      <c r="Q779" s="129"/>
      <c r="R779" s="129"/>
      <c r="S779" s="129"/>
      <c r="T779" s="129" t="s">
        <v>155</v>
      </c>
      <c r="U779" s="129"/>
      <c r="V779" s="129"/>
      <c r="W779" s="129"/>
      <c r="X779" s="129"/>
      <c r="Y779" s="129"/>
      <c r="Z779" s="129"/>
      <c r="AA779" s="129"/>
      <c r="AB779" s="129"/>
      <c r="AC779" s="129"/>
      <c r="AD779" s="129"/>
      <c r="AE779" s="129"/>
      <c r="AF779" s="129"/>
      <c r="AG779" s="129"/>
      <c r="AH779" s="129"/>
      <c r="AI779" s="129"/>
      <c r="AJ779" s="129"/>
      <c r="AK779" s="129"/>
      <c r="AL779" s="129"/>
      <c r="AM779" s="129"/>
      <c r="AN779" s="129"/>
      <c r="AO779" s="129"/>
      <c r="AP779" s="129"/>
      <c r="AQ779" s="129"/>
      <c r="AR779" s="129"/>
      <c r="AS779" s="129"/>
      <c r="AT779" s="129"/>
      <c r="AU779" s="129"/>
      <c r="AV779" s="129"/>
      <c r="AW779" s="129"/>
    </row>
    <row r="780" spans="1:49" outlineLevel="1">
      <c r="A780" s="130"/>
      <c r="B780" s="134"/>
      <c r="C780" s="167" t="s">
        <v>1129</v>
      </c>
      <c r="D780" s="137"/>
      <c r="E780" s="141"/>
      <c r="F780" s="145"/>
      <c r="G780" s="145"/>
      <c r="H780" s="145"/>
      <c r="I780" s="145"/>
      <c r="J780" s="145"/>
      <c r="K780" s="145"/>
      <c r="L780" s="129"/>
      <c r="M780" s="129"/>
      <c r="N780" s="129"/>
      <c r="O780" s="129"/>
      <c r="P780" s="129"/>
      <c r="Q780" s="129"/>
      <c r="R780" s="129"/>
      <c r="S780" s="129"/>
      <c r="T780" s="129" t="s">
        <v>157</v>
      </c>
      <c r="U780" s="129">
        <v>0</v>
      </c>
      <c r="V780" s="129"/>
      <c r="W780" s="129"/>
      <c r="X780" s="129"/>
      <c r="Y780" s="129"/>
      <c r="Z780" s="129"/>
      <c r="AA780" s="129"/>
      <c r="AB780" s="129"/>
      <c r="AC780" s="129"/>
      <c r="AD780" s="129"/>
      <c r="AE780" s="129"/>
      <c r="AF780" s="129"/>
      <c r="AG780" s="129"/>
      <c r="AH780" s="129"/>
      <c r="AI780" s="129"/>
      <c r="AJ780" s="129"/>
      <c r="AK780" s="129"/>
      <c r="AL780" s="129"/>
      <c r="AM780" s="129"/>
      <c r="AN780" s="129"/>
      <c r="AO780" s="129"/>
      <c r="AP780" s="129"/>
      <c r="AQ780" s="129"/>
      <c r="AR780" s="129"/>
      <c r="AS780" s="129"/>
      <c r="AT780" s="129"/>
      <c r="AU780" s="129"/>
      <c r="AV780" s="129"/>
      <c r="AW780" s="129"/>
    </row>
    <row r="781" spans="1:49" outlineLevel="1">
      <c r="A781" s="130"/>
      <c r="B781" s="134"/>
      <c r="C781" s="167" t="s">
        <v>1130</v>
      </c>
      <c r="D781" s="137"/>
      <c r="E781" s="141"/>
      <c r="F781" s="145"/>
      <c r="G781" s="145"/>
      <c r="H781" s="145"/>
      <c r="I781" s="145"/>
      <c r="J781" s="145"/>
      <c r="K781" s="145"/>
      <c r="L781" s="129"/>
      <c r="M781" s="129"/>
      <c r="N781" s="129"/>
      <c r="O781" s="129"/>
      <c r="P781" s="129"/>
      <c r="Q781" s="129"/>
      <c r="R781" s="129"/>
      <c r="S781" s="129"/>
      <c r="T781" s="129" t="s">
        <v>157</v>
      </c>
      <c r="U781" s="129">
        <v>0</v>
      </c>
      <c r="V781" s="129"/>
      <c r="W781" s="129"/>
      <c r="X781" s="129"/>
      <c r="Y781" s="129"/>
      <c r="Z781" s="129"/>
      <c r="AA781" s="129"/>
      <c r="AB781" s="129"/>
      <c r="AC781" s="129"/>
      <c r="AD781" s="129"/>
      <c r="AE781" s="129"/>
      <c r="AF781" s="129"/>
      <c r="AG781" s="129"/>
      <c r="AH781" s="129"/>
      <c r="AI781" s="129"/>
      <c r="AJ781" s="129"/>
      <c r="AK781" s="129"/>
      <c r="AL781" s="129"/>
      <c r="AM781" s="129"/>
      <c r="AN781" s="129"/>
      <c r="AO781" s="129"/>
      <c r="AP781" s="129"/>
      <c r="AQ781" s="129"/>
      <c r="AR781" s="129"/>
      <c r="AS781" s="129"/>
      <c r="AT781" s="129"/>
      <c r="AU781" s="129"/>
      <c r="AV781" s="129"/>
      <c r="AW781" s="129"/>
    </row>
    <row r="782" spans="1:49" outlineLevel="1">
      <c r="A782" s="130"/>
      <c r="B782" s="134"/>
      <c r="C782" s="167" t="s">
        <v>1131</v>
      </c>
      <c r="D782" s="137"/>
      <c r="E782" s="141">
        <v>18</v>
      </c>
      <c r="F782" s="145"/>
      <c r="G782" s="145"/>
      <c r="H782" s="145"/>
      <c r="I782" s="145"/>
      <c r="J782" s="145"/>
      <c r="K782" s="145"/>
      <c r="L782" s="129"/>
      <c r="M782" s="129"/>
      <c r="N782" s="129"/>
      <c r="O782" s="129"/>
      <c r="P782" s="129"/>
      <c r="Q782" s="129"/>
      <c r="R782" s="129"/>
      <c r="S782" s="129"/>
      <c r="T782" s="129" t="s">
        <v>157</v>
      </c>
      <c r="U782" s="129">
        <v>0</v>
      </c>
      <c r="V782" s="129"/>
      <c r="W782" s="129"/>
      <c r="X782" s="129"/>
      <c r="Y782" s="129"/>
      <c r="Z782" s="129"/>
      <c r="AA782" s="129"/>
      <c r="AB782" s="129"/>
      <c r="AC782" s="129"/>
      <c r="AD782" s="129"/>
      <c r="AE782" s="129"/>
      <c r="AF782" s="129"/>
      <c r="AG782" s="129"/>
      <c r="AH782" s="129"/>
      <c r="AI782" s="129"/>
      <c r="AJ782" s="129"/>
      <c r="AK782" s="129"/>
      <c r="AL782" s="129"/>
      <c r="AM782" s="129"/>
      <c r="AN782" s="129"/>
      <c r="AO782" s="129"/>
      <c r="AP782" s="129"/>
      <c r="AQ782" s="129"/>
      <c r="AR782" s="129"/>
      <c r="AS782" s="129"/>
      <c r="AT782" s="129"/>
      <c r="AU782" s="129"/>
      <c r="AV782" s="129"/>
      <c r="AW782" s="129"/>
    </row>
    <row r="783" spans="1:49">
      <c r="A783" s="131" t="s">
        <v>150</v>
      </c>
      <c r="B783" s="135" t="s">
        <v>102</v>
      </c>
      <c r="C783" s="168" t="s">
        <v>103</v>
      </c>
      <c r="D783" s="138"/>
      <c r="E783" s="142"/>
      <c r="F783" s="146"/>
      <c r="G783" s="146">
        <f>SUM(G784:G819)</f>
        <v>0</v>
      </c>
      <c r="H783" s="146"/>
      <c r="I783" s="146">
        <f>SUM(I784:I819)</f>
        <v>12.540159999999998</v>
      </c>
      <c r="J783" s="146"/>
      <c r="K783" s="146">
        <f>SUM(K784:K819)</f>
        <v>0</v>
      </c>
      <c r="T783" t="s">
        <v>151</v>
      </c>
    </row>
    <row r="784" spans="1:49" outlineLevel="1">
      <c r="A784" s="130">
        <v>319</v>
      </c>
      <c r="B784" s="134" t="s">
        <v>1136</v>
      </c>
      <c r="C784" s="166" t="s">
        <v>1137</v>
      </c>
      <c r="D784" s="136" t="s">
        <v>324</v>
      </c>
      <c r="E784" s="140">
        <v>38</v>
      </c>
      <c r="F784" s="144"/>
      <c r="G784" s="145">
        <f>ROUND(E784*F784,2)</f>
        <v>0</v>
      </c>
      <c r="H784" s="145">
        <v>3.32E-3</v>
      </c>
      <c r="I784" s="145">
        <f>ROUND(E784*H784,5)</f>
        <v>0.12615999999999999</v>
      </c>
      <c r="J784" s="145">
        <v>0</v>
      </c>
      <c r="K784" s="145">
        <f>ROUND(E784*J784,5)</f>
        <v>0</v>
      </c>
      <c r="L784" s="129"/>
      <c r="M784" s="129"/>
      <c r="N784" s="129"/>
      <c r="O784" s="129"/>
      <c r="P784" s="129"/>
      <c r="Q784" s="129"/>
      <c r="R784" s="129"/>
      <c r="S784" s="129"/>
      <c r="T784" s="129" t="s">
        <v>155</v>
      </c>
      <c r="U784" s="129"/>
      <c r="V784" s="129"/>
      <c r="W784" s="129"/>
      <c r="X784" s="129"/>
      <c r="Y784" s="129"/>
      <c r="Z784" s="129"/>
      <c r="AA784" s="129"/>
      <c r="AB784" s="129"/>
      <c r="AC784" s="129"/>
      <c r="AD784" s="129"/>
      <c r="AE784" s="129"/>
      <c r="AF784" s="129"/>
      <c r="AG784" s="129"/>
      <c r="AH784" s="129"/>
      <c r="AI784" s="129"/>
      <c r="AJ784" s="129"/>
      <c r="AK784" s="129"/>
      <c r="AL784" s="129"/>
      <c r="AM784" s="129"/>
      <c r="AN784" s="129"/>
      <c r="AO784" s="129"/>
      <c r="AP784" s="129"/>
      <c r="AQ784" s="129"/>
      <c r="AR784" s="129"/>
      <c r="AS784" s="129"/>
      <c r="AT784" s="129"/>
      <c r="AU784" s="129"/>
      <c r="AV784" s="129"/>
      <c r="AW784" s="129"/>
    </row>
    <row r="785" spans="1:49" outlineLevel="1">
      <c r="A785" s="130"/>
      <c r="B785" s="134"/>
      <c r="C785" s="167" t="s">
        <v>1138</v>
      </c>
      <c r="D785" s="137"/>
      <c r="E785" s="141">
        <v>38</v>
      </c>
      <c r="F785" s="145"/>
      <c r="G785" s="145"/>
      <c r="H785" s="145"/>
      <c r="I785" s="145"/>
      <c r="J785" s="145"/>
      <c r="K785" s="145"/>
      <c r="L785" s="129"/>
      <c r="M785" s="129"/>
      <c r="N785" s="129"/>
      <c r="O785" s="129"/>
      <c r="P785" s="129"/>
      <c r="Q785" s="129"/>
      <c r="R785" s="129"/>
      <c r="S785" s="129"/>
      <c r="T785" s="129" t="s">
        <v>157</v>
      </c>
      <c r="U785" s="129">
        <v>0</v>
      </c>
      <c r="V785" s="129"/>
      <c r="W785" s="129"/>
      <c r="X785" s="129"/>
      <c r="Y785" s="129"/>
      <c r="Z785" s="129"/>
      <c r="AA785" s="129"/>
      <c r="AB785" s="129"/>
      <c r="AC785" s="129"/>
      <c r="AD785" s="129"/>
      <c r="AE785" s="129"/>
      <c r="AF785" s="129"/>
      <c r="AG785" s="129"/>
      <c r="AH785" s="129"/>
      <c r="AI785" s="129"/>
      <c r="AJ785" s="129"/>
      <c r="AK785" s="129"/>
      <c r="AL785" s="129"/>
      <c r="AM785" s="129"/>
      <c r="AN785" s="129"/>
      <c r="AO785" s="129"/>
      <c r="AP785" s="129"/>
      <c r="AQ785" s="129"/>
      <c r="AR785" s="129"/>
      <c r="AS785" s="129"/>
      <c r="AT785" s="129"/>
      <c r="AU785" s="129"/>
      <c r="AV785" s="129"/>
      <c r="AW785" s="129"/>
    </row>
    <row r="786" spans="1:49" outlineLevel="1">
      <c r="A786" s="130">
        <v>320</v>
      </c>
      <c r="B786" s="134" t="s">
        <v>1139</v>
      </c>
      <c r="C786" s="166" t="s">
        <v>1140</v>
      </c>
      <c r="D786" s="136" t="s">
        <v>237</v>
      </c>
      <c r="E786" s="140">
        <v>192.97989999999999</v>
      </c>
      <c r="F786" s="144"/>
      <c r="G786" s="145">
        <f>ROUND(E786*F786,2)</f>
        <v>0</v>
      </c>
      <c r="H786" s="145">
        <v>9.8999999999999999E-4</v>
      </c>
      <c r="I786" s="145">
        <f>ROUND(E786*H786,5)</f>
        <v>0.19105</v>
      </c>
      <c r="J786" s="145">
        <v>0</v>
      </c>
      <c r="K786" s="145">
        <f>ROUND(E786*J786,5)</f>
        <v>0</v>
      </c>
      <c r="L786" s="129"/>
      <c r="M786" s="129"/>
      <c r="N786" s="129"/>
      <c r="O786" s="129"/>
      <c r="P786" s="129"/>
      <c r="Q786" s="129"/>
      <c r="R786" s="129"/>
      <c r="S786" s="129"/>
      <c r="T786" s="129" t="s">
        <v>155</v>
      </c>
      <c r="U786" s="129"/>
      <c r="V786" s="129"/>
      <c r="W786" s="129"/>
      <c r="X786" s="129"/>
      <c r="Y786" s="129"/>
      <c r="Z786" s="129"/>
      <c r="AA786" s="129"/>
      <c r="AB786" s="129"/>
      <c r="AC786" s="129"/>
      <c r="AD786" s="129"/>
      <c r="AE786" s="129"/>
      <c r="AF786" s="129"/>
      <c r="AG786" s="129"/>
      <c r="AH786" s="129"/>
      <c r="AI786" s="129"/>
      <c r="AJ786" s="129"/>
      <c r="AK786" s="129"/>
      <c r="AL786" s="129"/>
      <c r="AM786" s="129"/>
      <c r="AN786" s="129"/>
      <c r="AO786" s="129"/>
      <c r="AP786" s="129"/>
      <c r="AQ786" s="129"/>
      <c r="AR786" s="129"/>
      <c r="AS786" s="129"/>
      <c r="AT786" s="129"/>
      <c r="AU786" s="129"/>
      <c r="AV786" s="129"/>
      <c r="AW786" s="129"/>
    </row>
    <row r="787" spans="1:49" outlineLevel="1">
      <c r="A787" s="130"/>
      <c r="B787" s="134"/>
      <c r="C787" s="167" t="s">
        <v>1141</v>
      </c>
      <c r="D787" s="137"/>
      <c r="E787" s="141">
        <v>55.78</v>
      </c>
      <c r="F787" s="145"/>
      <c r="G787" s="145"/>
      <c r="H787" s="145"/>
      <c r="I787" s="145"/>
      <c r="J787" s="145"/>
      <c r="K787" s="145"/>
      <c r="L787" s="129"/>
      <c r="M787" s="129"/>
      <c r="N787" s="129"/>
      <c r="O787" s="129"/>
      <c r="P787" s="129"/>
      <c r="Q787" s="129"/>
      <c r="R787" s="129"/>
      <c r="S787" s="129"/>
      <c r="T787" s="129" t="s">
        <v>157</v>
      </c>
      <c r="U787" s="129">
        <v>0</v>
      </c>
      <c r="V787" s="129"/>
      <c r="W787" s="129"/>
      <c r="X787" s="129"/>
      <c r="Y787" s="129"/>
      <c r="Z787" s="129"/>
      <c r="AA787" s="129"/>
      <c r="AB787" s="129"/>
      <c r="AC787" s="129"/>
      <c r="AD787" s="129"/>
      <c r="AE787" s="129"/>
      <c r="AF787" s="129"/>
      <c r="AG787" s="129"/>
      <c r="AH787" s="129"/>
      <c r="AI787" s="129"/>
      <c r="AJ787" s="129"/>
      <c r="AK787" s="129"/>
      <c r="AL787" s="129"/>
      <c r="AM787" s="129"/>
      <c r="AN787" s="129"/>
      <c r="AO787" s="129"/>
      <c r="AP787" s="129"/>
      <c r="AQ787" s="129"/>
      <c r="AR787" s="129"/>
      <c r="AS787" s="129"/>
      <c r="AT787" s="129"/>
      <c r="AU787" s="129"/>
      <c r="AV787" s="129"/>
      <c r="AW787" s="129"/>
    </row>
    <row r="788" spans="1:49" outlineLevel="1">
      <c r="A788" s="130"/>
      <c r="B788" s="134"/>
      <c r="C788" s="167" t="s">
        <v>1142</v>
      </c>
      <c r="D788" s="137"/>
      <c r="E788" s="141">
        <v>25.2</v>
      </c>
      <c r="F788" s="145"/>
      <c r="G788" s="145"/>
      <c r="H788" s="145"/>
      <c r="I788" s="145"/>
      <c r="J788" s="145"/>
      <c r="K788" s="145"/>
      <c r="L788" s="129"/>
      <c r="M788" s="129"/>
      <c r="N788" s="129"/>
      <c r="O788" s="129"/>
      <c r="P788" s="129"/>
      <c r="Q788" s="129"/>
      <c r="R788" s="129"/>
      <c r="S788" s="129"/>
      <c r="T788" s="129" t="s">
        <v>157</v>
      </c>
      <c r="U788" s="129">
        <v>0</v>
      </c>
      <c r="V788" s="129"/>
      <c r="W788" s="129"/>
      <c r="X788" s="129"/>
      <c r="Y788" s="129"/>
      <c r="Z788" s="129"/>
      <c r="AA788" s="129"/>
      <c r="AB788" s="129"/>
      <c r="AC788" s="129"/>
      <c r="AD788" s="129"/>
      <c r="AE788" s="129"/>
      <c r="AF788" s="129"/>
      <c r="AG788" s="129"/>
      <c r="AH788" s="129"/>
      <c r="AI788" s="129"/>
      <c r="AJ788" s="129"/>
      <c r="AK788" s="129"/>
      <c r="AL788" s="129"/>
      <c r="AM788" s="129"/>
      <c r="AN788" s="129"/>
      <c r="AO788" s="129"/>
      <c r="AP788" s="129"/>
      <c r="AQ788" s="129"/>
      <c r="AR788" s="129"/>
      <c r="AS788" s="129"/>
      <c r="AT788" s="129"/>
      <c r="AU788" s="129"/>
      <c r="AV788" s="129"/>
      <c r="AW788" s="129"/>
    </row>
    <row r="789" spans="1:49" ht="30.6" outlineLevel="1">
      <c r="A789" s="130"/>
      <c r="B789" s="134"/>
      <c r="C789" s="167" t="s">
        <v>1143</v>
      </c>
      <c r="D789" s="137"/>
      <c r="E789" s="141">
        <v>111.9999</v>
      </c>
      <c r="F789" s="145"/>
      <c r="G789" s="145"/>
      <c r="H789" s="145"/>
      <c r="I789" s="145"/>
      <c r="J789" s="145"/>
      <c r="K789" s="145"/>
      <c r="L789" s="129"/>
      <c r="M789" s="129"/>
      <c r="N789" s="129"/>
      <c r="O789" s="129"/>
      <c r="P789" s="129"/>
      <c r="Q789" s="129"/>
      <c r="R789" s="129"/>
      <c r="S789" s="129"/>
      <c r="T789" s="129" t="s">
        <v>157</v>
      </c>
      <c r="U789" s="129">
        <v>0</v>
      </c>
      <c r="V789" s="129"/>
      <c r="W789" s="129"/>
      <c r="X789" s="129"/>
      <c r="Y789" s="129"/>
      <c r="Z789" s="129"/>
      <c r="AA789" s="129"/>
      <c r="AB789" s="129"/>
      <c r="AC789" s="129"/>
      <c r="AD789" s="129"/>
      <c r="AE789" s="129"/>
      <c r="AF789" s="129"/>
      <c r="AG789" s="129"/>
      <c r="AH789" s="129"/>
      <c r="AI789" s="129"/>
      <c r="AJ789" s="129"/>
      <c r="AK789" s="129"/>
      <c r="AL789" s="129"/>
      <c r="AM789" s="129"/>
      <c r="AN789" s="129"/>
      <c r="AO789" s="129"/>
      <c r="AP789" s="129"/>
      <c r="AQ789" s="129"/>
      <c r="AR789" s="129"/>
      <c r="AS789" s="129"/>
      <c r="AT789" s="129"/>
      <c r="AU789" s="129"/>
      <c r="AV789" s="129"/>
      <c r="AW789" s="129"/>
    </row>
    <row r="790" spans="1:49" outlineLevel="1">
      <c r="A790" s="130">
        <v>321</v>
      </c>
      <c r="B790" s="134" t="s">
        <v>1144</v>
      </c>
      <c r="C790" s="166" t="s">
        <v>1145</v>
      </c>
      <c r="D790" s="136" t="s">
        <v>154</v>
      </c>
      <c r="E790" s="140">
        <v>1.970759076</v>
      </c>
      <c r="F790" s="144"/>
      <c r="G790" s="145">
        <f>ROUND(E790*F790,2)</f>
        <v>0</v>
      </c>
      <c r="H790" s="145">
        <v>0.55000000000000004</v>
      </c>
      <c r="I790" s="145">
        <f>ROUND(E790*H790,5)</f>
        <v>1.08392</v>
      </c>
      <c r="J790" s="145">
        <v>0</v>
      </c>
      <c r="K790" s="145">
        <f>ROUND(E790*J790,5)</f>
        <v>0</v>
      </c>
      <c r="L790" s="129"/>
      <c r="M790" s="129"/>
      <c r="N790" s="129"/>
      <c r="O790" s="129"/>
      <c r="P790" s="129"/>
      <c r="Q790" s="129"/>
      <c r="R790" s="129"/>
      <c r="S790" s="129"/>
      <c r="T790" s="129" t="s">
        <v>241</v>
      </c>
      <c r="U790" s="129"/>
      <c r="V790" s="129"/>
      <c r="W790" s="129"/>
      <c r="X790" s="129"/>
      <c r="Y790" s="129"/>
      <c r="Z790" s="129"/>
      <c r="AA790" s="129"/>
      <c r="AB790" s="129"/>
      <c r="AC790" s="129"/>
      <c r="AD790" s="129"/>
      <c r="AE790" s="129"/>
      <c r="AF790" s="129"/>
      <c r="AG790" s="129"/>
      <c r="AH790" s="129"/>
      <c r="AI790" s="129"/>
      <c r="AJ790" s="129"/>
      <c r="AK790" s="129"/>
      <c r="AL790" s="129"/>
      <c r="AM790" s="129"/>
      <c r="AN790" s="129"/>
      <c r="AO790" s="129"/>
      <c r="AP790" s="129"/>
      <c r="AQ790" s="129"/>
      <c r="AR790" s="129"/>
      <c r="AS790" s="129"/>
      <c r="AT790" s="129"/>
      <c r="AU790" s="129"/>
      <c r="AV790" s="129"/>
      <c r="AW790" s="129"/>
    </row>
    <row r="791" spans="1:49" ht="20.399999999999999" outlineLevel="1">
      <c r="A791" s="130"/>
      <c r="B791" s="134"/>
      <c r="C791" s="167" t="s">
        <v>1146</v>
      </c>
      <c r="D791" s="137"/>
      <c r="E791" s="141">
        <v>0.73629599999999995</v>
      </c>
      <c r="F791" s="145"/>
      <c r="G791" s="145"/>
      <c r="H791" s="145"/>
      <c r="I791" s="145"/>
      <c r="J791" s="145"/>
      <c r="K791" s="145"/>
      <c r="L791" s="129"/>
      <c r="M791" s="129"/>
      <c r="N791" s="129"/>
      <c r="O791" s="129"/>
      <c r="P791" s="129"/>
      <c r="Q791" s="129"/>
      <c r="R791" s="129"/>
      <c r="S791" s="129"/>
      <c r="T791" s="129" t="s">
        <v>157</v>
      </c>
      <c r="U791" s="129">
        <v>0</v>
      </c>
      <c r="V791" s="129"/>
      <c r="W791" s="129"/>
      <c r="X791" s="129"/>
      <c r="Y791" s="129"/>
      <c r="Z791" s="129"/>
      <c r="AA791" s="129"/>
      <c r="AB791" s="129"/>
      <c r="AC791" s="129"/>
      <c r="AD791" s="129"/>
      <c r="AE791" s="129"/>
      <c r="AF791" s="129"/>
      <c r="AG791" s="129"/>
      <c r="AH791" s="129"/>
      <c r="AI791" s="129"/>
      <c r="AJ791" s="129"/>
      <c r="AK791" s="129"/>
      <c r="AL791" s="129"/>
      <c r="AM791" s="129"/>
      <c r="AN791" s="129"/>
      <c r="AO791" s="129"/>
      <c r="AP791" s="129"/>
      <c r="AQ791" s="129"/>
      <c r="AR791" s="129"/>
      <c r="AS791" s="129"/>
      <c r="AT791" s="129"/>
      <c r="AU791" s="129"/>
      <c r="AV791" s="129"/>
      <c r="AW791" s="129"/>
    </row>
    <row r="792" spans="1:49" ht="20.399999999999999" outlineLevel="1">
      <c r="A792" s="130"/>
      <c r="B792" s="134"/>
      <c r="C792" s="167" t="s">
        <v>1147</v>
      </c>
      <c r="D792" s="137"/>
      <c r="E792" s="141">
        <v>0.19958400000000001</v>
      </c>
      <c r="F792" s="145"/>
      <c r="G792" s="145"/>
      <c r="H792" s="145"/>
      <c r="I792" s="145"/>
      <c r="J792" s="145"/>
      <c r="K792" s="145"/>
      <c r="L792" s="129"/>
      <c r="M792" s="129"/>
      <c r="N792" s="129"/>
      <c r="O792" s="129"/>
      <c r="P792" s="129"/>
      <c r="Q792" s="129"/>
      <c r="R792" s="129"/>
      <c r="S792" s="129"/>
      <c r="T792" s="129" t="s">
        <v>157</v>
      </c>
      <c r="U792" s="129">
        <v>0</v>
      </c>
      <c r="V792" s="129"/>
      <c r="W792" s="129"/>
      <c r="X792" s="129"/>
      <c r="Y792" s="129"/>
      <c r="Z792" s="129"/>
      <c r="AA792" s="129"/>
      <c r="AB792" s="129"/>
      <c r="AC792" s="129"/>
      <c r="AD792" s="129"/>
      <c r="AE792" s="129"/>
      <c r="AF792" s="129"/>
      <c r="AG792" s="129"/>
      <c r="AH792" s="129"/>
      <c r="AI792" s="129"/>
      <c r="AJ792" s="129"/>
      <c r="AK792" s="129"/>
      <c r="AL792" s="129"/>
      <c r="AM792" s="129"/>
      <c r="AN792" s="129"/>
      <c r="AO792" s="129"/>
      <c r="AP792" s="129"/>
      <c r="AQ792" s="129"/>
      <c r="AR792" s="129"/>
      <c r="AS792" s="129"/>
      <c r="AT792" s="129"/>
      <c r="AU792" s="129"/>
      <c r="AV792" s="129"/>
      <c r="AW792" s="129"/>
    </row>
    <row r="793" spans="1:49" ht="30.6" outlineLevel="1">
      <c r="A793" s="130"/>
      <c r="B793" s="134"/>
      <c r="C793" s="167" t="s">
        <v>1148</v>
      </c>
      <c r="D793" s="137"/>
      <c r="E793" s="141">
        <v>1.034879076</v>
      </c>
      <c r="F793" s="145"/>
      <c r="G793" s="145"/>
      <c r="H793" s="145"/>
      <c r="I793" s="145"/>
      <c r="J793" s="145"/>
      <c r="K793" s="145"/>
      <c r="L793" s="129"/>
      <c r="M793" s="129"/>
      <c r="N793" s="129"/>
      <c r="O793" s="129"/>
      <c r="P793" s="129"/>
      <c r="Q793" s="129"/>
      <c r="R793" s="129"/>
      <c r="S793" s="129"/>
      <c r="T793" s="129" t="s">
        <v>157</v>
      </c>
      <c r="U793" s="129">
        <v>0</v>
      </c>
      <c r="V793" s="129"/>
      <c r="W793" s="129"/>
      <c r="X793" s="129"/>
      <c r="Y793" s="129"/>
      <c r="Z793" s="129"/>
      <c r="AA793" s="129"/>
      <c r="AB793" s="129"/>
      <c r="AC793" s="129"/>
      <c r="AD793" s="129"/>
      <c r="AE793" s="129"/>
      <c r="AF793" s="129"/>
      <c r="AG793" s="129"/>
      <c r="AH793" s="129"/>
      <c r="AI793" s="129"/>
      <c r="AJ793" s="129"/>
      <c r="AK793" s="129"/>
      <c r="AL793" s="129"/>
      <c r="AM793" s="129"/>
      <c r="AN793" s="129"/>
      <c r="AO793" s="129"/>
      <c r="AP793" s="129"/>
      <c r="AQ793" s="129"/>
      <c r="AR793" s="129"/>
      <c r="AS793" s="129"/>
      <c r="AT793" s="129"/>
      <c r="AU793" s="129"/>
      <c r="AV793" s="129"/>
      <c r="AW793" s="129"/>
    </row>
    <row r="794" spans="1:49" ht="20.399999999999999" outlineLevel="1">
      <c r="A794" s="130">
        <v>322</v>
      </c>
      <c r="B794" s="134" t="s">
        <v>1149</v>
      </c>
      <c r="C794" s="166" t="s">
        <v>1150</v>
      </c>
      <c r="D794" s="136" t="s">
        <v>237</v>
      </c>
      <c r="E794" s="140">
        <v>195.548</v>
      </c>
      <c r="F794" s="144"/>
      <c r="G794" s="145">
        <f>ROUND(E794*F794,2)</f>
        <v>0</v>
      </c>
      <c r="H794" s="145">
        <v>3.5220000000000001E-2</v>
      </c>
      <c r="I794" s="145">
        <f>ROUND(E794*H794,5)</f>
        <v>6.8872</v>
      </c>
      <c r="J794" s="145">
        <v>0</v>
      </c>
      <c r="K794" s="145">
        <f>ROUND(E794*J794,5)</f>
        <v>0</v>
      </c>
      <c r="L794" s="129"/>
      <c r="M794" s="129"/>
      <c r="N794" s="129"/>
      <c r="O794" s="129"/>
      <c r="P794" s="129"/>
      <c r="Q794" s="129"/>
      <c r="R794" s="129"/>
      <c r="S794" s="129"/>
      <c r="T794" s="129" t="s">
        <v>265</v>
      </c>
      <c r="U794" s="129"/>
      <c r="V794" s="129"/>
      <c r="W794" s="129"/>
      <c r="X794" s="129"/>
      <c r="Y794" s="129"/>
      <c r="Z794" s="129"/>
      <c r="AA794" s="129"/>
      <c r="AB794" s="129"/>
      <c r="AC794" s="129"/>
      <c r="AD794" s="129"/>
      <c r="AE794" s="129"/>
      <c r="AF794" s="129"/>
      <c r="AG794" s="129"/>
      <c r="AH794" s="129"/>
      <c r="AI794" s="129"/>
      <c r="AJ794" s="129"/>
      <c r="AK794" s="129"/>
      <c r="AL794" s="129"/>
      <c r="AM794" s="129"/>
      <c r="AN794" s="129"/>
      <c r="AO794" s="129"/>
      <c r="AP794" s="129"/>
      <c r="AQ794" s="129"/>
      <c r="AR794" s="129"/>
      <c r="AS794" s="129"/>
      <c r="AT794" s="129"/>
      <c r="AU794" s="129"/>
      <c r="AV794" s="129"/>
      <c r="AW794" s="129"/>
    </row>
    <row r="795" spans="1:49" outlineLevel="1">
      <c r="A795" s="130"/>
      <c r="B795" s="134"/>
      <c r="C795" s="167" t="s">
        <v>1151</v>
      </c>
      <c r="D795" s="137"/>
      <c r="E795" s="141">
        <v>122.16</v>
      </c>
      <c r="F795" s="145"/>
      <c r="G795" s="145"/>
      <c r="H795" s="145"/>
      <c r="I795" s="145"/>
      <c r="J795" s="145"/>
      <c r="K795" s="145"/>
      <c r="L795" s="129"/>
      <c r="M795" s="129"/>
      <c r="N795" s="129"/>
      <c r="O795" s="129"/>
      <c r="P795" s="129"/>
      <c r="Q795" s="129"/>
      <c r="R795" s="129"/>
      <c r="S795" s="129"/>
      <c r="T795" s="129" t="s">
        <v>157</v>
      </c>
      <c r="U795" s="129">
        <v>0</v>
      </c>
      <c r="V795" s="129"/>
      <c r="W795" s="129"/>
      <c r="X795" s="129"/>
      <c r="Y795" s="129"/>
      <c r="Z795" s="129"/>
      <c r="AA795" s="129"/>
      <c r="AB795" s="129"/>
      <c r="AC795" s="129"/>
      <c r="AD795" s="129"/>
      <c r="AE795" s="129"/>
      <c r="AF795" s="129"/>
      <c r="AG795" s="129"/>
      <c r="AH795" s="129"/>
      <c r="AI795" s="129"/>
      <c r="AJ795" s="129"/>
      <c r="AK795" s="129"/>
      <c r="AL795" s="129"/>
      <c r="AM795" s="129"/>
      <c r="AN795" s="129"/>
      <c r="AO795" s="129"/>
      <c r="AP795" s="129"/>
      <c r="AQ795" s="129"/>
      <c r="AR795" s="129"/>
      <c r="AS795" s="129"/>
      <c r="AT795" s="129"/>
      <c r="AU795" s="129"/>
      <c r="AV795" s="129"/>
      <c r="AW795" s="129"/>
    </row>
    <row r="796" spans="1:49" outlineLevel="1">
      <c r="A796" s="130"/>
      <c r="B796" s="134"/>
      <c r="C796" s="167" t="s">
        <v>1152</v>
      </c>
      <c r="D796" s="137"/>
      <c r="E796" s="141">
        <v>55.66</v>
      </c>
      <c r="F796" s="145"/>
      <c r="G796" s="145"/>
      <c r="H796" s="145"/>
      <c r="I796" s="145"/>
      <c r="J796" s="145"/>
      <c r="K796" s="145"/>
      <c r="L796" s="129"/>
      <c r="M796" s="129"/>
      <c r="N796" s="129"/>
      <c r="O796" s="129"/>
      <c r="P796" s="129"/>
      <c r="Q796" s="129"/>
      <c r="R796" s="129"/>
      <c r="S796" s="129"/>
      <c r="T796" s="129" t="s">
        <v>157</v>
      </c>
      <c r="U796" s="129">
        <v>0</v>
      </c>
      <c r="V796" s="129"/>
      <c r="W796" s="129"/>
      <c r="X796" s="129"/>
      <c r="Y796" s="129"/>
      <c r="Z796" s="129"/>
      <c r="AA796" s="129"/>
      <c r="AB796" s="129"/>
      <c r="AC796" s="129"/>
      <c r="AD796" s="129"/>
      <c r="AE796" s="129"/>
      <c r="AF796" s="129"/>
      <c r="AG796" s="129"/>
      <c r="AH796" s="129"/>
      <c r="AI796" s="129"/>
      <c r="AJ796" s="129"/>
      <c r="AK796" s="129"/>
      <c r="AL796" s="129"/>
      <c r="AM796" s="129"/>
      <c r="AN796" s="129"/>
      <c r="AO796" s="129"/>
      <c r="AP796" s="129"/>
      <c r="AQ796" s="129"/>
      <c r="AR796" s="129"/>
      <c r="AS796" s="129"/>
      <c r="AT796" s="129"/>
      <c r="AU796" s="129"/>
      <c r="AV796" s="129"/>
      <c r="AW796" s="129"/>
    </row>
    <row r="797" spans="1:49" outlineLevel="1">
      <c r="A797" s="130"/>
      <c r="B797" s="134"/>
      <c r="C797" s="167" t="s">
        <v>1153</v>
      </c>
      <c r="D797" s="137"/>
      <c r="E797" s="141">
        <v>17.728000000000002</v>
      </c>
      <c r="F797" s="145"/>
      <c r="G797" s="145"/>
      <c r="H797" s="145"/>
      <c r="I797" s="145"/>
      <c r="J797" s="145"/>
      <c r="K797" s="145"/>
      <c r="L797" s="129"/>
      <c r="M797" s="129"/>
      <c r="N797" s="129"/>
      <c r="O797" s="129"/>
      <c r="P797" s="129"/>
      <c r="Q797" s="129"/>
      <c r="R797" s="129"/>
      <c r="S797" s="129"/>
      <c r="T797" s="129" t="s">
        <v>157</v>
      </c>
      <c r="U797" s="129">
        <v>0</v>
      </c>
      <c r="V797" s="129"/>
      <c r="W797" s="129"/>
      <c r="X797" s="129"/>
      <c r="Y797" s="129"/>
      <c r="Z797" s="129"/>
      <c r="AA797" s="129"/>
      <c r="AB797" s="129"/>
      <c r="AC797" s="129"/>
      <c r="AD797" s="129"/>
      <c r="AE797" s="129"/>
      <c r="AF797" s="129"/>
      <c r="AG797" s="129"/>
      <c r="AH797" s="129"/>
      <c r="AI797" s="129"/>
      <c r="AJ797" s="129"/>
      <c r="AK797" s="129"/>
      <c r="AL797" s="129"/>
      <c r="AM797" s="129"/>
      <c r="AN797" s="129"/>
      <c r="AO797" s="129"/>
      <c r="AP797" s="129"/>
      <c r="AQ797" s="129"/>
      <c r="AR797" s="129"/>
      <c r="AS797" s="129"/>
      <c r="AT797" s="129"/>
      <c r="AU797" s="129"/>
      <c r="AV797" s="129"/>
      <c r="AW797" s="129"/>
    </row>
    <row r="798" spans="1:49" outlineLevel="1">
      <c r="A798" s="130">
        <v>323</v>
      </c>
      <c r="B798" s="134" t="s">
        <v>1154</v>
      </c>
      <c r="C798" s="166" t="s">
        <v>1155</v>
      </c>
      <c r="D798" s="136" t="s">
        <v>198</v>
      </c>
      <c r="E798" s="140">
        <v>293.93439000000001</v>
      </c>
      <c r="F798" s="144"/>
      <c r="G798" s="145">
        <f>ROUND(E798*F798,2)</f>
        <v>0</v>
      </c>
      <c r="H798" s="145">
        <v>0</v>
      </c>
      <c r="I798" s="145">
        <f>ROUND(E798*H798,5)</f>
        <v>0</v>
      </c>
      <c r="J798" s="145">
        <v>0</v>
      </c>
      <c r="K798" s="145">
        <f>ROUND(E798*J798,5)</f>
        <v>0</v>
      </c>
      <c r="L798" s="129"/>
      <c r="M798" s="129"/>
      <c r="N798" s="129"/>
      <c r="O798" s="129"/>
      <c r="P798" s="129"/>
      <c r="Q798" s="129"/>
      <c r="R798" s="129"/>
      <c r="S798" s="129"/>
      <c r="T798" s="129" t="s">
        <v>155</v>
      </c>
      <c r="U798" s="129"/>
      <c r="V798" s="129"/>
      <c r="W798" s="129"/>
      <c r="X798" s="129"/>
      <c r="Y798" s="129"/>
      <c r="Z798" s="129"/>
      <c r="AA798" s="129"/>
      <c r="AB798" s="129"/>
      <c r="AC798" s="129"/>
      <c r="AD798" s="129"/>
      <c r="AE798" s="129"/>
      <c r="AF798" s="129"/>
      <c r="AG798" s="129"/>
      <c r="AH798" s="129"/>
      <c r="AI798" s="129"/>
      <c r="AJ798" s="129"/>
      <c r="AK798" s="129"/>
      <c r="AL798" s="129"/>
      <c r="AM798" s="129"/>
      <c r="AN798" s="129"/>
      <c r="AO798" s="129"/>
      <c r="AP798" s="129"/>
      <c r="AQ798" s="129"/>
      <c r="AR798" s="129"/>
      <c r="AS798" s="129"/>
      <c r="AT798" s="129"/>
      <c r="AU798" s="129"/>
      <c r="AV798" s="129"/>
      <c r="AW798" s="129"/>
    </row>
    <row r="799" spans="1:49" outlineLevel="1">
      <c r="A799" s="130"/>
      <c r="B799" s="134"/>
      <c r="C799" s="167" t="s">
        <v>1156</v>
      </c>
      <c r="D799" s="137"/>
      <c r="E799" s="141">
        <v>293.93439000000001</v>
      </c>
      <c r="F799" s="145"/>
      <c r="G799" s="145"/>
      <c r="H799" s="145"/>
      <c r="I799" s="145"/>
      <c r="J799" s="145"/>
      <c r="K799" s="145"/>
      <c r="L799" s="129"/>
      <c r="M799" s="129"/>
      <c r="N799" s="129"/>
      <c r="O799" s="129"/>
      <c r="P799" s="129"/>
      <c r="Q799" s="129"/>
      <c r="R799" s="129"/>
      <c r="S799" s="129"/>
      <c r="T799" s="129" t="s">
        <v>157</v>
      </c>
      <c r="U799" s="129">
        <v>0</v>
      </c>
      <c r="V799" s="129"/>
      <c r="W799" s="129"/>
      <c r="X799" s="129"/>
      <c r="Y799" s="129"/>
      <c r="Z799" s="129"/>
      <c r="AA799" s="129"/>
      <c r="AB799" s="129"/>
      <c r="AC799" s="129"/>
      <c r="AD799" s="129"/>
      <c r="AE799" s="129"/>
      <c r="AF799" s="129"/>
      <c r="AG799" s="129"/>
      <c r="AH799" s="129"/>
      <c r="AI799" s="129"/>
      <c r="AJ799" s="129"/>
      <c r="AK799" s="129"/>
      <c r="AL799" s="129"/>
      <c r="AM799" s="129"/>
      <c r="AN799" s="129"/>
      <c r="AO799" s="129"/>
      <c r="AP799" s="129"/>
      <c r="AQ799" s="129"/>
      <c r="AR799" s="129"/>
      <c r="AS799" s="129"/>
      <c r="AT799" s="129"/>
      <c r="AU799" s="129"/>
      <c r="AV799" s="129"/>
      <c r="AW799" s="129"/>
    </row>
    <row r="800" spans="1:49" outlineLevel="1">
      <c r="A800" s="130">
        <v>324</v>
      </c>
      <c r="B800" s="134" t="s">
        <v>1157</v>
      </c>
      <c r="C800" s="166" t="s">
        <v>1158</v>
      </c>
      <c r="D800" s="136" t="s">
        <v>198</v>
      </c>
      <c r="E800" s="140">
        <v>293.93439000000001</v>
      </c>
      <c r="F800" s="144"/>
      <c r="G800" s="145">
        <f>ROUND(E800*F800,2)</f>
        <v>0</v>
      </c>
      <c r="H800" s="145">
        <v>0</v>
      </c>
      <c r="I800" s="145">
        <f>ROUND(E800*H800,5)</f>
        <v>0</v>
      </c>
      <c r="J800" s="145">
        <v>0</v>
      </c>
      <c r="K800" s="145">
        <f>ROUND(E800*J800,5)</f>
        <v>0</v>
      </c>
      <c r="L800" s="129"/>
      <c r="M800" s="129"/>
      <c r="N800" s="129"/>
      <c r="O800" s="129"/>
      <c r="P800" s="129"/>
      <c r="Q800" s="129"/>
      <c r="R800" s="129"/>
      <c r="S800" s="129"/>
      <c r="T800" s="129" t="s">
        <v>155</v>
      </c>
      <c r="U800" s="129"/>
      <c r="V800" s="129"/>
      <c r="W800" s="129"/>
      <c r="X800" s="129"/>
      <c r="Y800" s="129"/>
      <c r="Z800" s="129"/>
      <c r="AA800" s="129"/>
      <c r="AB800" s="129"/>
      <c r="AC800" s="129"/>
      <c r="AD800" s="129"/>
      <c r="AE800" s="129"/>
      <c r="AF800" s="129"/>
      <c r="AG800" s="129"/>
      <c r="AH800" s="129"/>
      <c r="AI800" s="129"/>
      <c r="AJ800" s="129"/>
      <c r="AK800" s="129"/>
      <c r="AL800" s="129"/>
      <c r="AM800" s="129"/>
      <c r="AN800" s="129"/>
      <c r="AO800" s="129"/>
      <c r="AP800" s="129"/>
      <c r="AQ800" s="129"/>
      <c r="AR800" s="129"/>
      <c r="AS800" s="129"/>
      <c r="AT800" s="129"/>
      <c r="AU800" s="129"/>
      <c r="AV800" s="129"/>
      <c r="AW800" s="129"/>
    </row>
    <row r="801" spans="1:49" outlineLevel="1">
      <c r="A801" s="130">
        <v>325</v>
      </c>
      <c r="B801" s="134" t="s">
        <v>1159</v>
      </c>
      <c r="C801" s="166" t="s">
        <v>1160</v>
      </c>
      <c r="D801" s="136" t="s">
        <v>154</v>
      </c>
      <c r="E801" s="140">
        <v>3.82032413136</v>
      </c>
      <c r="F801" s="144"/>
      <c r="G801" s="145">
        <f>ROUND(E801*F801,2)</f>
        <v>0</v>
      </c>
      <c r="H801" s="145">
        <v>0.55000000000000004</v>
      </c>
      <c r="I801" s="145">
        <f>ROUND(E801*H801,5)</f>
        <v>2.1011799999999998</v>
      </c>
      <c r="J801" s="145">
        <v>0</v>
      </c>
      <c r="K801" s="145">
        <f>ROUND(E801*J801,5)</f>
        <v>0</v>
      </c>
      <c r="L801" s="129"/>
      <c r="M801" s="129"/>
      <c r="N801" s="129"/>
      <c r="O801" s="129"/>
      <c r="P801" s="129"/>
      <c r="Q801" s="129"/>
      <c r="R801" s="129"/>
      <c r="S801" s="129"/>
      <c r="T801" s="129" t="s">
        <v>241</v>
      </c>
      <c r="U801" s="129"/>
      <c r="V801" s="129"/>
      <c r="W801" s="129"/>
      <c r="X801" s="129"/>
      <c r="Y801" s="129"/>
      <c r="Z801" s="129"/>
      <c r="AA801" s="129"/>
      <c r="AB801" s="129"/>
      <c r="AC801" s="129"/>
      <c r="AD801" s="129"/>
      <c r="AE801" s="129"/>
      <c r="AF801" s="129"/>
      <c r="AG801" s="129"/>
      <c r="AH801" s="129"/>
      <c r="AI801" s="129"/>
      <c r="AJ801" s="129"/>
      <c r="AK801" s="129"/>
      <c r="AL801" s="129"/>
      <c r="AM801" s="129"/>
      <c r="AN801" s="129"/>
      <c r="AO801" s="129"/>
      <c r="AP801" s="129"/>
      <c r="AQ801" s="129"/>
      <c r="AR801" s="129"/>
      <c r="AS801" s="129"/>
      <c r="AT801" s="129"/>
      <c r="AU801" s="129"/>
      <c r="AV801" s="129"/>
      <c r="AW801" s="129"/>
    </row>
    <row r="802" spans="1:49" outlineLevel="1">
      <c r="A802" s="130"/>
      <c r="B802" s="134"/>
      <c r="C802" s="167" t="s">
        <v>1161</v>
      </c>
      <c r="D802" s="137"/>
      <c r="E802" s="141">
        <v>3.82032413136</v>
      </c>
      <c r="F802" s="145"/>
      <c r="G802" s="145"/>
      <c r="H802" s="145"/>
      <c r="I802" s="145"/>
      <c r="J802" s="145"/>
      <c r="K802" s="145"/>
      <c r="L802" s="129"/>
      <c r="M802" s="129"/>
      <c r="N802" s="129"/>
      <c r="O802" s="129"/>
      <c r="P802" s="129"/>
      <c r="Q802" s="129"/>
      <c r="R802" s="129"/>
      <c r="S802" s="129"/>
      <c r="T802" s="129" t="s">
        <v>157</v>
      </c>
      <c r="U802" s="129">
        <v>0</v>
      </c>
      <c r="V802" s="129"/>
      <c r="W802" s="129"/>
      <c r="X802" s="129"/>
      <c r="Y802" s="129"/>
      <c r="Z802" s="129"/>
      <c r="AA802" s="129"/>
      <c r="AB802" s="129"/>
      <c r="AC802" s="129"/>
      <c r="AD802" s="129"/>
      <c r="AE802" s="129"/>
      <c r="AF802" s="129"/>
      <c r="AG802" s="129"/>
      <c r="AH802" s="129"/>
      <c r="AI802" s="129"/>
      <c r="AJ802" s="129"/>
      <c r="AK802" s="129"/>
      <c r="AL802" s="129"/>
      <c r="AM802" s="129"/>
      <c r="AN802" s="129"/>
      <c r="AO802" s="129"/>
      <c r="AP802" s="129"/>
      <c r="AQ802" s="129"/>
      <c r="AR802" s="129"/>
      <c r="AS802" s="129"/>
      <c r="AT802" s="129"/>
      <c r="AU802" s="129"/>
      <c r="AV802" s="129"/>
      <c r="AW802" s="129"/>
    </row>
    <row r="803" spans="1:49" outlineLevel="1">
      <c r="A803" s="130">
        <v>326</v>
      </c>
      <c r="B803" s="134" t="s">
        <v>1162</v>
      </c>
      <c r="C803" s="166" t="s">
        <v>1163</v>
      </c>
      <c r="D803" s="136" t="s">
        <v>198</v>
      </c>
      <c r="E803" s="140">
        <v>82.912000000000006</v>
      </c>
      <c r="F803" s="144"/>
      <c r="G803" s="145">
        <f>ROUND(E803*F803,2)</f>
        <v>0</v>
      </c>
      <c r="H803" s="145">
        <v>0</v>
      </c>
      <c r="I803" s="145">
        <f>ROUND(E803*H803,5)</f>
        <v>0</v>
      </c>
      <c r="J803" s="145">
        <v>0</v>
      </c>
      <c r="K803" s="145">
        <f>ROUND(E803*J803,5)</f>
        <v>0</v>
      </c>
      <c r="L803" s="129"/>
      <c r="M803" s="129"/>
      <c r="N803" s="129"/>
      <c r="O803" s="129"/>
      <c r="P803" s="129"/>
      <c r="Q803" s="129"/>
      <c r="R803" s="129"/>
      <c r="S803" s="129"/>
      <c r="T803" s="129" t="s">
        <v>155</v>
      </c>
      <c r="U803" s="129"/>
      <c r="V803" s="129"/>
      <c r="W803" s="129"/>
      <c r="X803" s="129"/>
      <c r="Y803" s="129"/>
      <c r="Z803" s="129"/>
      <c r="AA803" s="129"/>
      <c r="AB803" s="129"/>
      <c r="AC803" s="129"/>
      <c r="AD803" s="129"/>
      <c r="AE803" s="129"/>
      <c r="AF803" s="129"/>
      <c r="AG803" s="129"/>
      <c r="AH803" s="129"/>
      <c r="AI803" s="129"/>
      <c r="AJ803" s="129"/>
      <c r="AK803" s="129"/>
      <c r="AL803" s="129"/>
      <c r="AM803" s="129"/>
      <c r="AN803" s="129"/>
      <c r="AO803" s="129"/>
      <c r="AP803" s="129"/>
      <c r="AQ803" s="129"/>
      <c r="AR803" s="129"/>
      <c r="AS803" s="129"/>
      <c r="AT803" s="129"/>
      <c r="AU803" s="129"/>
      <c r="AV803" s="129"/>
      <c r="AW803" s="129"/>
    </row>
    <row r="804" spans="1:49" outlineLevel="1">
      <c r="A804" s="130"/>
      <c r="B804" s="134"/>
      <c r="C804" s="167" t="s">
        <v>652</v>
      </c>
      <c r="D804" s="137"/>
      <c r="E804" s="141">
        <v>82.912000000000006</v>
      </c>
      <c r="F804" s="145"/>
      <c r="G804" s="145"/>
      <c r="H804" s="145"/>
      <c r="I804" s="145"/>
      <c r="J804" s="145"/>
      <c r="K804" s="145"/>
      <c r="L804" s="129"/>
      <c r="M804" s="129"/>
      <c r="N804" s="129"/>
      <c r="O804" s="129"/>
      <c r="P804" s="129"/>
      <c r="Q804" s="129"/>
      <c r="R804" s="129"/>
      <c r="S804" s="129"/>
      <c r="T804" s="129" t="s">
        <v>157</v>
      </c>
      <c r="U804" s="129">
        <v>0</v>
      </c>
      <c r="V804" s="129"/>
      <c r="W804" s="129"/>
      <c r="X804" s="129"/>
      <c r="Y804" s="129"/>
      <c r="Z804" s="129"/>
      <c r="AA804" s="129"/>
      <c r="AB804" s="129"/>
      <c r="AC804" s="129"/>
      <c r="AD804" s="129"/>
      <c r="AE804" s="129"/>
      <c r="AF804" s="129"/>
      <c r="AG804" s="129"/>
      <c r="AH804" s="129"/>
      <c r="AI804" s="129"/>
      <c r="AJ804" s="129"/>
      <c r="AK804" s="129"/>
      <c r="AL804" s="129"/>
      <c r="AM804" s="129"/>
      <c r="AN804" s="129"/>
      <c r="AO804" s="129"/>
      <c r="AP804" s="129"/>
      <c r="AQ804" s="129"/>
      <c r="AR804" s="129"/>
      <c r="AS804" s="129"/>
      <c r="AT804" s="129"/>
      <c r="AU804" s="129"/>
      <c r="AV804" s="129"/>
      <c r="AW804" s="129"/>
    </row>
    <row r="805" spans="1:49" outlineLevel="1">
      <c r="A805" s="130">
        <v>327</v>
      </c>
      <c r="B805" s="134" t="s">
        <v>1164</v>
      </c>
      <c r="C805" s="166" t="s">
        <v>1165</v>
      </c>
      <c r="D805" s="136" t="s">
        <v>198</v>
      </c>
      <c r="E805" s="140">
        <v>91.203199999999995</v>
      </c>
      <c r="F805" s="144"/>
      <c r="G805" s="145">
        <f>ROUND(E805*F805,2)</f>
        <v>0</v>
      </c>
      <c r="H805" s="145">
        <v>1.6E-2</v>
      </c>
      <c r="I805" s="145">
        <f>ROUND(E805*H805,5)</f>
        <v>1.4592499999999999</v>
      </c>
      <c r="J805" s="145">
        <v>0</v>
      </c>
      <c r="K805" s="145">
        <f>ROUND(E805*J805,5)</f>
        <v>0</v>
      </c>
      <c r="L805" s="129"/>
      <c r="M805" s="129"/>
      <c r="N805" s="129"/>
      <c r="O805" s="129"/>
      <c r="P805" s="129"/>
      <c r="Q805" s="129"/>
      <c r="R805" s="129"/>
      <c r="S805" s="129"/>
      <c r="T805" s="129" t="s">
        <v>241</v>
      </c>
      <c r="U805" s="129"/>
      <c r="V805" s="129"/>
      <c r="W805" s="129"/>
      <c r="X805" s="129"/>
      <c r="Y805" s="129"/>
      <c r="Z805" s="129"/>
      <c r="AA805" s="129"/>
      <c r="AB805" s="129"/>
      <c r="AC805" s="129"/>
      <c r="AD805" s="129"/>
      <c r="AE805" s="129"/>
      <c r="AF805" s="129"/>
      <c r="AG805" s="129"/>
      <c r="AH805" s="129"/>
      <c r="AI805" s="129"/>
      <c r="AJ805" s="129"/>
      <c r="AK805" s="129"/>
      <c r="AL805" s="129"/>
      <c r="AM805" s="129"/>
      <c r="AN805" s="129"/>
      <c r="AO805" s="129"/>
      <c r="AP805" s="129"/>
      <c r="AQ805" s="129"/>
      <c r="AR805" s="129"/>
      <c r="AS805" s="129"/>
      <c r="AT805" s="129"/>
      <c r="AU805" s="129"/>
      <c r="AV805" s="129"/>
      <c r="AW805" s="129"/>
    </row>
    <row r="806" spans="1:49" outlineLevel="1">
      <c r="A806" s="130"/>
      <c r="B806" s="134"/>
      <c r="C806" s="167" t="s">
        <v>1166</v>
      </c>
      <c r="D806" s="137"/>
      <c r="E806" s="141">
        <v>91.203199999999995</v>
      </c>
      <c r="F806" s="145"/>
      <c r="G806" s="145"/>
      <c r="H806" s="145"/>
      <c r="I806" s="145"/>
      <c r="J806" s="145"/>
      <c r="K806" s="145"/>
      <c r="L806" s="129"/>
      <c r="M806" s="129"/>
      <c r="N806" s="129"/>
      <c r="O806" s="129"/>
      <c r="P806" s="129"/>
      <c r="Q806" s="129"/>
      <c r="R806" s="129"/>
      <c r="S806" s="129"/>
      <c r="T806" s="129" t="s">
        <v>157</v>
      </c>
      <c r="U806" s="129">
        <v>0</v>
      </c>
      <c r="V806" s="129"/>
      <c r="W806" s="129"/>
      <c r="X806" s="129"/>
      <c r="Y806" s="129"/>
      <c r="Z806" s="129"/>
      <c r="AA806" s="129"/>
      <c r="AB806" s="129"/>
      <c r="AC806" s="129"/>
      <c r="AD806" s="129"/>
      <c r="AE806" s="129"/>
      <c r="AF806" s="129"/>
      <c r="AG806" s="129"/>
      <c r="AH806" s="129"/>
      <c r="AI806" s="129"/>
      <c r="AJ806" s="129"/>
      <c r="AK806" s="129"/>
      <c r="AL806" s="129"/>
      <c r="AM806" s="129"/>
      <c r="AN806" s="129"/>
      <c r="AO806" s="129"/>
      <c r="AP806" s="129"/>
      <c r="AQ806" s="129"/>
      <c r="AR806" s="129"/>
      <c r="AS806" s="129"/>
      <c r="AT806" s="129"/>
      <c r="AU806" s="129"/>
      <c r="AV806" s="129"/>
      <c r="AW806" s="129"/>
    </row>
    <row r="807" spans="1:49" outlineLevel="1">
      <c r="A807" s="130">
        <v>328</v>
      </c>
      <c r="B807" s="134" t="s">
        <v>1167</v>
      </c>
      <c r="C807" s="166" t="s">
        <v>1168</v>
      </c>
      <c r="D807" s="136" t="s">
        <v>154</v>
      </c>
      <c r="E807" s="140">
        <v>6.8061199999999999</v>
      </c>
      <c r="F807" s="144"/>
      <c r="G807" s="145">
        <f>ROUND(E807*F807,2)</f>
        <v>0</v>
      </c>
      <c r="H807" s="145">
        <v>2.3570000000000001E-2</v>
      </c>
      <c r="I807" s="145">
        <f>ROUND(E807*H807,5)</f>
        <v>0.16042000000000001</v>
      </c>
      <c r="J807" s="145">
        <v>0</v>
      </c>
      <c r="K807" s="145">
        <f>ROUND(E807*J807,5)</f>
        <v>0</v>
      </c>
      <c r="L807" s="129"/>
      <c r="M807" s="129"/>
      <c r="N807" s="129"/>
      <c r="O807" s="129"/>
      <c r="P807" s="129"/>
      <c r="Q807" s="129"/>
      <c r="R807" s="129"/>
      <c r="S807" s="129"/>
      <c r="T807" s="129" t="s">
        <v>155</v>
      </c>
      <c r="U807" s="129"/>
      <c r="V807" s="129"/>
      <c r="W807" s="129"/>
      <c r="X807" s="129"/>
      <c r="Y807" s="129"/>
      <c r="Z807" s="129"/>
      <c r="AA807" s="129"/>
      <c r="AB807" s="129"/>
      <c r="AC807" s="129"/>
      <c r="AD807" s="129"/>
      <c r="AE807" s="129"/>
      <c r="AF807" s="129"/>
      <c r="AG807" s="129"/>
      <c r="AH807" s="129"/>
      <c r="AI807" s="129"/>
      <c r="AJ807" s="129"/>
      <c r="AK807" s="129"/>
      <c r="AL807" s="129"/>
      <c r="AM807" s="129"/>
      <c r="AN807" s="129"/>
      <c r="AO807" s="129"/>
      <c r="AP807" s="129"/>
      <c r="AQ807" s="129"/>
      <c r="AR807" s="129"/>
      <c r="AS807" s="129"/>
      <c r="AT807" s="129"/>
      <c r="AU807" s="129"/>
      <c r="AV807" s="129"/>
      <c r="AW807" s="129"/>
    </row>
    <row r="808" spans="1:49" outlineLevel="1">
      <c r="A808" s="130"/>
      <c r="B808" s="134"/>
      <c r="C808" s="167" t="s">
        <v>1169</v>
      </c>
      <c r="D808" s="137"/>
      <c r="E808" s="141">
        <v>6.8061199999999999</v>
      </c>
      <c r="F808" s="145"/>
      <c r="G808" s="145"/>
      <c r="H808" s="145"/>
      <c r="I808" s="145"/>
      <c r="J808" s="145"/>
      <c r="K808" s="145"/>
      <c r="L808" s="129"/>
      <c r="M808" s="129"/>
      <c r="N808" s="129"/>
      <c r="O808" s="129"/>
      <c r="P808" s="129"/>
      <c r="Q808" s="129"/>
      <c r="R808" s="129"/>
      <c r="S808" s="129"/>
      <c r="T808" s="129" t="s">
        <v>157</v>
      </c>
      <c r="U808" s="129">
        <v>0</v>
      </c>
      <c r="V808" s="129"/>
      <c r="W808" s="129"/>
      <c r="X808" s="129"/>
      <c r="Y808" s="129"/>
      <c r="Z808" s="129"/>
      <c r="AA808" s="129"/>
      <c r="AB808" s="129"/>
      <c r="AC808" s="129"/>
      <c r="AD808" s="129"/>
      <c r="AE808" s="129"/>
      <c r="AF808" s="129"/>
      <c r="AG808" s="129"/>
      <c r="AH808" s="129"/>
      <c r="AI808" s="129"/>
      <c r="AJ808" s="129"/>
      <c r="AK808" s="129"/>
      <c r="AL808" s="129"/>
      <c r="AM808" s="129"/>
      <c r="AN808" s="129"/>
      <c r="AO808" s="129"/>
      <c r="AP808" s="129"/>
      <c r="AQ808" s="129"/>
      <c r="AR808" s="129"/>
      <c r="AS808" s="129"/>
      <c r="AT808" s="129"/>
      <c r="AU808" s="129"/>
      <c r="AV808" s="129"/>
      <c r="AW808" s="129"/>
    </row>
    <row r="809" spans="1:49" outlineLevel="1">
      <c r="A809" s="130">
        <v>329</v>
      </c>
      <c r="B809" s="134" t="s">
        <v>1170</v>
      </c>
      <c r="C809" s="166" t="s">
        <v>1171</v>
      </c>
      <c r="D809" s="136" t="s">
        <v>154</v>
      </c>
      <c r="E809" s="140">
        <v>5.79108</v>
      </c>
      <c r="F809" s="144"/>
      <c r="G809" s="145">
        <f>ROUND(E809*F809,2)</f>
        <v>0</v>
      </c>
      <c r="H809" s="145">
        <v>1.6500000000000001E-2</v>
      </c>
      <c r="I809" s="145">
        <f>ROUND(E809*H809,5)</f>
        <v>9.5549999999999996E-2</v>
      </c>
      <c r="J809" s="145">
        <v>0</v>
      </c>
      <c r="K809" s="145">
        <f>ROUND(E809*J809,5)</f>
        <v>0</v>
      </c>
      <c r="L809" s="129"/>
      <c r="M809" s="129"/>
      <c r="N809" s="129"/>
      <c r="O809" s="129"/>
      <c r="P809" s="129"/>
      <c r="Q809" s="129"/>
      <c r="R809" s="129"/>
      <c r="S809" s="129"/>
      <c r="T809" s="129" t="s">
        <v>155</v>
      </c>
      <c r="U809" s="129"/>
      <c r="V809" s="129"/>
      <c r="W809" s="129"/>
      <c r="X809" s="129"/>
      <c r="Y809" s="129"/>
      <c r="Z809" s="129"/>
      <c r="AA809" s="129"/>
      <c r="AB809" s="129"/>
      <c r="AC809" s="129"/>
      <c r="AD809" s="129"/>
      <c r="AE809" s="129"/>
      <c r="AF809" s="129"/>
      <c r="AG809" s="129"/>
      <c r="AH809" s="129"/>
      <c r="AI809" s="129"/>
      <c r="AJ809" s="129"/>
      <c r="AK809" s="129"/>
      <c r="AL809" s="129"/>
      <c r="AM809" s="129"/>
      <c r="AN809" s="129"/>
      <c r="AO809" s="129"/>
      <c r="AP809" s="129"/>
      <c r="AQ809" s="129"/>
      <c r="AR809" s="129"/>
      <c r="AS809" s="129"/>
      <c r="AT809" s="129"/>
      <c r="AU809" s="129"/>
      <c r="AV809" s="129"/>
      <c r="AW809" s="129"/>
    </row>
    <row r="810" spans="1:49" outlineLevel="1">
      <c r="A810" s="130"/>
      <c r="B810" s="134"/>
      <c r="C810" s="167" t="s">
        <v>1172</v>
      </c>
      <c r="D810" s="137"/>
      <c r="E810" s="141">
        <v>5.79108</v>
      </c>
      <c r="F810" s="145"/>
      <c r="G810" s="145"/>
      <c r="H810" s="145"/>
      <c r="I810" s="145"/>
      <c r="J810" s="145"/>
      <c r="K810" s="145"/>
      <c r="L810" s="129"/>
      <c r="M810" s="129"/>
      <c r="N810" s="129"/>
      <c r="O810" s="129"/>
      <c r="P810" s="129"/>
      <c r="Q810" s="129"/>
      <c r="R810" s="129"/>
      <c r="S810" s="129"/>
      <c r="T810" s="129" t="s">
        <v>157</v>
      </c>
      <c r="U810" s="129">
        <v>0</v>
      </c>
      <c r="V810" s="129"/>
      <c r="W810" s="129"/>
      <c r="X810" s="129"/>
      <c r="Y810" s="129"/>
      <c r="Z810" s="129"/>
      <c r="AA810" s="129"/>
      <c r="AB810" s="129"/>
      <c r="AC810" s="129"/>
      <c r="AD810" s="129"/>
      <c r="AE810" s="129"/>
      <c r="AF810" s="129"/>
      <c r="AG810" s="129"/>
      <c r="AH810" s="129"/>
      <c r="AI810" s="129"/>
      <c r="AJ810" s="129"/>
      <c r="AK810" s="129"/>
      <c r="AL810" s="129"/>
      <c r="AM810" s="129"/>
      <c r="AN810" s="129"/>
      <c r="AO810" s="129"/>
      <c r="AP810" s="129"/>
      <c r="AQ810" s="129"/>
      <c r="AR810" s="129"/>
      <c r="AS810" s="129"/>
      <c r="AT810" s="129"/>
      <c r="AU810" s="129"/>
      <c r="AV810" s="129"/>
      <c r="AW810" s="129"/>
    </row>
    <row r="811" spans="1:49" outlineLevel="1">
      <c r="A811" s="130">
        <v>330</v>
      </c>
      <c r="B811" s="134" t="s">
        <v>1173</v>
      </c>
      <c r="C811" s="166" t="s">
        <v>1174</v>
      </c>
      <c r="D811" s="136" t="s">
        <v>198</v>
      </c>
      <c r="E811" s="140">
        <v>25.98</v>
      </c>
      <c r="F811" s="144"/>
      <c r="G811" s="145">
        <f>ROUND(E811*F811,2)</f>
        <v>0</v>
      </c>
      <c r="H811" s="145">
        <v>2.0000000000000002E-5</v>
      </c>
      <c r="I811" s="145">
        <f>ROUND(E811*H811,5)</f>
        <v>5.1999999999999995E-4</v>
      </c>
      <c r="J811" s="145">
        <v>0</v>
      </c>
      <c r="K811" s="145">
        <f>ROUND(E811*J811,5)</f>
        <v>0</v>
      </c>
      <c r="L811" s="129"/>
      <c r="M811" s="129"/>
      <c r="N811" s="129"/>
      <c r="O811" s="129"/>
      <c r="P811" s="129"/>
      <c r="Q811" s="129"/>
      <c r="R811" s="129"/>
      <c r="S811" s="129"/>
      <c r="T811" s="129" t="s">
        <v>155</v>
      </c>
      <c r="U811" s="129"/>
      <c r="V811" s="129"/>
      <c r="W811" s="129"/>
      <c r="X811" s="129"/>
      <c r="Y811" s="129"/>
      <c r="Z811" s="129"/>
      <c r="AA811" s="129"/>
      <c r="AB811" s="129"/>
      <c r="AC811" s="129"/>
      <c r="AD811" s="129"/>
      <c r="AE811" s="129"/>
      <c r="AF811" s="129"/>
      <c r="AG811" s="129"/>
      <c r="AH811" s="129"/>
      <c r="AI811" s="129"/>
      <c r="AJ811" s="129"/>
      <c r="AK811" s="129"/>
      <c r="AL811" s="129"/>
      <c r="AM811" s="129"/>
      <c r="AN811" s="129"/>
      <c r="AO811" s="129"/>
      <c r="AP811" s="129"/>
      <c r="AQ811" s="129"/>
      <c r="AR811" s="129"/>
      <c r="AS811" s="129"/>
      <c r="AT811" s="129"/>
      <c r="AU811" s="129"/>
      <c r="AV811" s="129"/>
      <c r="AW811" s="129"/>
    </row>
    <row r="812" spans="1:49" outlineLevel="1">
      <c r="A812" s="130"/>
      <c r="B812" s="134"/>
      <c r="C812" s="167" t="s">
        <v>1175</v>
      </c>
      <c r="D812" s="137"/>
      <c r="E812" s="141">
        <v>10.75</v>
      </c>
      <c r="F812" s="145"/>
      <c r="G812" s="145"/>
      <c r="H812" s="145"/>
      <c r="I812" s="145"/>
      <c r="J812" s="145"/>
      <c r="K812" s="145"/>
      <c r="L812" s="129"/>
      <c r="M812" s="129"/>
      <c r="N812" s="129"/>
      <c r="O812" s="129"/>
      <c r="P812" s="129"/>
      <c r="Q812" s="129"/>
      <c r="R812" s="129"/>
      <c r="S812" s="129"/>
      <c r="T812" s="129" t="s">
        <v>157</v>
      </c>
      <c r="U812" s="129">
        <v>0</v>
      </c>
      <c r="V812" s="129"/>
      <c r="W812" s="129"/>
      <c r="X812" s="129"/>
      <c r="Y812" s="129"/>
      <c r="Z812" s="129"/>
      <c r="AA812" s="129"/>
      <c r="AB812" s="129"/>
      <c r="AC812" s="129"/>
      <c r="AD812" s="129"/>
      <c r="AE812" s="129"/>
      <c r="AF812" s="129"/>
      <c r="AG812" s="129"/>
      <c r="AH812" s="129"/>
      <c r="AI812" s="129"/>
      <c r="AJ812" s="129"/>
      <c r="AK812" s="129"/>
      <c r="AL812" s="129"/>
      <c r="AM812" s="129"/>
      <c r="AN812" s="129"/>
      <c r="AO812" s="129"/>
      <c r="AP812" s="129"/>
      <c r="AQ812" s="129"/>
      <c r="AR812" s="129"/>
      <c r="AS812" s="129"/>
      <c r="AT812" s="129"/>
      <c r="AU812" s="129"/>
      <c r="AV812" s="129"/>
      <c r="AW812" s="129"/>
    </row>
    <row r="813" spans="1:49" outlineLevel="1">
      <c r="A813" s="130"/>
      <c r="B813" s="134"/>
      <c r="C813" s="167" t="s">
        <v>1176</v>
      </c>
      <c r="D813" s="137"/>
      <c r="E813" s="141">
        <v>15.23</v>
      </c>
      <c r="F813" s="145"/>
      <c r="G813" s="145"/>
      <c r="H813" s="145"/>
      <c r="I813" s="145"/>
      <c r="J813" s="145"/>
      <c r="K813" s="145"/>
      <c r="L813" s="129"/>
      <c r="M813" s="129"/>
      <c r="N813" s="129"/>
      <c r="O813" s="129"/>
      <c r="P813" s="129"/>
      <c r="Q813" s="129"/>
      <c r="R813" s="129"/>
      <c r="S813" s="129"/>
      <c r="T813" s="129" t="s">
        <v>157</v>
      </c>
      <c r="U813" s="129">
        <v>0</v>
      </c>
      <c r="V813" s="129"/>
      <c r="W813" s="129"/>
      <c r="X813" s="129"/>
      <c r="Y813" s="129"/>
      <c r="Z813" s="129"/>
      <c r="AA813" s="129"/>
      <c r="AB813" s="129"/>
      <c r="AC813" s="129"/>
      <c r="AD813" s="129"/>
      <c r="AE813" s="129"/>
      <c r="AF813" s="129"/>
      <c r="AG813" s="129"/>
      <c r="AH813" s="129"/>
      <c r="AI813" s="129"/>
      <c r="AJ813" s="129"/>
      <c r="AK813" s="129"/>
      <c r="AL813" s="129"/>
      <c r="AM813" s="129"/>
      <c r="AN813" s="129"/>
      <c r="AO813" s="129"/>
      <c r="AP813" s="129"/>
      <c r="AQ813" s="129"/>
      <c r="AR813" s="129"/>
      <c r="AS813" s="129"/>
      <c r="AT813" s="129"/>
      <c r="AU813" s="129"/>
      <c r="AV813" s="129"/>
      <c r="AW813" s="129"/>
    </row>
    <row r="814" spans="1:49" outlineLevel="1">
      <c r="A814" s="130">
        <v>331</v>
      </c>
      <c r="B814" s="134" t="s">
        <v>1177</v>
      </c>
      <c r="C814" s="166" t="s">
        <v>1178</v>
      </c>
      <c r="D814" s="136" t="s">
        <v>198</v>
      </c>
      <c r="E814" s="140">
        <v>28.577999999999999</v>
      </c>
      <c r="F814" s="144"/>
      <c r="G814" s="145">
        <f>ROUND(E814*F814,2)</f>
        <v>0</v>
      </c>
      <c r="H814" s="145">
        <v>1.4999999999999999E-2</v>
      </c>
      <c r="I814" s="145">
        <f>ROUND(E814*H814,5)</f>
        <v>0.42867</v>
      </c>
      <c r="J814" s="145">
        <v>0</v>
      </c>
      <c r="K814" s="145">
        <f>ROUND(E814*J814,5)</f>
        <v>0</v>
      </c>
      <c r="L814" s="129"/>
      <c r="M814" s="129"/>
      <c r="N814" s="129"/>
      <c r="O814" s="129"/>
      <c r="P814" s="129"/>
      <c r="Q814" s="129"/>
      <c r="R814" s="129"/>
      <c r="S814" s="129"/>
      <c r="T814" s="129" t="s">
        <v>241</v>
      </c>
      <c r="U814" s="129"/>
      <c r="V814" s="129"/>
      <c r="W814" s="129"/>
      <c r="X814" s="129"/>
      <c r="Y814" s="129"/>
      <c r="Z814" s="129"/>
      <c r="AA814" s="129"/>
      <c r="AB814" s="129"/>
      <c r="AC814" s="129"/>
      <c r="AD814" s="129"/>
      <c r="AE814" s="129"/>
      <c r="AF814" s="129"/>
      <c r="AG814" s="129"/>
      <c r="AH814" s="129"/>
      <c r="AI814" s="129"/>
      <c r="AJ814" s="129"/>
      <c r="AK814" s="129"/>
      <c r="AL814" s="129"/>
      <c r="AM814" s="129"/>
      <c r="AN814" s="129"/>
      <c r="AO814" s="129"/>
      <c r="AP814" s="129"/>
      <c r="AQ814" s="129"/>
      <c r="AR814" s="129"/>
      <c r="AS814" s="129"/>
      <c r="AT814" s="129"/>
      <c r="AU814" s="129"/>
      <c r="AV814" s="129"/>
      <c r="AW814" s="129"/>
    </row>
    <row r="815" spans="1:49" outlineLevel="1">
      <c r="A815" s="130"/>
      <c r="B815" s="134"/>
      <c r="C815" s="167" t="s">
        <v>1179</v>
      </c>
      <c r="D815" s="137"/>
      <c r="E815" s="141">
        <v>28.577999999999999</v>
      </c>
      <c r="F815" s="145"/>
      <c r="G815" s="145"/>
      <c r="H815" s="145"/>
      <c r="I815" s="145"/>
      <c r="J815" s="145"/>
      <c r="K815" s="145"/>
      <c r="L815" s="129"/>
      <c r="M815" s="129"/>
      <c r="N815" s="129"/>
      <c r="O815" s="129"/>
      <c r="P815" s="129"/>
      <c r="Q815" s="129"/>
      <c r="R815" s="129"/>
      <c r="S815" s="129"/>
      <c r="T815" s="129" t="s">
        <v>157</v>
      </c>
      <c r="U815" s="129">
        <v>0</v>
      </c>
      <c r="V815" s="129"/>
      <c r="W815" s="129"/>
      <c r="X815" s="129"/>
      <c r="Y815" s="129"/>
      <c r="Z815" s="129"/>
      <c r="AA815" s="129"/>
      <c r="AB815" s="129"/>
      <c r="AC815" s="129"/>
      <c r="AD815" s="129"/>
      <c r="AE815" s="129"/>
      <c r="AF815" s="129"/>
      <c r="AG815" s="129"/>
      <c r="AH815" s="129"/>
      <c r="AI815" s="129"/>
      <c r="AJ815" s="129"/>
      <c r="AK815" s="129"/>
      <c r="AL815" s="129"/>
      <c r="AM815" s="129"/>
      <c r="AN815" s="129"/>
      <c r="AO815" s="129"/>
      <c r="AP815" s="129"/>
      <c r="AQ815" s="129"/>
      <c r="AR815" s="129"/>
      <c r="AS815" s="129"/>
      <c r="AT815" s="129"/>
      <c r="AU815" s="129"/>
      <c r="AV815" s="129"/>
      <c r="AW815" s="129"/>
    </row>
    <row r="816" spans="1:49" outlineLevel="1">
      <c r="A816" s="130">
        <v>332</v>
      </c>
      <c r="B816" s="134" t="s">
        <v>1180</v>
      </c>
      <c r="C816" s="166" t="s">
        <v>1181</v>
      </c>
      <c r="D816" s="136" t="s">
        <v>198</v>
      </c>
      <c r="E816" s="140">
        <v>25.98</v>
      </c>
      <c r="F816" s="144"/>
      <c r="G816" s="145">
        <f>ROUND(E816*F816,2)</f>
        <v>0</v>
      </c>
      <c r="H816" s="145">
        <v>2.4000000000000001E-4</v>
      </c>
      <c r="I816" s="145">
        <f>ROUND(E816*H816,5)</f>
        <v>6.2399999999999999E-3</v>
      </c>
      <c r="J816" s="145">
        <v>0</v>
      </c>
      <c r="K816" s="145">
        <f>ROUND(E816*J816,5)</f>
        <v>0</v>
      </c>
      <c r="L816" s="129"/>
      <c r="M816" s="129"/>
      <c r="N816" s="129"/>
      <c r="O816" s="129"/>
      <c r="P816" s="129"/>
      <c r="Q816" s="129"/>
      <c r="R816" s="129"/>
      <c r="S816" s="129"/>
      <c r="T816" s="129" t="s">
        <v>155</v>
      </c>
      <c r="U816" s="129"/>
      <c r="V816" s="129"/>
      <c r="W816" s="129"/>
      <c r="X816" s="129"/>
      <c r="Y816" s="129"/>
      <c r="Z816" s="129"/>
      <c r="AA816" s="129"/>
      <c r="AB816" s="129"/>
      <c r="AC816" s="129"/>
      <c r="AD816" s="129"/>
      <c r="AE816" s="129"/>
      <c r="AF816" s="129"/>
      <c r="AG816" s="129"/>
      <c r="AH816" s="129"/>
      <c r="AI816" s="129"/>
      <c r="AJ816" s="129"/>
      <c r="AK816" s="129"/>
      <c r="AL816" s="129"/>
      <c r="AM816" s="129"/>
      <c r="AN816" s="129"/>
      <c r="AO816" s="129"/>
      <c r="AP816" s="129"/>
      <c r="AQ816" s="129"/>
      <c r="AR816" s="129"/>
      <c r="AS816" s="129"/>
      <c r="AT816" s="129"/>
      <c r="AU816" s="129"/>
      <c r="AV816" s="129"/>
      <c r="AW816" s="129"/>
    </row>
    <row r="817" spans="1:49" outlineLevel="1">
      <c r="A817" s="130">
        <v>333</v>
      </c>
      <c r="B817" s="134" t="s">
        <v>1182</v>
      </c>
      <c r="C817" s="166" t="s">
        <v>1183</v>
      </c>
      <c r="D817" s="136" t="s">
        <v>237</v>
      </c>
      <c r="E817" s="140">
        <v>8</v>
      </c>
      <c r="F817" s="144"/>
      <c r="G817" s="145">
        <f>ROUND(E817*F817,2)</f>
        <v>0</v>
      </c>
      <c r="H817" s="145">
        <v>0</v>
      </c>
      <c r="I817" s="145">
        <f>ROUND(E817*H817,5)</f>
        <v>0</v>
      </c>
      <c r="J817" s="145">
        <v>0</v>
      </c>
      <c r="K817" s="145">
        <f>ROUND(E817*J817,5)</f>
        <v>0</v>
      </c>
      <c r="L817" s="129"/>
      <c r="M817" s="129"/>
      <c r="N817" s="129"/>
      <c r="O817" s="129"/>
      <c r="P817" s="129"/>
      <c r="Q817" s="129"/>
      <c r="R817" s="129"/>
      <c r="S817" s="129"/>
      <c r="T817" s="129" t="s">
        <v>155</v>
      </c>
      <c r="U817" s="129"/>
      <c r="V817" s="129"/>
      <c r="W817" s="129"/>
      <c r="X817" s="129"/>
      <c r="Y817" s="129"/>
      <c r="Z817" s="129"/>
      <c r="AA817" s="129"/>
      <c r="AB817" s="129"/>
      <c r="AC817" s="129"/>
      <c r="AD817" s="129"/>
      <c r="AE817" s="129"/>
      <c r="AF817" s="129"/>
      <c r="AG817" s="129"/>
      <c r="AH817" s="129"/>
      <c r="AI817" s="129"/>
      <c r="AJ817" s="129"/>
      <c r="AK817" s="129"/>
      <c r="AL817" s="129"/>
      <c r="AM817" s="129"/>
      <c r="AN817" s="129"/>
      <c r="AO817" s="129"/>
      <c r="AP817" s="129"/>
      <c r="AQ817" s="129"/>
      <c r="AR817" s="129"/>
      <c r="AS817" s="129"/>
      <c r="AT817" s="129"/>
      <c r="AU817" s="129"/>
      <c r="AV817" s="129"/>
      <c r="AW817" s="129"/>
    </row>
    <row r="818" spans="1:49" outlineLevel="1">
      <c r="A818" s="130">
        <v>334</v>
      </c>
      <c r="B818" s="134" t="s">
        <v>1184</v>
      </c>
      <c r="C818" s="166" t="s">
        <v>1185</v>
      </c>
      <c r="D818" s="136" t="s">
        <v>1186</v>
      </c>
      <c r="E818" s="140">
        <v>21</v>
      </c>
      <c r="F818" s="144"/>
      <c r="G818" s="145">
        <f>ROUND(E818*F818,2)</f>
        <v>0</v>
      </c>
      <c r="H818" s="145">
        <v>0</v>
      </c>
      <c r="I818" s="145">
        <f>ROUND(E818*H818,5)</f>
        <v>0</v>
      </c>
      <c r="J818" s="145">
        <v>0</v>
      </c>
      <c r="K818" s="145">
        <f>ROUND(E818*J818,5)</f>
        <v>0</v>
      </c>
      <c r="L818" s="129"/>
      <c r="M818" s="129"/>
      <c r="N818" s="129"/>
      <c r="O818" s="129"/>
      <c r="P818" s="129"/>
      <c r="Q818" s="129"/>
      <c r="R818" s="129"/>
      <c r="S818" s="129"/>
      <c r="T818" s="129" t="s">
        <v>155</v>
      </c>
      <c r="U818" s="129"/>
      <c r="V818" s="129"/>
      <c r="W818" s="129"/>
      <c r="X818" s="129"/>
      <c r="Y818" s="129"/>
      <c r="Z818" s="129"/>
      <c r="AA818" s="129"/>
      <c r="AB818" s="129"/>
      <c r="AC818" s="129"/>
      <c r="AD818" s="129"/>
      <c r="AE818" s="129"/>
      <c r="AF818" s="129"/>
      <c r="AG818" s="129"/>
      <c r="AH818" s="129"/>
      <c r="AI818" s="129"/>
      <c r="AJ818" s="129"/>
      <c r="AK818" s="129"/>
      <c r="AL818" s="129"/>
      <c r="AM818" s="129"/>
      <c r="AN818" s="129"/>
      <c r="AO818" s="129"/>
      <c r="AP818" s="129"/>
      <c r="AQ818" s="129"/>
      <c r="AR818" s="129"/>
      <c r="AS818" s="129"/>
      <c r="AT818" s="129"/>
      <c r="AU818" s="129"/>
      <c r="AV818" s="129"/>
      <c r="AW818" s="129"/>
    </row>
    <row r="819" spans="1:49" outlineLevel="1">
      <c r="A819" s="130">
        <v>335</v>
      </c>
      <c r="B819" s="134" t="s">
        <v>1187</v>
      </c>
      <c r="C819" s="166" t="s">
        <v>1188</v>
      </c>
      <c r="D819" s="136" t="s">
        <v>219</v>
      </c>
      <c r="E819" s="140">
        <v>12.54</v>
      </c>
      <c r="F819" s="144"/>
      <c r="G819" s="145">
        <f>ROUND(E819*F819,2)</f>
        <v>0</v>
      </c>
      <c r="H819" s="145">
        <v>0</v>
      </c>
      <c r="I819" s="145">
        <f>ROUND(E819*H819,5)</f>
        <v>0</v>
      </c>
      <c r="J819" s="145">
        <v>0</v>
      </c>
      <c r="K819" s="145">
        <f>ROUND(E819*J819,5)</f>
        <v>0</v>
      </c>
      <c r="L819" s="129"/>
      <c r="M819" s="129"/>
      <c r="N819" s="129"/>
      <c r="O819" s="129"/>
      <c r="P819" s="129"/>
      <c r="Q819" s="129"/>
      <c r="R819" s="129"/>
      <c r="S819" s="129"/>
      <c r="T819" s="129" t="s">
        <v>155</v>
      </c>
      <c r="U819" s="129"/>
      <c r="V819" s="129"/>
      <c r="W819" s="129"/>
      <c r="X819" s="129"/>
      <c r="Y819" s="129"/>
      <c r="Z819" s="129"/>
      <c r="AA819" s="129"/>
      <c r="AB819" s="129"/>
      <c r="AC819" s="129"/>
      <c r="AD819" s="129"/>
      <c r="AE819" s="129"/>
      <c r="AF819" s="129"/>
      <c r="AG819" s="129"/>
      <c r="AH819" s="129"/>
      <c r="AI819" s="129"/>
      <c r="AJ819" s="129"/>
      <c r="AK819" s="129"/>
      <c r="AL819" s="129"/>
      <c r="AM819" s="129"/>
      <c r="AN819" s="129"/>
      <c r="AO819" s="129"/>
      <c r="AP819" s="129"/>
      <c r="AQ819" s="129"/>
      <c r="AR819" s="129"/>
      <c r="AS819" s="129"/>
      <c r="AT819" s="129"/>
      <c r="AU819" s="129"/>
      <c r="AV819" s="129"/>
      <c r="AW819" s="129"/>
    </row>
    <row r="820" spans="1:49">
      <c r="A820" s="131" t="s">
        <v>150</v>
      </c>
      <c r="B820" s="135" t="s">
        <v>104</v>
      </c>
      <c r="C820" s="168" t="s">
        <v>105</v>
      </c>
      <c r="D820" s="138"/>
      <c r="E820" s="142"/>
      <c r="F820" s="146"/>
      <c r="G820" s="146">
        <f>SUM(G821:G833)</f>
        <v>0</v>
      </c>
      <c r="H820" s="146"/>
      <c r="I820" s="146">
        <f>SUM(I821:I833)</f>
        <v>4.8315900000000003</v>
      </c>
      <c r="J820" s="146"/>
      <c r="K820" s="146">
        <f>SUM(K821:K833)</f>
        <v>4.2948000000000004</v>
      </c>
      <c r="T820" t="s">
        <v>151</v>
      </c>
    </row>
    <row r="821" spans="1:49" ht="20.399999999999999" outlineLevel="1">
      <c r="A821" s="130">
        <v>336</v>
      </c>
      <c r="B821" s="134" t="s">
        <v>1189</v>
      </c>
      <c r="C821" s="166" t="s">
        <v>1190</v>
      </c>
      <c r="D821" s="136" t="s">
        <v>198</v>
      </c>
      <c r="E821" s="140">
        <v>112.04</v>
      </c>
      <c r="F821" s="144"/>
      <c r="G821" s="145">
        <f>ROUND(E821*F821,2)</f>
        <v>0</v>
      </c>
      <c r="H821" s="145">
        <v>7.2000000000000005E-4</v>
      </c>
      <c r="I821" s="145">
        <f>ROUND(E821*H821,5)</f>
        <v>8.0670000000000006E-2</v>
      </c>
      <c r="J821" s="145">
        <v>0</v>
      </c>
      <c r="K821" s="145">
        <f>ROUND(E821*J821,5)</f>
        <v>0</v>
      </c>
      <c r="L821" s="129"/>
      <c r="M821" s="129"/>
      <c r="N821" s="129"/>
      <c r="O821" s="129"/>
      <c r="P821" s="129"/>
      <c r="Q821" s="129"/>
      <c r="R821" s="129"/>
      <c r="S821" s="129"/>
      <c r="T821" s="129" t="s">
        <v>155</v>
      </c>
      <c r="U821" s="129"/>
      <c r="V821" s="129"/>
      <c r="W821" s="129"/>
      <c r="X821" s="129"/>
      <c r="Y821" s="129"/>
      <c r="Z821" s="129"/>
      <c r="AA821" s="129"/>
      <c r="AB821" s="129"/>
      <c r="AC821" s="129"/>
      <c r="AD821" s="129"/>
      <c r="AE821" s="129"/>
      <c r="AF821" s="129"/>
      <c r="AG821" s="129"/>
      <c r="AH821" s="129"/>
      <c r="AI821" s="129"/>
      <c r="AJ821" s="129"/>
      <c r="AK821" s="129"/>
      <c r="AL821" s="129"/>
      <c r="AM821" s="129"/>
      <c r="AN821" s="129"/>
      <c r="AO821" s="129"/>
      <c r="AP821" s="129"/>
      <c r="AQ821" s="129"/>
      <c r="AR821" s="129"/>
      <c r="AS821" s="129"/>
      <c r="AT821" s="129"/>
      <c r="AU821" s="129"/>
      <c r="AV821" s="129"/>
      <c r="AW821" s="129"/>
    </row>
    <row r="822" spans="1:49" outlineLevel="1">
      <c r="A822" s="130"/>
      <c r="B822" s="134"/>
      <c r="C822" s="167" t="s">
        <v>1129</v>
      </c>
      <c r="D822" s="137"/>
      <c r="E822" s="141"/>
      <c r="F822" s="145"/>
      <c r="G822" s="145"/>
      <c r="H822" s="145"/>
      <c r="I822" s="145"/>
      <c r="J822" s="145"/>
      <c r="K822" s="145"/>
      <c r="L822" s="129"/>
      <c r="M822" s="129"/>
      <c r="N822" s="129"/>
      <c r="O822" s="129"/>
      <c r="P822" s="129"/>
      <c r="Q822" s="129"/>
      <c r="R822" s="129"/>
      <c r="S822" s="129"/>
      <c r="T822" s="129" t="s">
        <v>157</v>
      </c>
      <c r="U822" s="129">
        <v>0</v>
      </c>
      <c r="V822" s="129"/>
      <c r="W822" s="129"/>
      <c r="X822" s="129"/>
      <c r="Y822" s="129"/>
      <c r="Z822" s="129"/>
      <c r="AA822" s="129"/>
      <c r="AB822" s="129"/>
      <c r="AC822" s="129"/>
      <c r="AD822" s="129"/>
      <c r="AE822" s="129"/>
      <c r="AF822" s="129"/>
      <c r="AG822" s="129"/>
      <c r="AH822" s="129"/>
      <c r="AI822" s="129"/>
      <c r="AJ822" s="129"/>
      <c r="AK822" s="129"/>
      <c r="AL822" s="129"/>
      <c r="AM822" s="129"/>
      <c r="AN822" s="129"/>
      <c r="AO822" s="129"/>
      <c r="AP822" s="129"/>
      <c r="AQ822" s="129"/>
      <c r="AR822" s="129"/>
      <c r="AS822" s="129"/>
      <c r="AT822" s="129"/>
      <c r="AU822" s="129"/>
      <c r="AV822" s="129"/>
      <c r="AW822" s="129"/>
    </row>
    <row r="823" spans="1:49" outlineLevel="1">
      <c r="A823" s="130"/>
      <c r="B823" s="134"/>
      <c r="C823" s="167" t="s">
        <v>1191</v>
      </c>
      <c r="D823" s="137"/>
      <c r="E823" s="141"/>
      <c r="F823" s="145"/>
      <c r="G823" s="145"/>
      <c r="H823" s="145"/>
      <c r="I823" s="145"/>
      <c r="J823" s="145"/>
      <c r="K823" s="145"/>
      <c r="L823" s="129"/>
      <c r="M823" s="129"/>
      <c r="N823" s="129"/>
      <c r="O823" s="129"/>
      <c r="P823" s="129"/>
      <c r="Q823" s="129"/>
      <c r="R823" s="129"/>
      <c r="S823" s="129"/>
      <c r="T823" s="129" t="s">
        <v>157</v>
      </c>
      <c r="U823" s="129">
        <v>0</v>
      </c>
      <c r="V823" s="129"/>
      <c r="W823" s="129"/>
      <c r="X823" s="129"/>
      <c r="Y823" s="129"/>
      <c r="Z823" s="129"/>
      <c r="AA823" s="129"/>
      <c r="AB823" s="129"/>
      <c r="AC823" s="129"/>
      <c r="AD823" s="129"/>
      <c r="AE823" s="129"/>
      <c r="AF823" s="129"/>
      <c r="AG823" s="129"/>
      <c r="AH823" s="129"/>
      <c r="AI823" s="129"/>
      <c r="AJ823" s="129"/>
      <c r="AK823" s="129"/>
      <c r="AL823" s="129"/>
      <c r="AM823" s="129"/>
      <c r="AN823" s="129"/>
      <c r="AO823" s="129"/>
      <c r="AP823" s="129"/>
      <c r="AQ823" s="129"/>
      <c r="AR823" s="129"/>
      <c r="AS823" s="129"/>
      <c r="AT823" s="129"/>
      <c r="AU823" s="129"/>
      <c r="AV823" s="129"/>
      <c r="AW823" s="129"/>
    </row>
    <row r="824" spans="1:49" outlineLevel="1">
      <c r="A824" s="130"/>
      <c r="B824" s="134"/>
      <c r="C824" s="167" t="s">
        <v>1192</v>
      </c>
      <c r="D824" s="137"/>
      <c r="E824" s="141">
        <v>112.04</v>
      </c>
      <c r="F824" s="145"/>
      <c r="G824" s="145"/>
      <c r="H824" s="145"/>
      <c r="I824" s="145"/>
      <c r="J824" s="145"/>
      <c r="K824" s="145"/>
      <c r="L824" s="129"/>
      <c r="M824" s="129"/>
      <c r="N824" s="129"/>
      <c r="O824" s="129"/>
      <c r="P824" s="129"/>
      <c r="Q824" s="129"/>
      <c r="R824" s="129"/>
      <c r="S824" s="129"/>
      <c r="T824" s="129" t="s">
        <v>157</v>
      </c>
      <c r="U824" s="129">
        <v>0</v>
      </c>
      <c r="V824" s="129"/>
      <c r="W824" s="129"/>
      <c r="X824" s="129"/>
      <c r="Y824" s="129"/>
      <c r="Z824" s="129"/>
      <c r="AA824" s="129"/>
      <c r="AB824" s="129"/>
      <c r="AC824" s="129"/>
      <c r="AD824" s="129"/>
      <c r="AE824" s="129"/>
      <c r="AF824" s="129"/>
      <c r="AG824" s="129"/>
      <c r="AH824" s="129"/>
      <c r="AI824" s="129"/>
      <c r="AJ824" s="129"/>
      <c r="AK824" s="129"/>
      <c r="AL824" s="129"/>
      <c r="AM824" s="129"/>
      <c r="AN824" s="129"/>
      <c r="AO824" s="129"/>
      <c r="AP824" s="129"/>
      <c r="AQ824" s="129"/>
      <c r="AR824" s="129"/>
      <c r="AS824" s="129"/>
      <c r="AT824" s="129"/>
      <c r="AU824" s="129"/>
      <c r="AV824" s="129"/>
      <c r="AW824" s="129"/>
    </row>
    <row r="825" spans="1:49" ht="20.399999999999999" outlineLevel="1">
      <c r="A825" s="130">
        <v>337</v>
      </c>
      <c r="B825" s="134" t="s">
        <v>1193</v>
      </c>
      <c r="C825" s="166" t="s">
        <v>1194</v>
      </c>
      <c r="D825" s="136" t="s">
        <v>198</v>
      </c>
      <c r="E825" s="140">
        <v>174.28</v>
      </c>
      <c r="F825" s="144"/>
      <c r="G825" s="145">
        <f>ROUND(E825*F825,2)</f>
        <v>0</v>
      </c>
      <c r="H825" s="145">
        <v>5.0000000000000002E-5</v>
      </c>
      <c r="I825" s="145">
        <f>ROUND(E825*H825,5)</f>
        <v>8.7100000000000007E-3</v>
      </c>
      <c r="J825" s="145">
        <v>0</v>
      </c>
      <c r="K825" s="145">
        <f>ROUND(E825*J825,5)</f>
        <v>0</v>
      </c>
      <c r="L825" s="129"/>
      <c r="M825" s="129"/>
      <c r="N825" s="129"/>
      <c r="O825" s="129"/>
      <c r="P825" s="129"/>
      <c r="Q825" s="129"/>
      <c r="R825" s="129"/>
      <c r="S825" s="129"/>
      <c r="T825" s="129" t="s">
        <v>155</v>
      </c>
      <c r="U825" s="129"/>
      <c r="V825" s="129"/>
      <c r="W825" s="129"/>
      <c r="X825" s="129"/>
      <c r="Y825" s="129"/>
      <c r="Z825" s="129"/>
      <c r="AA825" s="129"/>
      <c r="AB825" s="129"/>
      <c r="AC825" s="129"/>
      <c r="AD825" s="129"/>
      <c r="AE825" s="129"/>
      <c r="AF825" s="129"/>
      <c r="AG825" s="129"/>
      <c r="AH825" s="129"/>
      <c r="AI825" s="129"/>
      <c r="AJ825" s="129"/>
      <c r="AK825" s="129"/>
      <c r="AL825" s="129"/>
      <c r="AM825" s="129"/>
      <c r="AN825" s="129"/>
      <c r="AO825" s="129"/>
      <c r="AP825" s="129"/>
      <c r="AQ825" s="129"/>
      <c r="AR825" s="129"/>
      <c r="AS825" s="129"/>
      <c r="AT825" s="129"/>
      <c r="AU825" s="129"/>
      <c r="AV825" s="129"/>
      <c r="AW825" s="129"/>
    </row>
    <row r="826" spans="1:49" outlineLevel="1">
      <c r="A826" s="130"/>
      <c r="B826" s="134"/>
      <c r="C826" s="167" t="s">
        <v>1129</v>
      </c>
      <c r="D826" s="137"/>
      <c r="E826" s="141"/>
      <c r="F826" s="145"/>
      <c r="G826" s="145"/>
      <c r="H826" s="145"/>
      <c r="I826" s="145"/>
      <c r="J826" s="145"/>
      <c r="K826" s="145"/>
      <c r="L826" s="129"/>
      <c r="M826" s="129"/>
      <c r="N826" s="129"/>
      <c r="O826" s="129"/>
      <c r="P826" s="129"/>
      <c r="Q826" s="129"/>
      <c r="R826" s="129"/>
      <c r="S826" s="129"/>
      <c r="T826" s="129" t="s">
        <v>157</v>
      </c>
      <c r="U826" s="129">
        <v>0</v>
      </c>
      <c r="V826" s="129"/>
      <c r="W826" s="129"/>
      <c r="X826" s="129"/>
      <c r="Y826" s="129"/>
      <c r="Z826" s="129"/>
      <c r="AA826" s="129"/>
      <c r="AB826" s="129"/>
      <c r="AC826" s="129"/>
      <c r="AD826" s="129"/>
      <c r="AE826" s="129"/>
      <c r="AF826" s="129"/>
      <c r="AG826" s="129"/>
      <c r="AH826" s="129"/>
      <c r="AI826" s="129"/>
      <c r="AJ826" s="129"/>
      <c r="AK826" s="129"/>
      <c r="AL826" s="129"/>
      <c r="AM826" s="129"/>
      <c r="AN826" s="129"/>
      <c r="AO826" s="129"/>
      <c r="AP826" s="129"/>
      <c r="AQ826" s="129"/>
      <c r="AR826" s="129"/>
      <c r="AS826" s="129"/>
      <c r="AT826" s="129"/>
      <c r="AU826" s="129"/>
      <c r="AV826" s="129"/>
      <c r="AW826" s="129"/>
    </row>
    <row r="827" spans="1:49" outlineLevel="1">
      <c r="A827" s="130"/>
      <c r="B827" s="134"/>
      <c r="C827" s="167" t="s">
        <v>1195</v>
      </c>
      <c r="D827" s="137"/>
      <c r="E827" s="141"/>
      <c r="F827" s="145"/>
      <c r="G827" s="145"/>
      <c r="H827" s="145"/>
      <c r="I827" s="145"/>
      <c r="J827" s="145"/>
      <c r="K827" s="145"/>
      <c r="L827" s="129"/>
      <c r="M827" s="129"/>
      <c r="N827" s="129"/>
      <c r="O827" s="129"/>
      <c r="P827" s="129"/>
      <c r="Q827" s="129"/>
      <c r="R827" s="129"/>
      <c r="S827" s="129"/>
      <c r="T827" s="129" t="s">
        <v>157</v>
      </c>
      <c r="U827" s="129">
        <v>0</v>
      </c>
      <c r="V827" s="129"/>
      <c r="W827" s="129"/>
      <c r="X827" s="129"/>
      <c r="Y827" s="129"/>
      <c r="Z827" s="129"/>
      <c r="AA827" s="129"/>
      <c r="AB827" s="129"/>
      <c r="AC827" s="129"/>
      <c r="AD827" s="129"/>
      <c r="AE827" s="129"/>
      <c r="AF827" s="129"/>
      <c r="AG827" s="129"/>
      <c r="AH827" s="129"/>
      <c r="AI827" s="129"/>
      <c r="AJ827" s="129"/>
      <c r="AK827" s="129"/>
      <c r="AL827" s="129"/>
      <c r="AM827" s="129"/>
      <c r="AN827" s="129"/>
      <c r="AO827" s="129"/>
      <c r="AP827" s="129"/>
      <c r="AQ827" s="129"/>
      <c r="AR827" s="129"/>
      <c r="AS827" s="129"/>
      <c r="AT827" s="129"/>
      <c r="AU827" s="129"/>
      <c r="AV827" s="129"/>
      <c r="AW827" s="129"/>
    </row>
    <row r="828" spans="1:49" ht="20.399999999999999" outlineLevel="1">
      <c r="A828" s="130"/>
      <c r="B828" s="134"/>
      <c r="C828" s="167" t="s">
        <v>1196</v>
      </c>
      <c r="D828" s="137"/>
      <c r="E828" s="141">
        <v>174.28</v>
      </c>
      <c r="F828" s="145"/>
      <c r="G828" s="145"/>
      <c r="H828" s="145"/>
      <c r="I828" s="145"/>
      <c r="J828" s="145"/>
      <c r="K828" s="145"/>
      <c r="L828" s="129"/>
      <c r="M828" s="129"/>
      <c r="N828" s="129"/>
      <c r="O828" s="129"/>
      <c r="P828" s="129"/>
      <c r="Q828" s="129"/>
      <c r="R828" s="129"/>
      <c r="S828" s="129"/>
      <c r="T828" s="129" t="s">
        <v>157</v>
      </c>
      <c r="U828" s="129">
        <v>0</v>
      </c>
      <c r="V828" s="129"/>
      <c r="W828" s="129"/>
      <c r="X828" s="129"/>
      <c r="Y828" s="129"/>
      <c r="Z828" s="129"/>
      <c r="AA828" s="129"/>
      <c r="AB828" s="129"/>
      <c r="AC828" s="129"/>
      <c r="AD828" s="129"/>
      <c r="AE828" s="129"/>
      <c r="AF828" s="129"/>
      <c r="AG828" s="129"/>
      <c r="AH828" s="129"/>
      <c r="AI828" s="129"/>
      <c r="AJ828" s="129"/>
      <c r="AK828" s="129"/>
      <c r="AL828" s="129"/>
      <c r="AM828" s="129"/>
      <c r="AN828" s="129"/>
      <c r="AO828" s="129"/>
      <c r="AP828" s="129"/>
      <c r="AQ828" s="129"/>
      <c r="AR828" s="129"/>
      <c r="AS828" s="129"/>
      <c r="AT828" s="129"/>
      <c r="AU828" s="129"/>
      <c r="AV828" s="129"/>
      <c r="AW828" s="129"/>
    </row>
    <row r="829" spans="1:49" outlineLevel="1">
      <c r="A829" s="130">
        <v>338</v>
      </c>
      <c r="B829" s="134" t="s">
        <v>1177</v>
      </c>
      <c r="C829" s="166" t="s">
        <v>1178</v>
      </c>
      <c r="D829" s="136" t="s">
        <v>198</v>
      </c>
      <c r="E829" s="140">
        <v>314.952</v>
      </c>
      <c r="F829" s="144"/>
      <c r="G829" s="145">
        <f>ROUND(E829*F829,2)</f>
        <v>0</v>
      </c>
      <c r="H829" s="145">
        <v>1.4999999999999999E-2</v>
      </c>
      <c r="I829" s="145">
        <f>ROUND(E829*H829,5)</f>
        <v>4.7242800000000003</v>
      </c>
      <c r="J829" s="145">
        <v>0</v>
      </c>
      <c r="K829" s="145">
        <f>ROUND(E829*J829,5)</f>
        <v>0</v>
      </c>
      <c r="L829" s="129"/>
      <c r="M829" s="129"/>
      <c r="N829" s="129"/>
      <c r="O829" s="129"/>
      <c r="P829" s="129"/>
      <c r="Q829" s="129"/>
      <c r="R829" s="129"/>
      <c r="S829" s="129"/>
      <c r="T829" s="129" t="s">
        <v>241</v>
      </c>
      <c r="U829" s="129"/>
      <c r="V829" s="129"/>
      <c r="W829" s="129"/>
      <c r="X829" s="129"/>
      <c r="Y829" s="129"/>
      <c r="Z829" s="129"/>
      <c r="AA829" s="129"/>
      <c r="AB829" s="129"/>
      <c r="AC829" s="129"/>
      <c r="AD829" s="129"/>
      <c r="AE829" s="129"/>
      <c r="AF829" s="129"/>
      <c r="AG829" s="129"/>
      <c r="AH829" s="129"/>
      <c r="AI829" s="129"/>
      <c r="AJ829" s="129"/>
      <c r="AK829" s="129"/>
      <c r="AL829" s="129"/>
      <c r="AM829" s="129"/>
      <c r="AN829" s="129"/>
      <c r="AO829" s="129"/>
      <c r="AP829" s="129"/>
      <c r="AQ829" s="129"/>
      <c r="AR829" s="129"/>
      <c r="AS829" s="129"/>
      <c r="AT829" s="129"/>
      <c r="AU829" s="129"/>
      <c r="AV829" s="129"/>
      <c r="AW829" s="129"/>
    </row>
    <row r="830" spans="1:49" outlineLevel="1">
      <c r="A830" s="130"/>
      <c r="B830" s="134"/>
      <c r="C830" s="167" t="s">
        <v>1197</v>
      </c>
      <c r="D830" s="137"/>
      <c r="E830" s="141">
        <v>314.952</v>
      </c>
      <c r="F830" s="145"/>
      <c r="G830" s="145"/>
      <c r="H830" s="145"/>
      <c r="I830" s="145"/>
      <c r="J830" s="145"/>
      <c r="K830" s="145"/>
      <c r="L830" s="129"/>
      <c r="M830" s="129"/>
      <c r="N830" s="129"/>
      <c r="O830" s="129"/>
      <c r="P830" s="129"/>
      <c r="Q830" s="129"/>
      <c r="R830" s="129"/>
      <c r="S830" s="129"/>
      <c r="T830" s="129" t="s">
        <v>157</v>
      </c>
      <c r="U830" s="129">
        <v>0</v>
      </c>
      <c r="V830" s="129"/>
      <c r="W830" s="129"/>
      <c r="X830" s="129"/>
      <c r="Y830" s="129"/>
      <c r="Z830" s="129"/>
      <c r="AA830" s="129"/>
      <c r="AB830" s="129"/>
      <c r="AC830" s="129"/>
      <c r="AD830" s="129"/>
      <c r="AE830" s="129"/>
      <c r="AF830" s="129"/>
      <c r="AG830" s="129"/>
      <c r="AH830" s="129"/>
      <c r="AI830" s="129"/>
      <c r="AJ830" s="129"/>
      <c r="AK830" s="129"/>
      <c r="AL830" s="129"/>
      <c r="AM830" s="129"/>
      <c r="AN830" s="129"/>
      <c r="AO830" s="129"/>
      <c r="AP830" s="129"/>
      <c r="AQ830" s="129"/>
      <c r="AR830" s="129"/>
      <c r="AS830" s="129"/>
      <c r="AT830" s="129"/>
      <c r="AU830" s="129"/>
      <c r="AV830" s="129"/>
      <c r="AW830" s="129"/>
    </row>
    <row r="831" spans="1:49" outlineLevel="1">
      <c r="A831" s="130">
        <v>339</v>
      </c>
      <c r="B831" s="134" t="s">
        <v>1198</v>
      </c>
      <c r="C831" s="166" t="s">
        <v>1199</v>
      </c>
      <c r="D831" s="136" t="s">
        <v>198</v>
      </c>
      <c r="E831" s="140">
        <v>174.28</v>
      </c>
      <c r="F831" s="144"/>
      <c r="G831" s="145">
        <f>ROUND(E831*F831,2)</f>
        <v>0</v>
      </c>
      <c r="H831" s="145">
        <v>0</v>
      </c>
      <c r="I831" s="145">
        <f>ROUND(E831*H831,5)</f>
        <v>0</v>
      </c>
      <c r="J831" s="145">
        <v>1.4999999999999999E-2</v>
      </c>
      <c r="K831" s="145">
        <f>ROUND(E831*J831,5)</f>
        <v>2.6141999999999999</v>
      </c>
      <c r="L831" s="129"/>
      <c r="M831" s="129"/>
      <c r="N831" s="129"/>
      <c r="O831" s="129"/>
      <c r="P831" s="129"/>
      <c r="Q831" s="129"/>
      <c r="R831" s="129"/>
      <c r="S831" s="129"/>
      <c r="T831" s="129" t="s">
        <v>155</v>
      </c>
      <c r="U831" s="129"/>
      <c r="V831" s="129"/>
      <c r="W831" s="129"/>
      <c r="X831" s="129"/>
      <c r="Y831" s="129"/>
      <c r="Z831" s="129"/>
      <c r="AA831" s="129"/>
      <c r="AB831" s="129"/>
      <c r="AC831" s="129"/>
      <c r="AD831" s="129"/>
      <c r="AE831" s="129"/>
      <c r="AF831" s="129"/>
      <c r="AG831" s="129"/>
      <c r="AH831" s="129"/>
      <c r="AI831" s="129"/>
      <c r="AJ831" s="129"/>
      <c r="AK831" s="129"/>
      <c r="AL831" s="129"/>
      <c r="AM831" s="129"/>
      <c r="AN831" s="129"/>
      <c r="AO831" s="129"/>
      <c r="AP831" s="129"/>
      <c r="AQ831" s="129"/>
      <c r="AR831" s="129"/>
      <c r="AS831" s="129"/>
      <c r="AT831" s="129"/>
      <c r="AU831" s="129"/>
      <c r="AV831" s="129"/>
      <c r="AW831" s="129"/>
    </row>
    <row r="832" spans="1:49" outlineLevel="1">
      <c r="A832" s="130">
        <v>340</v>
      </c>
      <c r="B832" s="134" t="s">
        <v>1200</v>
      </c>
      <c r="C832" s="166" t="s">
        <v>1201</v>
      </c>
      <c r="D832" s="136" t="s">
        <v>198</v>
      </c>
      <c r="E832" s="140">
        <v>112.04</v>
      </c>
      <c r="F832" s="144"/>
      <c r="G832" s="145">
        <f>ROUND(E832*F832,2)</f>
        <v>0</v>
      </c>
      <c r="H832" s="145">
        <v>1.6000000000000001E-4</v>
      </c>
      <c r="I832" s="145">
        <f>ROUND(E832*H832,5)</f>
        <v>1.7930000000000001E-2</v>
      </c>
      <c r="J832" s="145">
        <v>1.4999999999999999E-2</v>
      </c>
      <c r="K832" s="145">
        <f>ROUND(E832*J832,5)</f>
        <v>1.6806000000000001</v>
      </c>
      <c r="L832" s="129"/>
      <c r="M832" s="129"/>
      <c r="N832" s="129"/>
      <c r="O832" s="129"/>
      <c r="P832" s="129"/>
      <c r="Q832" s="129"/>
      <c r="R832" s="129"/>
      <c r="S832" s="129"/>
      <c r="T832" s="129" t="s">
        <v>155</v>
      </c>
      <c r="U832" s="129"/>
      <c r="V832" s="129"/>
      <c r="W832" s="129"/>
      <c r="X832" s="129"/>
      <c r="Y832" s="129"/>
      <c r="Z832" s="129"/>
      <c r="AA832" s="129"/>
      <c r="AB832" s="129"/>
      <c r="AC832" s="129"/>
      <c r="AD832" s="129"/>
      <c r="AE832" s="129"/>
      <c r="AF832" s="129"/>
      <c r="AG832" s="129"/>
      <c r="AH832" s="129"/>
      <c r="AI832" s="129"/>
      <c r="AJ832" s="129"/>
      <c r="AK832" s="129"/>
      <c r="AL832" s="129"/>
      <c r="AM832" s="129"/>
      <c r="AN832" s="129"/>
      <c r="AO832" s="129"/>
      <c r="AP832" s="129"/>
      <c r="AQ832" s="129"/>
      <c r="AR832" s="129"/>
      <c r="AS832" s="129"/>
      <c r="AT832" s="129"/>
      <c r="AU832" s="129"/>
      <c r="AV832" s="129"/>
      <c r="AW832" s="129"/>
    </row>
    <row r="833" spans="1:49" outlineLevel="1">
      <c r="A833" s="130">
        <v>341</v>
      </c>
      <c r="B833" s="134" t="s">
        <v>1202</v>
      </c>
      <c r="C833" s="166" t="s">
        <v>1203</v>
      </c>
      <c r="D833" s="136" t="s">
        <v>219</v>
      </c>
      <c r="E833" s="140">
        <v>4.83</v>
      </c>
      <c r="F833" s="144"/>
      <c r="G833" s="145">
        <f>ROUND(E833*F833,2)</f>
        <v>0</v>
      </c>
      <c r="H833" s="145">
        <v>0</v>
      </c>
      <c r="I833" s="145">
        <f>ROUND(E833*H833,5)</f>
        <v>0</v>
      </c>
      <c r="J833" s="145">
        <v>0</v>
      </c>
      <c r="K833" s="145">
        <f>ROUND(E833*J833,5)</f>
        <v>0</v>
      </c>
      <c r="L833" s="129"/>
      <c r="M833" s="129"/>
      <c r="N833" s="129"/>
      <c r="O833" s="129"/>
      <c r="P833" s="129"/>
      <c r="Q833" s="129"/>
      <c r="R833" s="129"/>
      <c r="S833" s="129"/>
      <c r="T833" s="129" t="s">
        <v>155</v>
      </c>
      <c r="U833" s="129"/>
      <c r="V833" s="129"/>
      <c r="W833" s="129"/>
      <c r="X833" s="129"/>
      <c r="Y833" s="129"/>
      <c r="Z833" s="129"/>
      <c r="AA833" s="129"/>
      <c r="AB833" s="129"/>
      <c r="AC833" s="129"/>
      <c r="AD833" s="129"/>
      <c r="AE833" s="129"/>
      <c r="AF833" s="129"/>
      <c r="AG833" s="129"/>
      <c r="AH833" s="129"/>
      <c r="AI833" s="129"/>
      <c r="AJ833" s="129"/>
      <c r="AK833" s="129"/>
      <c r="AL833" s="129"/>
      <c r="AM833" s="129"/>
      <c r="AN833" s="129"/>
      <c r="AO833" s="129"/>
      <c r="AP833" s="129"/>
      <c r="AQ833" s="129"/>
      <c r="AR833" s="129"/>
      <c r="AS833" s="129"/>
      <c r="AT833" s="129"/>
      <c r="AU833" s="129"/>
      <c r="AV833" s="129"/>
      <c r="AW833" s="129"/>
    </row>
    <row r="834" spans="1:49">
      <c r="A834" s="131" t="s">
        <v>150</v>
      </c>
      <c r="B834" s="135" t="s">
        <v>106</v>
      </c>
      <c r="C834" s="168" t="s">
        <v>107</v>
      </c>
      <c r="D834" s="138"/>
      <c r="E834" s="142"/>
      <c r="F834" s="146"/>
      <c r="G834" s="146">
        <f>SUM(G835:G846)</f>
        <v>0</v>
      </c>
      <c r="H834" s="146"/>
      <c r="I834" s="146">
        <f>SUM(I835:I846)</f>
        <v>0.7878400000000001</v>
      </c>
      <c r="J834" s="146"/>
      <c r="K834" s="146">
        <f>SUM(K835:K846)</f>
        <v>0</v>
      </c>
      <c r="T834" t="s">
        <v>151</v>
      </c>
    </row>
    <row r="835" spans="1:49" outlineLevel="1">
      <c r="A835" s="130">
        <v>342</v>
      </c>
      <c r="B835" s="134" t="s">
        <v>1204</v>
      </c>
      <c r="C835" s="166" t="s">
        <v>1205</v>
      </c>
      <c r="D835" s="136" t="s">
        <v>237</v>
      </c>
      <c r="E835" s="140">
        <v>67.5</v>
      </c>
      <c r="F835" s="144"/>
      <c r="G835" s="145">
        <f>ROUND(E835*F835,2)</f>
        <v>0</v>
      </c>
      <c r="H835" s="145">
        <v>2.2499999999999998E-3</v>
      </c>
      <c r="I835" s="145">
        <f>ROUND(E835*H835,5)</f>
        <v>0.15187999999999999</v>
      </c>
      <c r="J835" s="145">
        <v>0</v>
      </c>
      <c r="K835" s="145">
        <f>ROUND(E835*J835,5)</f>
        <v>0</v>
      </c>
      <c r="L835" s="129"/>
      <c r="M835" s="129"/>
      <c r="N835" s="129"/>
      <c r="O835" s="129"/>
      <c r="P835" s="129"/>
      <c r="Q835" s="129"/>
      <c r="R835" s="129"/>
      <c r="S835" s="129"/>
      <c r="T835" s="129" t="s">
        <v>155</v>
      </c>
      <c r="U835" s="129"/>
      <c r="V835" s="129"/>
      <c r="W835" s="129"/>
      <c r="X835" s="129"/>
      <c r="Y835" s="129"/>
      <c r="Z835" s="129"/>
      <c r="AA835" s="129"/>
      <c r="AB835" s="129"/>
      <c r="AC835" s="129"/>
      <c r="AD835" s="129"/>
      <c r="AE835" s="129"/>
      <c r="AF835" s="129"/>
      <c r="AG835" s="129"/>
      <c r="AH835" s="129"/>
      <c r="AI835" s="129"/>
      <c r="AJ835" s="129"/>
      <c r="AK835" s="129"/>
      <c r="AL835" s="129"/>
      <c r="AM835" s="129"/>
      <c r="AN835" s="129"/>
      <c r="AO835" s="129"/>
      <c r="AP835" s="129"/>
      <c r="AQ835" s="129"/>
      <c r="AR835" s="129"/>
      <c r="AS835" s="129"/>
      <c r="AT835" s="129"/>
      <c r="AU835" s="129"/>
      <c r="AV835" s="129"/>
      <c r="AW835" s="129"/>
    </row>
    <row r="836" spans="1:49" outlineLevel="1">
      <c r="A836" s="130"/>
      <c r="B836" s="134"/>
      <c r="C836" s="167" t="s">
        <v>1206</v>
      </c>
      <c r="D836" s="137"/>
      <c r="E836" s="141">
        <v>67.5</v>
      </c>
      <c r="F836" s="145"/>
      <c r="G836" s="145"/>
      <c r="H836" s="145"/>
      <c r="I836" s="145"/>
      <c r="J836" s="145"/>
      <c r="K836" s="145"/>
      <c r="L836" s="129"/>
      <c r="M836" s="129"/>
      <c r="N836" s="129"/>
      <c r="O836" s="129"/>
      <c r="P836" s="129"/>
      <c r="Q836" s="129"/>
      <c r="R836" s="129"/>
      <c r="S836" s="129"/>
      <c r="T836" s="129" t="s">
        <v>157</v>
      </c>
      <c r="U836" s="129">
        <v>0</v>
      </c>
      <c r="V836" s="129"/>
      <c r="W836" s="129"/>
      <c r="X836" s="129"/>
      <c r="Y836" s="129"/>
      <c r="Z836" s="129"/>
      <c r="AA836" s="129"/>
      <c r="AB836" s="129"/>
      <c r="AC836" s="129"/>
      <c r="AD836" s="129"/>
      <c r="AE836" s="129"/>
      <c r="AF836" s="129"/>
      <c r="AG836" s="129"/>
      <c r="AH836" s="129"/>
      <c r="AI836" s="129"/>
      <c r="AJ836" s="129"/>
      <c r="AK836" s="129"/>
      <c r="AL836" s="129"/>
      <c r="AM836" s="129"/>
      <c r="AN836" s="129"/>
      <c r="AO836" s="129"/>
      <c r="AP836" s="129"/>
      <c r="AQ836" s="129"/>
      <c r="AR836" s="129"/>
      <c r="AS836" s="129"/>
      <c r="AT836" s="129"/>
      <c r="AU836" s="129"/>
      <c r="AV836" s="129"/>
      <c r="AW836" s="129"/>
    </row>
    <row r="837" spans="1:49" outlineLevel="1">
      <c r="A837" s="130">
        <v>343</v>
      </c>
      <c r="B837" s="134" t="s">
        <v>1207</v>
      </c>
      <c r="C837" s="166" t="s">
        <v>1208</v>
      </c>
      <c r="D837" s="136" t="s">
        <v>324</v>
      </c>
      <c r="E837" s="140">
        <v>8</v>
      </c>
      <c r="F837" s="144"/>
      <c r="G837" s="145">
        <f>ROUND(E837*F837,2)</f>
        <v>0</v>
      </c>
      <c r="H837" s="145">
        <v>4.0000000000000002E-4</v>
      </c>
      <c r="I837" s="145">
        <f>ROUND(E837*H837,5)</f>
        <v>3.2000000000000002E-3</v>
      </c>
      <c r="J837" s="145">
        <v>0</v>
      </c>
      <c r="K837" s="145">
        <f>ROUND(E837*J837,5)</f>
        <v>0</v>
      </c>
      <c r="L837" s="129"/>
      <c r="M837" s="129"/>
      <c r="N837" s="129"/>
      <c r="O837" s="129"/>
      <c r="P837" s="129"/>
      <c r="Q837" s="129"/>
      <c r="R837" s="129"/>
      <c r="S837" s="129"/>
      <c r="T837" s="129" t="s">
        <v>155</v>
      </c>
      <c r="U837" s="129"/>
      <c r="V837" s="129"/>
      <c r="W837" s="129"/>
      <c r="X837" s="129"/>
      <c r="Y837" s="129"/>
      <c r="Z837" s="129"/>
      <c r="AA837" s="129"/>
      <c r="AB837" s="129"/>
      <c r="AC837" s="129"/>
      <c r="AD837" s="129"/>
      <c r="AE837" s="129"/>
      <c r="AF837" s="129"/>
      <c r="AG837" s="129"/>
      <c r="AH837" s="129"/>
      <c r="AI837" s="129"/>
      <c r="AJ837" s="129"/>
      <c r="AK837" s="129"/>
      <c r="AL837" s="129"/>
      <c r="AM837" s="129"/>
      <c r="AN837" s="129"/>
      <c r="AO837" s="129"/>
      <c r="AP837" s="129"/>
      <c r="AQ837" s="129"/>
      <c r="AR837" s="129"/>
      <c r="AS837" s="129"/>
      <c r="AT837" s="129"/>
      <c r="AU837" s="129"/>
      <c r="AV837" s="129"/>
      <c r="AW837" s="129"/>
    </row>
    <row r="838" spans="1:49" outlineLevel="1">
      <c r="A838" s="130"/>
      <c r="B838" s="134"/>
      <c r="C838" s="167" t="s">
        <v>1209</v>
      </c>
      <c r="D838" s="137"/>
      <c r="E838" s="141">
        <v>8</v>
      </c>
      <c r="F838" s="145"/>
      <c r="G838" s="145"/>
      <c r="H838" s="145"/>
      <c r="I838" s="145"/>
      <c r="J838" s="145"/>
      <c r="K838" s="145"/>
      <c r="L838" s="129"/>
      <c r="M838" s="129"/>
      <c r="N838" s="129"/>
      <c r="O838" s="129"/>
      <c r="P838" s="129"/>
      <c r="Q838" s="129"/>
      <c r="R838" s="129"/>
      <c r="S838" s="129"/>
      <c r="T838" s="129" t="s">
        <v>157</v>
      </c>
      <c r="U838" s="129">
        <v>0</v>
      </c>
      <c r="V838" s="129"/>
      <c r="W838" s="129"/>
      <c r="X838" s="129"/>
      <c r="Y838" s="129"/>
      <c r="Z838" s="129"/>
      <c r="AA838" s="129"/>
      <c r="AB838" s="129"/>
      <c r="AC838" s="129"/>
      <c r="AD838" s="129"/>
      <c r="AE838" s="129"/>
      <c r="AF838" s="129"/>
      <c r="AG838" s="129"/>
      <c r="AH838" s="129"/>
      <c r="AI838" s="129"/>
      <c r="AJ838" s="129"/>
      <c r="AK838" s="129"/>
      <c r="AL838" s="129"/>
      <c r="AM838" s="129"/>
      <c r="AN838" s="129"/>
      <c r="AO838" s="129"/>
      <c r="AP838" s="129"/>
      <c r="AQ838" s="129"/>
      <c r="AR838" s="129"/>
      <c r="AS838" s="129"/>
      <c r="AT838" s="129"/>
      <c r="AU838" s="129"/>
      <c r="AV838" s="129"/>
      <c r="AW838" s="129"/>
    </row>
    <row r="839" spans="1:49" outlineLevel="1">
      <c r="A839" s="130">
        <v>344</v>
      </c>
      <c r="B839" s="134" t="s">
        <v>1210</v>
      </c>
      <c r="C839" s="166" t="s">
        <v>1211</v>
      </c>
      <c r="D839" s="136" t="s">
        <v>237</v>
      </c>
      <c r="E839" s="140">
        <v>64.8</v>
      </c>
      <c r="F839" s="144"/>
      <c r="G839" s="145">
        <f>ROUND(E839*F839,2)</f>
        <v>0</v>
      </c>
      <c r="H839" s="145">
        <v>3.4499999999999999E-3</v>
      </c>
      <c r="I839" s="145">
        <f>ROUND(E839*H839,5)</f>
        <v>0.22356000000000001</v>
      </c>
      <c r="J839" s="145">
        <v>0</v>
      </c>
      <c r="K839" s="145">
        <f>ROUND(E839*J839,5)</f>
        <v>0</v>
      </c>
      <c r="L839" s="129"/>
      <c r="M839" s="129"/>
      <c r="N839" s="129"/>
      <c r="O839" s="129"/>
      <c r="P839" s="129"/>
      <c r="Q839" s="129"/>
      <c r="R839" s="129"/>
      <c r="S839" s="129"/>
      <c r="T839" s="129" t="s">
        <v>155</v>
      </c>
      <c r="U839" s="129"/>
      <c r="V839" s="129"/>
      <c r="W839" s="129"/>
      <c r="X839" s="129"/>
      <c r="Y839" s="129"/>
      <c r="Z839" s="129"/>
      <c r="AA839" s="129"/>
      <c r="AB839" s="129"/>
      <c r="AC839" s="129"/>
      <c r="AD839" s="129"/>
      <c r="AE839" s="129"/>
      <c r="AF839" s="129"/>
      <c r="AG839" s="129"/>
      <c r="AH839" s="129"/>
      <c r="AI839" s="129"/>
      <c r="AJ839" s="129"/>
      <c r="AK839" s="129"/>
      <c r="AL839" s="129"/>
      <c r="AM839" s="129"/>
      <c r="AN839" s="129"/>
      <c r="AO839" s="129"/>
      <c r="AP839" s="129"/>
      <c r="AQ839" s="129"/>
      <c r="AR839" s="129"/>
      <c r="AS839" s="129"/>
      <c r="AT839" s="129"/>
      <c r="AU839" s="129"/>
      <c r="AV839" s="129"/>
      <c r="AW839" s="129"/>
    </row>
    <row r="840" spans="1:49" outlineLevel="1">
      <c r="A840" s="130"/>
      <c r="B840" s="134"/>
      <c r="C840" s="167" t="s">
        <v>1212</v>
      </c>
      <c r="D840" s="137"/>
      <c r="E840" s="141">
        <v>64.8</v>
      </c>
      <c r="F840" s="145"/>
      <c r="G840" s="145"/>
      <c r="H840" s="145"/>
      <c r="I840" s="145"/>
      <c r="J840" s="145"/>
      <c r="K840" s="145"/>
      <c r="L840" s="129"/>
      <c r="M840" s="129"/>
      <c r="N840" s="129"/>
      <c r="O840" s="129"/>
      <c r="P840" s="129"/>
      <c r="Q840" s="129"/>
      <c r="R840" s="129"/>
      <c r="S840" s="129"/>
      <c r="T840" s="129" t="s">
        <v>157</v>
      </c>
      <c r="U840" s="129">
        <v>0</v>
      </c>
      <c r="V840" s="129"/>
      <c r="W840" s="129"/>
      <c r="X840" s="129"/>
      <c r="Y840" s="129"/>
      <c r="Z840" s="129"/>
      <c r="AA840" s="129"/>
      <c r="AB840" s="129"/>
      <c r="AC840" s="129"/>
      <c r="AD840" s="129"/>
      <c r="AE840" s="129"/>
      <c r="AF840" s="129"/>
      <c r="AG840" s="129"/>
      <c r="AH840" s="129"/>
      <c r="AI840" s="129"/>
      <c r="AJ840" s="129"/>
      <c r="AK840" s="129"/>
      <c r="AL840" s="129"/>
      <c r="AM840" s="129"/>
      <c r="AN840" s="129"/>
      <c r="AO840" s="129"/>
      <c r="AP840" s="129"/>
      <c r="AQ840" s="129"/>
      <c r="AR840" s="129"/>
      <c r="AS840" s="129"/>
      <c r="AT840" s="129"/>
      <c r="AU840" s="129"/>
      <c r="AV840" s="129"/>
      <c r="AW840" s="129"/>
    </row>
    <row r="841" spans="1:49" outlineLevel="1">
      <c r="A841" s="130">
        <v>345</v>
      </c>
      <c r="B841" s="134" t="s">
        <v>1213</v>
      </c>
      <c r="C841" s="166" t="s">
        <v>1214</v>
      </c>
      <c r="D841" s="136" t="s">
        <v>237</v>
      </c>
      <c r="E841" s="140">
        <v>46.49</v>
      </c>
      <c r="F841" s="144"/>
      <c r="G841" s="145">
        <f>ROUND(E841*F841,2)</f>
        <v>0</v>
      </c>
      <c r="H841" s="145">
        <v>3.0400000000000002E-3</v>
      </c>
      <c r="I841" s="145">
        <f>ROUND(E841*H841,5)</f>
        <v>0.14133000000000001</v>
      </c>
      <c r="J841" s="145">
        <v>0</v>
      </c>
      <c r="K841" s="145">
        <f>ROUND(E841*J841,5)</f>
        <v>0</v>
      </c>
      <c r="L841" s="129"/>
      <c r="M841" s="129"/>
      <c r="N841" s="129"/>
      <c r="O841" s="129"/>
      <c r="P841" s="129"/>
      <c r="Q841" s="129"/>
      <c r="R841" s="129"/>
      <c r="S841" s="129"/>
      <c r="T841" s="129" t="s">
        <v>155</v>
      </c>
      <c r="U841" s="129"/>
      <c r="V841" s="129"/>
      <c r="W841" s="129"/>
      <c r="X841" s="129"/>
      <c r="Y841" s="129"/>
      <c r="Z841" s="129"/>
      <c r="AA841" s="129"/>
      <c r="AB841" s="129"/>
      <c r="AC841" s="129"/>
      <c r="AD841" s="129"/>
      <c r="AE841" s="129"/>
      <c r="AF841" s="129"/>
      <c r="AG841" s="129"/>
      <c r="AH841" s="129"/>
      <c r="AI841" s="129"/>
      <c r="AJ841" s="129"/>
      <c r="AK841" s="129"/>
      <c r="AL841" s="129"/>
      <c r="AM841" s="129"/>
      <c r="AN841" s="129"/>
      <c r="AO841" s="129"/>
      <c r="AP841" s="129"/>
      <c r="AQ841" s="129"/>
      <c r="AR841" s="129"/>
      <c r="AS841" s="129"/>
      <c r="AT841" s="129"/>
      <c r="AU841" s="129"/>
      <c r="AV841" s="129"/>
      <c r="AW841" s="129"/>
    </row>
    <row r="842" spans="1:49" outlineLevel="1">
      <c r="A842" s="130"/>
      <c r="B842" s="134"/>
      <c r="C842" s="167" t="s">
        <v>668</v>
      </c>
      <c r="D842" s="137"/>
      <c r="E842" s="141">
        <v>46.49</v>
      </c>
      <c r="F842" s="145"/>
      <c r="G842" s="145"/>
      <c r="H842" s="145"/>
      <c r="I842" s="145"/>
      <c r="J842" s="145"/>
      <c r="K842" s="145"/>
      <c r="L842" s="129"/>
      <c r="M842" s="129"/>
      <c r="N842" s="129"/>
      <c r="O842" s="129"/>
      <c r="P842" s="129"/>
      <c r="Q842" s="129"/>
      <c r="R842" s="129"/>
      <c r="S842" s="129"/>
      <c r="T842" s="129" t="s">
        <v>157</v>
      </c>
      <c r="U842" s="129">
        <v>0</v>
      </c>
      <c r="V842" s="129"/>
      <c r="W842" s="129"/>
      <c r="X842" s="129"/>
      <c r="Y842" s="129"/>
      <c r="Z842" s="129"/>
      <c r="AA842" s="129"/>
      <c r="AB842" s="129"/>
      <c r="AC842" s="129"/>
      <c r="AD842" s="129"/>
      <c r="AE842" s="129"/>
      <c r="AF842" s="129"/>
      <c r="AG842" s="129"/>
      <c r="AH842" s="129"/>
      <c r="AI842" s="129"/>
      <c r="AJ842" s="129"/>
      <c r="AK842" s="129"/>
      <c r="AL842" s="129"/>
      <c r="AM842" s="129"/>
      <c r="AN842" s="129"/>
      <c r="AO842" s="129"/>
      <c r="AP842" s="129"/>
      <c r="AQ842" s="129"/>
      <c r="AR842" s="129"/>
      <c r="AS842" s="129"/>
      <c r="AT842" s="129"/>
      <c r="AU842" s="129"/>
      <c r="AV842" s="129"/>
      <c r="AW842" s="129"/>
    </row>
    <row r="843" spans="1:49" outlineLevel="1">
      <c r="A843" s="130">
        <v>346</v>
      </c>
      <c r="B843" s="134" t="s">
        <v>1215</v>
      </c>
      <c r="C843" s="166" t="s">
        <v>1216</v>
      </c>
      <c r="D843" s="136" t="s">
        <v>237</v>
      </c>
      <c r="E843" s="140">
        <v>60.604999999999997</v>
      </c>
      <c r="F843" s="144"/>
      <c r="G843" s="145">
        <f>ROUND(E843*F843,2)</f>
        <v>0</v>
      </c>
      <c r="H843" s="145">
        <v>4.4200000000000003E-3</v>
      </c>
      <c r="I843" s="145">
        <f>ROUND(E843*H843,5)</f>
        <v>0.26787</v>
      </c>
      <c r="J843" s="145">
        <v>0</v>
      </c>
      <c r="K843" s="145">
        <f>ROUND(E843*J843,5)</f>
        <v>0</v>
      </c>
      <c r="L843" s="129"/>
      <c r="M843" s="129"/>
      <c r="N843" s="129"/>
      <c r="O843" s="129"/>
      <c r="P843" s="129"/>
      <c r="Q843" s="129"/>
      <c r="R843" s="129"/>
      <c r="S843" s="129"/>
      <c r="T843" s="129" t="s">
        <v>155</v>
      </c>
      <c r="U843" s="129"/>
      <c r="V843" s="129"/>
      <c r="W843" s="129"/>
      <c r="X843" s="129"/>
      <c r="Y843" s="129"/>
      <c r="Z843" s="129"/>
      <c r="AA843" s="129"/>
      <c r="AB843" s="129"/>
      <c r="AC843" s="129"/>
      <c r="AD843" s="129"/>
      <c r="AE843" s="129"/>
      <c r="AF843" s="129"/>
      <c r="AG843" s="129"/>
      <c r="AH843" s="129"/>
      <c r="AI843" s="129"/>
      <c r="AJ843" s="129"/>
      <c r="AK843" s="129"/>
      <c r="AL843" s="129"/>
      <c r="AM843" s="129"/>
      <c r="AN843" s="129"/>
      <c r="AO843" s="129"/>
      <c r="AP843" s="129"/>
      <c r="AQ843" s="129"/>
      <c r="AR843" s="129"/>
      <c r="AS843" s="129"/>
      <c r="AT843" s="129"/>
      <c r="AU843" s="129"/>
      <c r="AV843" s="129"/>
      <c r="AW843" s="129"/>
    </row>
    <row r="844" spans="1:49" outlineLevel="1">
      <c r="A844" s="130"/>
      <c r="B844" s="134"/>
      <c r="C844" s="167" t="s">
        <v>1217</v>
      </c>
      <c r="D844" s="137"/>
      <c r="E844" s="141">
        <v>24.86</v>
      </c>
      <c r="F844" s="145"/>
      <c r="G844" s="145"/>
      <c r="H844" s="145"/>
      <c r="I844" s="145"/>
      <c r="J844" s="145"/>
      <c r="K844" s="145"/>
      <c r="L844" s="129"/>
      <c r="M844" s="129"/>
      <c r="N844" s="129"/>
      <c r="O844" s="129"/>
      <c r="P844" s="129"/>
      <c r="Q844" s="129"/>
      <c r="R844" s="129"/>
      <c r="S844" s="129"/>
      <c r="T844" s="129" t="s">
        <v>157</v>
      </c>
      <c r="U844" s="129">
        <v>0</v>
      </c>
      <c r="V844" s="129"/>
      <c r="W844" s="129"/>
      <c r="X844" s="129"/>
      <c r="Y844" s="129"/>
      <c r="Z844" s="129"/>
      <c r="AA844" s="129"/>
      <c r="AB844" s="129"/>
      <c r="AC844" s="129"/>
      <c r="AD844" s="129"/>
      <c r="AE844" s="129"/>
      <c r="AF844" s="129"/>
      <c r="AG844" s="129"/>
      <c r="AH844" s="129"/>
      <c r="AI844" s="129"/>
      <c r="AJ844" s="129"/>
      <c r="AK844" s="129"/>
      <c r="AL844" s="129"/>
      <c r="AM844" s="129"/>
      <c r="AN844" s="129"/>
      <c r="AO844" s="129"/>
      <c r="AP844" s="129"/>
      <c r="AQ844" s="129"/>
      <c r="AR844" s="129"/>
      <c r="AS844" s="129"/>
      <c r="AT844" s="129"/>
      <c r="AU844" s="129"/>
      <c r="AV844" s="129"/>
      <c r="AW844" s="129"/>
    </row>
    <row r="845" spans="1:49" outlineLevel="1">
      <c r="A845" s="130"/>
      <c r="B845" s="134"/>
      <c r="C845" s="167" t="s">
        <v>1218</v>
      </c>
      <c r="D845" s="137"/>
      <c r="E845" s="141">
        <v>35.744999999999997</v>
      </c>
      <c r="F845" s="145"/>
      <c r="G845" s="145"/>
      <c r="H845" s="145"/>
      <c r="I845" s="145"/>
      <c r="J845" s="145"/>
      <c r="K845" s="145"/>
      <c r="L845" s="129"/>
      <c r="M845" s="129"/>
      <c r="N845" s="129"/>
      <c r="O845" s="129"/>
      <c r="P845" s="129"/>
      <c r="Q845" s="129"/>
      <c r="R845" s="129"/>
      <c r="S845" s="129"/>
      <c r="T845" s="129" t="s">
        <v>157</v>
      </c>
      <c r="U845" s="129">
        <v>0</v>
      </c>
      <c r="V845" s="129"/>
      <c r="W845" s="129"/>
      <c r="X845" s="129"/>
      <c r="Y845" s="129"/>
      <c r="Z845" s="129"/>
      <c r="AA845" s="129"/>
      <c r="AB845" s="129"/>
      <c r="AC845" s="129"/>
      <c r="AD845" s="129"/>
      <c r="AE845" s="129"/>
      <c r="AF845" s="129"/>
      <c r="AG845" s="129"/>
      <c r="AH845" s="129"/>
      <c r="AI845" s="129"/>
      <c r="AJ845" s="129"/>
      <c r="AK845" s="129"/>
      <c r="AL845" s="129"/>
      <c r="AM845" s="129"/>
      <c r="AN845" s="129"/>
      <c r="AO845" s="129"/>
      <c r="AP845" s="129"/>
      <c r="AQ845" s="129"/>
      <c r="AR845" s="129"/>
      <c r="AS845" s="129"/>
      <c r="AT845" s="129"/>
      <c r="AU845" s="129"/>
      <c r="AV845" s="129"/>
      <c r="AW845" s="129"/>
    </row>
    <row r="846" spans="1:49" outlineLevel="1">
      <c r="A846" s="130">
        <v>347</v>
      </c>
      <c r="B846" s="134" t="s">
        <v>1219</v>
      </c>
      <c r="C846" s="166" t="s">
        <v>1220</v>
      </c>
      <c r="D846" s="136" t="s">
        <v>219</v>
      </c>
      <c r="E846" s="140">
        <v>0.79</v>
      </c>
      <c r="F846" s="144"/>
      <c r="G846" s="145">
        <f>ROUND(E846*F846,2)</f>
        <v>0</v>
      </c>
      <c r="H846" s="145">
        <v>0</v>
      </c>
      <c r="I846" s="145">
        <f>ROUND(E846*H846,5)</f>
        <v>0</v>
      </c>
      <c r="J846" s="145">
        <v>0</v>
      </c>
      <c r="K846" s="145">
        <f>ROUND(E846*J846,5)</f>
        <v>0</v>
      </c>
      <c r="L846" s="129"/>
      <c r="M846" s="129"/>
      <c r="N846" s="129"/>
      <c r="O846" s="129"/>
      <c r="P846" s="129"/>
      <c r="Q846" s="129"/>
      <c r="R846" s="129"/>
      <c r="S846" s="129"/>
      <c r="T846" s="129" t="s">
        <v>155</v>
      </c>
      <c r="U846" s="129"/>
      <c r="V846" s="129"/>
      <c r="W846" s="129"/>
      <c r="X846" s="129"/>
      <c r="Y846" s="129"/>
      <c r="Z846" s="129"/>
      <c r="AA846" s="129"/>
      <c r="AB846" s="129"/>
      <c r="AC846" s="129"/>
      <c r="AD846" s="129"/>
      <c r="AE846" s="129"/>
      <c r="AF846" s="129"/>
      <c r="AG846" s="129"/>
      <c r="AH846" s="129"/>
      <c r="AI846" s="129"/>
      <c r="AJ846" s="129"/>
      <c r="AK846" s="129"/>
      <c r="AL846" s="129"/>
      <c r="AM846" s="129"/>
      <c r="AN846" s="129"/>
      <c r="AO846" s="129"/>
      <c r="AP846" s="129"/>
      <c r="AQ846" s="129"/>
      <c r="AR846" s="129"/>
      <c r="AS846" s="129"/>
      <c r="AT846" s="129"/>
      <c r="AU846" s="129"/>
      <c r="AV846" s="129"/>
      <c r="AW846" s="129"/>
    </row>
    <row r="847" spans="1:49">
      <c r="A847" s="131" t="s">
        <v>150</v>
      </c>
      <c r="B847" s="135" t="s">
        <v>108</v>
      </c>
      <c r="C847" s="168" t="s">
        <v>109</v>
      </c>
      <c r="D847" s="138"/>
      <c r="E847" s="142"/>
      <c r="F847" s="146"/>
      <c r="G847" s="146">
        <f>SUM(G848:G868)</f>
        <v>0</v>
      </c>
      <c r="H847" s="146"/>
      <c r="I847" s="146">
        <f>SUM(I848:I868)</f>
        <v>14.369910000000001</v>
      </c>
      <c r="J847" s="146"/>
      <c r="K847" s="146">
        <f>SUM(K848:K868)</f>
        <v>0</v>
      </c>
      <c r="T847" t="s">
        <v>151</v>
      </c>
    </row>
    <row r="848" spans="1:49" outlineLevel="1">
      <c r="A848" s="130">
        <v>348</v>
      </c>
      <c r="B848" s="134" t="s">
        <v>1221</v>
      </c>
      <c r="C848" s="166" t="s">
        <v>1222</v>
      </c>
      <c r="D848" s="136" t="s">
        <v>198</v>
      </c>
      <c r="E848" s="140">
        <v>293.93439000000001</v>
      </c>
      <c r="F848" s="144"/>
      <c r="G848" s="145">
        <f>ROUND(E848*F848,2)</f>
        <v>0</v>
      </c>
      <c r="H848" s="145">
        <v>4.5830000000000003E-2</v>
      </c>
      <c r="I848" s="145">
        <f>ROUND(E848*H848,5)</f>
        <v>13.47101</v>
      </c>
      <c r="J848" s="145">
        <v>0</v>
      </c>
      <c r="K848" s="145">
        <f>ROUND(E848*J848,5)</f>
        <v>0</v>
      </c>
      <c r="L848" s="129"/>
      <c r="M848" s="129"/>
      <c r="N848" s="129"/>
      <c r="O848" s="129"/>
      <c r="P848" s="129"/>
      <c r="Q848" s="129"/>
      <c r="R848" s="129"/>
      <c r="S848" s="129"/>
      <c r="T848" s="129" t="s">
        <v>155</v>
      </c>
      <c r="U848" s="129"/>
      <c r="V848" s="129"/>
      <c r="W848" s="129"/>
      <c r="X848" s="129"/>
      <c r="Y848" s="129"/>
      <c r="Z848" s="129"/>
      <c r="AA848" s="129"/>
      <c r="AB848" s="129"/>
      <c r="AC848" s="129"/>
      <c r="AD848" s="129"/>
      <c r="AE848" s="129"/>
      <c r="AF848" s="129"/>
      <c r="AG848" s="129"/>
      <c r="AH848" s="129"/>
      <c r="AI848" s="129"/>
      <c r="AJ848" s="129"/>
      <c r="AK848" s="129"/>
      <c r="AL848" s="129"/>
      <c r="AM848" s="129"/>
      <c r="AN848" s="129"/>
      <c r="AO848" s="129"/>
      <c r="AP848" s="129"/>
      <c r="AQ848" s="129"/>
      <c r="AR848" s="129"/>
      <c r="AS848" s="129"/>
      <c r="AT848" s="129"/>
      <c r="AU848" s="129"/>
      <c r="AV848" s="129"/>
      <c r="AW848" s="129"/>
    </row>
    <row r="849" spans="1:49" outlineLevel="1">
      <c r="A849" s="130"/>
      <c r="B849" s="134"/>
      <c r="C849" s="167" t="s">
        <v>1156</v>
      </c>
      <c r="D849" s="137"/>
      <c r="E849" s="141">
        <v>293.93439000000001</v>
      </c>
      <c r="F849" s="145"/>
      <c r="G849" s="145"/>
      <c r="H849" s="145"/>
      <c r="I849" s="145"/>
      <c r="J849" s="145"/>
      <c r="K849" s="145"/>
      <c r="L849" s="129"/>
      <c r="M849" s="129"/>
      <c r="N849" s="129"/>
      <c r="O849" s="129"/>
      <c r="P849" s="129"/>
      <c r="Q849" s="129"/>
      <c r="R849" s="129"/>
      <c r="S849" s="129"/>
      <c r="T849" s="129" t="s">
        <v>157</v>
      </c>
      <c r="U849" s="129">
        <v>0</v>
      </c>
      <c r="V849" s="129"/>
      <c r="W849" s="129"/>
      <c r="X849" s="129"/>
      <c r="Y849" s="129"/>
      <c r="Z849" s="129"/>
      <c r="AA849" s="129"/>
      <c r="AB849" s="129"/>
      <c r="AC849" s="129"/>
      <c r="AD849" s="129"/>
      <c r="AE849" s="129"/>
      <c r="AF849" s="129"/>
      <c r="AG849" s="129"/>
      <c r="AH849" s="129"/>
      <c r="AI849" s="129"/>
      <c r="AJ849" s="129"/>
      <c r="AK849" s="129"/>
      <c r="AL849" s="129"/>
      <c r="AM849" s="129"/>
      <c r="AN849" s="129"/>
      <c r="AO849" s="129"/>
      <c r="AP849" s="129"/>
      <c r="AQ849" s="129"/>
      <c r="AR849" s="129"/>
      <c r="AS849" s="129"/>
      <c r="AT849" s="129"/>
      <c r="AU849" s="129"/>
      <c r="AV849" s="129"/>
      <c r="AW849" s="129"/>
    </row>
    <row r="850" spans="1:49" outlineLevel="1">
      <c r="A850" s="130">
        <v>349</v>
      </c>
      <c r="B850" s="134" t="s">
        <v>1223</v>
      </c>
      <c r="C850" s="166" t="s">
        <v>1224</v>
      </c>
      <c r="D850" s="136" t="s">
        <v>237</v>
      </c>
      <c r="E850" s="140">
        <v>1.5549999999999999</v>
      </c>
      <c r="F850" s="144"/>
      <c r="G850" s="145">
        <f>ROUND(E850*F850,2)</f>
        <v>0</v>
      </c>
      <c r="H850" s="145">
        <v>1.54E-2</v>
      </c>
      <c r="I850" s="145">
        <f>ROUND(E850*H850,5)</f>
        <v>2.3949999999999999E-2</v>
      </c>
      <c r="J850" s="145">
        <v>0</v>
      </c>
      <c r="K850" s="145">
        <f>ROUND(E850*J850,5)</f>
        <v>0</v>
      </c>
      <c r="L850" s="129"/>
      <c r="M850" s="129"/>
      <c r="N850" s="129"/>
      <c r="O850" s="129"/>
      <c r="P850" s="129"/>
      <c r="Q850" s="129"/>
      <c r="R850" s="129"/>
      <c r="S850" s="129"/>
      <c r="T850" s="129" t="s">
        <v>155</v>
      </c>
      <c r="U850" s="129"/>
      <c r="V850" s="129"/>
      <c r="W850" s="129"/>
      <c r="X850" s="129"/>
      <c r="Y850" s="129"/>
      <c r="Z850" s="129"/>
      <c r="AA850" s="129"/>
      <c r="AB850" s="129"/>
      <c r="AC850" s="129"/>
      <c r="AD850" s="129"/>
      <c r="AE850" s="129"/>
      <c r="AF850" s="129"/>
      <c r="AG850" s="129"/>
      <c r="AH850" s="129"/>
      <c r="AI850" s="129"/>
      <c r="AJ850" s="129"/>
      <c r="AK850" s="129"/>
      <c r="AL850" s="129"/>
      <c r="AM850" s="129"/>
      <c r="AN850" s="129"/>
      <c r="AO850" s="129"/>
      <c r="AP850" s="129"/>
      <c r="AQ850" s="129"/>
      <c r="AR850" s="129"/>
      <c r="AS850" s="129"/>
      <c r="AT850" s="129"/>
      <c r="AU850" s="129"/>
      <c r="AV850" s="129"/>
      <c r="AW850" s="129"/>
    </row>
    <row r="851" spans="1:49" outlineLevel="1">
      <c r="A851" s="130"/>
      <c r="B851" s="134"/>
      <c r="C851" s="167" t="s">
        <v>1225</v>
      </c>
      <c r="D851" s="137"/>
      <c r="E851" s="141">
        <v>1.5549999999999999</v>
      </c>
      <c r="F851" s="145"/>
      <c r="G851" s="145"/>
      <c r="H851" s="145"/>
      <c r="I851" s="145"/>
      <c r="J851" s="145"/>
      <c r="K851" s="145"/>
      <c r="L851" s="129"/>
      <c r="M851" s="129"/>
      <c r="N851" s="129"/>
      <c r="O851" s="129"/>
      <c r="P851" s="129"/>
      <c r="Q851" s="129"/>
      <c r="R851" s="129"/>
      <c r="S851" s="129"/>
      <c r="T851" s="129" t="s">
        <v>157</v>
      </c>
      <c r="U851" s="129">
        <v>0</v>
      </c>
      <c r="V851" s="129"/>
      <c r="W851" s="129"/>
      <c r="X851" s="129"/>
      <c r="Y851" s="129"/>
      <c r="Z851" s="129"/>
      <c r="AA851" s="129"/>
      <c r="AB851" s="129"/>
      <c r="AC851" s="129"/>
      <c r="AD851" s="129"/>
      <c r="AE851" s="129"/>
      <c r="AF851" s="129"/>
      <c r="AG851" s="129"/>
      <c r="AH851" s="129"/>
      <c r="AI851" s="129"/>
      <c r="AJ851" s="129"/>
      <c r="AK851" s="129"/>
      <c r="AL851" s="129"/>
      <c r="AM851" s="129"/>
      <c r="AN851" s="129"/>
      <c r="AO851" s="129"/>
      <c r="AP851" s="129"/>
      <c r="AQ851" s="129"/>
      <c r="AR851" s="129"/>
      <c r="AS851" s="129"/>
      <c r="AT851" s="129"/>
      <c r="AU851" s="129"/>
      <c r="AV851" s="129"/>
      <c r="AW851" s="129"/>
    </row>
    <row r="852" spans="1:49" outlineLevel="1">
      <c r="A852" s="130">
        <v>350</v>
      </c>
      <c r="B852" s="134" t="s">
        <v>1226</v>
      </c>
      <c r="C852" s="166" t="s">
        <v>1227</v>
      </c>
      <c r="D852" s="136" t="s">
        <v>237</v>
      </c>
      <c r="E852" s="140">
        <v>48.0396255</v>
      </c>
      <c r="F852" s="144"/>
      <c r="G852" s="145">
        <f>ROUND(E852*F852,2)</f>
        <v>0</v>
      </c>
      <c r="H852" s="145">
        <v>1.5779999999999999E-2</v>
      </c>
      <c r="I852" s="145">
        <f>ROUND(E852*H852,5)</f>
        <v>0.75807000000000002</v>
      </c>
      <c r="J852" s="145">
        <v>0</v>
      </c>
      <c r="K852" s="145">
        <f>ROUND(E852*J852,5)</f>
        <v>0</v>
      </c>
      <c r="L852" s="129"/>
      <c r="M852" s="129"/>
      <c r="N852" s="129"/>
      <c r="O852" s="129"/>
      <c r="P852" s="129"/>
      <c r="Q852" s="129"/>
      <c r="R852" s="129"/>
      <c r="S852" s="129"/>
      <c r="T852" s="129" t="s">
        <v>155</v>
      </c>
      <c r="U852" s="129"/>
      <c r="V852" s="129"/>
      <c r="W852" s="129"/>
      <c r="X852" s="129"/>
      <c r="Y852" s="129"/>
      <c r="Z852" s="129"/>
      <c r="AA852" s="129"/>
      <c r="AB852" s="129"/>
      <c r="AC852" s="129"/>
      <c r="AD852" s="129"/>
      <c r="AE852" s="129"/>
      <c r="AF852" s="129"/>
      <c r="AG852" s="129"/>
      <c r="AH852" s="129"/>
      <c r="AI852" s="129"/>
      <c r="AJ852" s="129"/>
      <c r="AK852" s="129"/>
      <c r="AL852" s="129"/>
      <c r="AM852" s="129"/>
      <c r="AN852" s="129"/>
      <c r="AO852" s="129"/>
      <c r="AP852" s="129"/>
      <c r="AQ852" s="129"/>
      <c r="AR852" s="129"/>
      <c r="AS852" s="129"/>
      <c r="AT852" s="129"/>
      <c r="AU852" s="129"/>
      <c r="AV852" s="129"/>
      <c r="AW852" s="129"/>
    </row>
    <row r="853" spans="1:49" outlineLevel="1">
      <c r="A853" s="130"/>
      <c r="B853" s="134"/>
      <c r="C853" s="167" t="s">
        <v>1228</v>
      </c>
      <c r="D853" s="137"/>
      <c r="E853" s="141">
        <v>48.0396255</v>
      </c>
      <c r="F853" s="145"/>
      <c r="G853" s="145"/>
      <c r="H853" s="145"/>
      <c r="I853" s="145"/>
      <c r="J853" s="145"/>
      <c r="K853" s="145"/>
      <c r="L853" s="129"/>
      <c r="M853" s="129"/>
      <c r="N853" s="129"/>
      <c r="O853" s="129"/>
      <c r="P853" s="129"/>
      <c r="Q853" s="129"/>
      <c r="R853" s="129"/>
      <c r="S853" s="129"/>
      <c r="T853" s="129" t="s">
        <v>157</v>
      </c>
      <c r="U853" s="129">
        <v>0</v>
      </c>
      <c r="V853" s="129"/>
      <c r="W853" s="129"/>
      <c r="X853" s="129"/>
      <c r="Y853" s="129"/>
      <c r="Z853" s="129"/>
      <c r="AA853" s="129"/>
      <c r="AB853" s="129"/>
      <c r="AC853" s="129"/>
      <c r="AD853" s="129"/>
      <c r="AE853" s="129"/>
      <c r="AF853" s="129"/>
      <c r="AG853" s="129"/>
      <c r="AH853" s="129"/>
      <c r="AI853" s="129"/>
      <c r="AJ853" s="129"/>
      <c r="AK853" s="129"/>
      <c r="AL853" s="129"/>
      <c r="AM853" s="129"/>
      <c r="AN853" s="129"/>
      <c r="AO853" s="129"/>
      <c r="AP853" s="129"/>
      <c r="AQ853" s="129"/>
      <c r="AR853" s="129"/>
      <c r="AS853" s="129"/>
      <c r="AT853" s="129"/>
      <c r="AU853" s="129"/>
      <c r="AV853" s="129"/>
      <c r="AW853" s="129"/>
    </row>
    <row r="854" spans="1:49" outlineLevel="1">
      <c r="A854" s="130">
        <v>351</v>
      </c>
      <c r="B854" s="134" t="s">
        <v>1229</v>
      </c>
      <c r="C854" s="166" t="s">
        <v>1230</v>
      </c>
      <c r="D854" s="136" t="s">
        <v>324</v>
      </c>
      <c r="E854" s="140">
        <v>2</v>
      </c>
      <c r="F854" s="144"/>
      <c r="G854" s="145">
        <f>ROUND(E854*F854,2)</f>
        <v>0</v>
      </c>
      <c r="H854" s="145">
        <v>7.4999999999999997E-3</v>
      </c>
      <c r="I854" s="145">
        <f>ROUND(E854*H854,5)</f>
        <v>1.4999999999999999E-2</v>
      </c>
      <c r="J854" s="145">
        <v>0</v>
      </c>
      <c r="K854" s="145">
        <f>ROUND(E854*J854,5)</f>
        <v>0</v>
      </c>
      <c r="L854" s="129"/>
      <c r="M854" s="129"/>
      <c r="N854" s="129"/>
      <c r="O854" s="129"/>
      <c r="P854" s="129"/>
      <c r="Q854" s="129"/>
      <c r="R854" s="129"/>
      <c r="S854" s="129"/>
      <c r="T854" s="129" t="s">
        <v>155</v>
      </c>
      <c r="U854" s="129"/>
      <c r="V854" s="129"/>
      <c r="W854" s="129"/>
      <c r="X854" s="129"/>
      <c r="Y854" s="129"/>
      <c r="Z854" s="129"/>
      <c r="AA854" s="129"/>
      <c r="AB854" s="129"/>
      <c r="AC854" s="129"/>
      <c r="AD854" s="129"/>
      <c r="AE854" s="129"/>
      <c r="AF854" s="129"/>
      <c r="AG854" s="129"/>
      <c r="AH854" s="129"/>
      <c r="AI854" s="129"/>
      <c r="AJ854" s="129"/>
      <c r="AK854" s="129"/>
      <c r="AL854" s="129"/>
      <c r="AM854" s="129"/>
      <c r="AN854" s="129"/>
      <c r="AO854" s="129"/>
      <c r="AP854" s="129"/>
      <c r="AQ854" s="129"/>
      <c r="AR854" s="129"/>
      <c r="AS854" s="129"/>
      <c r="AT854" s="129"/>
      <c r="AU854" s="129"/>
      <c r="AV854" s="129"/>
      <c r="AW854" s="129"/>
    </row>
    <row r="855" spans="1:49" outlineLevel="1">
      <c r="A855" s="130"/>
      <c r="B855" s="134"/>
      <c r="C855" s="167" t="s">
        <v>1231</v>
      </c>
      <c r="D855" s="137"/>
      <c r="E855" s="141">
        <v>2</v>
      </c>
      <c r="F855" s="145"/>
      <c r="G855" s="145"/>
      <c r="H855" s="145"/>
      <c r="I855" s="145"/>
      <c r="J855" s="145"/>
      <c r="K855" s="145"/>
      <c r="L855" s="129"/>
      <c r="M855" s="129"/>
      <c r="N855" s="129"/>
      <c r="O855" s="129"/>
      <c r="P855" s="129"/>
      <c r="Q855" s="129"/>
      <c r="R855" s="129"/>
      <c r="S855" s="129"/>
      <c r="T855" s="129" t="s">
        <v>157</v>
      </c>
      <c r="U855" s="129">
        <v>0</v>
      </c>
      <c r="V855" s="129"/>
      <c r="W855" s="129"/>
      <c r="X855" s="129"/>
      <c r="Y855" s="129"/>
      <c r="Z855" s="129"/>
      <c r="AA855" s="129"/>
      <c r="AB855" s="129"/>
      <c r="AC855" s="129"/>
      <c r="AD855" s="129"/>
      <c r="AE855" s="129"/>
      <c r="AF855" s="129"/>
      <c r="AG855" s="129"/>
      <c r="AH855" s="129"/>
      <c r="AI855" s="129"/>
      <c r="AJ855" s="129"/>
      <c r="AK855" s="129"/>
      <c r="AL855" s="129"/>
      <c r="AM855" s="129"/>
      <c r="AN855" s="129"/>
      <c r="AO855" s="129"/>
      <c r="AP855" s="129"/>
      <c r="AQ855" s="129"/>
      <c r="AR855" s="129"/>
      <c r="AS855" s="129"/>
      <c r="AT855" s="129"/>
      <c r="AU855" s="129"/>
      <c r="AV855" s="129"/>
      <c r="AW855" s="129"/>
    </row>
    <row r="856" spans="1:49" outlineLevel="1">
      <c r="A856" s="130">
        <v>352</v>
      </c>
      <c r="B856" s="134" t="s">
        <v>1232</v>
      </c>
      <c r="C856" s="166" t="s">
        <v>1233</v>
      </c>
      <c r="D856" s="136" t="s">
        <v>691</v>
      </c>
      <c r="E856" s="140">
        <v>2</v>
      </c>
      <c r="F856" s="144"/>
      <c r="G856" s="145">
        <f>ROUND(E856*F856,2)</f>
        <v>0</v>
      </c>
      <c r="H856" s="145">
        <v>2.2000000000000001E-3</v>
      </c>
      <c r="I856" s="145">
        <f>ROUND(E856*H856,5)</f>
        <v>4.4000000000000003E-3</v>
      </c>
      <c r="J856" s="145">
        <v>0</v>
      </c>
      <c r="K856" s="145">
        <f>ROUND(E856*J856,5)</f>
        <v>0</v>
      </c>
      <c r="L856" s="129"/>
      <c r="M856" s="129"/>
      <c r="N856" s="129"/>
      <c r="O856" s="129"/>
      <c r="P856" s="129"/>
      <c r="Q856" s="129"/>
      <c r="R856" s="129"/>
      <c r="S856" s="129"/>
      <c r="T856" s="129" t="s">
        <v>155</v>
      </c>
      <c r="U856" s="129"/>
      <c r="V856" s="129"/>
      <c r="W856" s="129"/>
      <c r="X856" s="129"/>
      <c r="Y856" s="129"/>
      <c r="Z856" s="129"/>
      <c r="AA856" s="129"/>
      <c r="AB856" s="129"/>
      <c r="AC856" s="129"/>
      <c r="AD856" s="129"/>
      <c r="AE856" s="129"/>
      <c r="AF856" s="129"/>
      <c r="AG856" s="129"/>
      <c r="AH856" s="129"/>
      <c r="AI856" s="129"/>
      <c r="AJ856" s="129"/>
      <c r="AK856" s="129"/>
      <c r="AL856" s="129"/>
      <c r="AM856" s="129"/>
      <c r="AN856" s="129"/>
      <c r="AO856" s="129"/>
      <c r="AP856" s="129"/>
      <c r="AQ856" s="129"/>
      <c r="AR856" s="129"/>
      <c r="AS856" s="129"/>
      <c r="AT856" s="129"/>
      <c r="AU856" s="129"/>
      <c r="AV856" s="129"/>
      <c r="AW856" s="129"/>
    </row>
    <row r="857" spans="1:49" outlineLevel="1">
      <c r="A857" s="130"/>
      <c r="B857" s="134"/>
      <c r="C857" s="167" t="s">
        <v>1231</v>
      </c>
      <c r="D857" s="137"/>
      <c r="E857" s="141">
        <v>2</v>
      </c>
      <c r="F857" s="145"/>
      <c r="G857" s="145"/>
      <c r="H857" s="145"/>
      <c r="I857" s="145"/>
      <c r="J857" s="145"/>
      <c r="K857" s="145"/>
      <c r="L857" s="129"/>
      <c r="M857" s="129"/>
      <c r="N857" s="129"/>
      <c r="O857" s="129"/>
      <c r="P857" s="129"/>
      <c r="Q857" s="129"/>
      <c r="R857" s="129"/>
      <c r="S857" s="129"/>
      <c r="T857" s="129" t="s">
        <v>157</v>
      </c>
      <c r="U857" s="129">
        <v>0</v>
      </c>
      <c r="V857" s="129"/>
      <c r="W857" s="129"/>
      <c r="X857" s="129"/>
      <c r="Y857" s="129"/>
      <c r="Z857" s="129"/>
      <c r="AA857" s="129"/>
      <c r="AB857" s="129"/>
      <c r="AC857" s="129"/>
      <c r="AD857" s="129"/>
      <c r="AE857" s="129"/>
      <c r="AF857" s="129"/>
      <c r="AG857" s="129"/>
      <c r="AH857" s="129"/>
      <c r="AI857" s="129"/>
      <c r="AJ857" s="129"/>
      <c r="AK857" s="129"/>
      <c r="AL857" s="129"/>
      <c r="AM857" s="129"/>
      <c r="AN857" s="129"/>
      <c r="AO857" s="129"/>
      <c r="AP857" s="129"/>
      <c r="AQ857" s="129"/>
      <c r="AR857" s="129"/>
      <c r="AS857" s="129"/>
      <c r="AT857" s="129"/>
      <c r="AU857" s="129"/>
      <c r="AV857" s="129"/>
      <c r="AW857" s="129"/>
    </row>
    <row r="858" spans="1:49" outlineLevel="1">
      <c r="A858" s="130">
        <v>353</v>
      </c>
      <c r="B858" s="134" t="s">
        <v>1234</v>
      </c>
      <c r="C858" s="166" t="s">
        <v>1235</v>
      </c>
      <c r="D858" s="136" t="s">
        <v>237</v>
      </c>
      <c r="E858" s="140">
        <v>57.64</v>
      </c>
      <c r="F858" s="144"/>
      <c r="G858" s="145">
        <f>ROUND(E858*F858,2)</f>
        <v>0</v>
      </c>
      <c r="H858" s="145">
        <v>1E-4</v>
      </c>
      <c r="I858" s="145">
        <f>ROUND(E858*H858,5)</f>
        <v>5.7600000000000004E-3</v>
      </c>
      <c r="J858" s="145">
        <v>0</v>
      </c>
      <c r="K858" s="145">
        <f>ROUND(E858*J858,5)</f>
        <v>0</v>
      </c>
      <c r="L858" s="129"/>
      <c r="M858" s="129"/>
      <c r="N858" s="129"/>
      <c r="O858" s="129"/>
      <c r="P858" s="129"/>
      <c r="Q858" s="129"/>
      <c r="R858" s="129"/>
      <c r="S858" s="129"/>
      <c r="T858" s="129" t="s">
        <v>155</v>
      </c>
      <c r="U858" s="129"/>
      <c r="V858" s="129"/>
      <c r="W858" s="129"/>
      <c r="X858" s="129"/>
      <c r="Y858" s="129"/>
      <c r="Z858" s="129"/>
      <c r="AA858" s="129"/>
      <c r="AB858" s="129"/>
      <c r="AC858" s="129"/>
      <c r="AD858" s="129"/>
      <c r="AE858" s="129"/>
      <c r="AF858" s="129"/>
      <c r="AG858" s="129"/>
      <c r="AH858" s="129"/>
      <c r="AI858" s="129"/>
      <c r="AJ858" s="129"/>
      <c r="AK858" s="129"/>
      <c r="AL858" s="129"/>
      <c r="AM858" s="129"/>
      <c r="AN858" s="129"/>
      <c r="AO858" s="129"/>
      <c r="AP858" s="129"/>
      <c r="AQ858" s="129"/>
      <c r="AR858" s="129"/>
      <c r="AS858" s="129"/>
      <c r="AT858" s="129"/>
      <c r="AU858" s="129"/>
      <c r="AV858" s="129"/>
      <c r="AW858" s="129"/>
    </row>
    <row r="859" spans="1:49" outlineLevel="1">
      <c r="A859" s="130"/>
      <c r="B859" s="134"/>
      <c r="C859" s="167" t="s">
        <v>1236</v>
      </c>
      <c r="D859" s="137"/>
      <c r="E859" s="141">
        <v>57.64</v>
      </c>
      <c r="F859" s="145"/>
      <c r="G859" s="145"/>
      <c r="H859" s="145"/>
      <c r="I859" s="145"/>
      <c r="J859" s="145"/>
      <c r="K859" s="145"/>
      <c r="L859" s="129"/>
      <c r="M859" s="129"/>
      <c r="N859" s="129"/>
      <c r="O859" s="129"/>
      <c r="P859" s="129"/>
      <c r="Q859" s="129"/>
      <c r="R859" s="129"/>
      <c r="S859" s="129"/>
      <c r="T859" s="129" t="s">
        <v>157</v>
      </c>
      <c r="U859" s="129">
        <v>0</v>
      </c>
      <c r="V859" s="129"/>
      <c r="W859" s="129"/>
      <c r="X859" s="129"/>
      <c r="Y859" s="129"/>
      <c r="Z859" s="129"/>
      <c r="AA859" s="129"/>
      <c r="AB859" s="129"/>
      <c r="AC859" s="129"/>
      <c r="AD859" s="129"/>
      <c r="AE859" s="129"/>
      <c r="AF859" s="129"/>
      <c r="AG859" s="129"/>
      <c r="AH859" s="129"/>
      <c r="AI859" s="129"/>
      <c r="AJ859" s="129"/>
      <c r="AK859" s="129"/>
      <c r="AL859" s="129"/>
      <c r="AM859" s="129"/>
      <c r="AN859" s="129"/>
      <c r="AO859" s="129"/>
      <c r="AP859" s="129"/>
      <c r="AQ859" s="129"/>
      <c r="AR859" s="129"/>
      <c r="AS859" s="129"/>
      <c r="AT859" s="129"/>
      <c r="AU859" s="129"/>
      <c r="AV859" s="129"/>
      <c r="AW859" s="129"/>
    </row>
    <row r="860" spans="1:49" outlineLevel="1">
      <c r="A860" s="130">
        <v>354</v>
      </c>
      <c r="B860" s="134" t="s">
        <v>1237</v>
      </c>
      <c r="C860" s="166" t="s">
        <v>1238</v>
      </c>
      <c r="D860" s="136" t="s">
        <v>237</v>
      </c>
      <c r="E860" s="140">
        <v>57.64</v>
      </c>
      <c r="F860" s="144"/>
      <c r="G860" s="145">
        <f>ROUND(E860*F860,2)</f>
        <v>0</v>
      </c>
      <c r="H860" s="145">
        <v>5.0000000000000001E-4</v>
      </c>
      <c r="I860" s="145">
        <f>ROUND(E860*H860,5)</f>
        <v>2.8819999999999998E-2</v>
      </c>
      <c r="J860" s="145">
        <v>0</v>
      </c>
      <c r="K860" s="145">
        <f>ROUND(E860*J860,5)</f>
        <v>0</v>
      </c>
      <c r="L860" s="129"/>
      <c r="M860" s="129"/>
      <c r="N860" s="129"/>
      <c r="O860" s="129"/>
      <c r="P860" s="129"/>
      <c r="Q860" s="129"/>
      <c r="R860" s="129"/>
      <c r="S860" s="129"/>
      <c r="T860" s="129" t="s">
        <v>155</v>
      </c>
      <c r="U860" s="129"/>
      <c r="V860" s="129"/>
      <c r="W860" s="129"/>
      <c r="X860" s="129"/>
      <c r="Y860" s="129"/>
      <c r="Z860" s="129"/>
      <c r="AA860" s="129"/>
      <c r="AB860" s="129"/>
      <c r="AC860" s="129"/>
      <c r="AD860" s="129"/>
      <c r="AE860" s="129"/>
      <c r="AF860" s="129"/>
      <c r="AG860" s="129"/>
      <c r="AH860" s="129"/>
      <c r="AI860" s="129"/>
      <c r="AJ860" s="129"/>
      <c r="AK860" s="129"/>
      <c r="AL860" s="129"/>
      <c r="AM860" s="129"/>
      <c r="AN860" s="129"/>
      <c r="AO860" s="129"/>
      <c r="AP860" s="129"/>
      <c r="AQ860" s="129"/>
      <c r="AR860" s="129"/>
      <c r="AS860" s="129"/>
      <c r="AT860" s="129"/>
      <c r="AU860" s="129"/>
      <c r="AV860" s="129"/>
      <c r="AW860" s="129"/>
    </row>
    <row r="861" spans="1:49" outlineLevel="1">
      <c r="A861" s="130"/>
      <c r="B861" s="134"/>
      <c r="C861" s="167" t="s">
        <v>1236</v>
      </c>
      <c r="D861" s="137"/>
      <c r="E861" s="141">
        <v>57.64</v>
      </c>
      <c r="F861" s="145"/>
      <c r="G861" s="145"/>
      <c r="H861" s="145"/>
      <c r="I861" s="145"/>
      <c r="J861" s="145"/>
      <c r="K861" s="145"/>
      <c r="L861" s="129"/>
      <c r="M861" s="129"/>
      <c r="N861" s="129"/>
      <c r="O861" s="129"/>
      <c r="P861" s="129"/>
      <c r="Q861" s="129"/>
      <c r="R861" s="129"/>
      <c r="S861" s="129"/>
      <c r="T861" s="129" t="s">
        <v>157</v>
      </c>
      <c r="U861" s="129">
        <v>0</v>
      </c>
      <c r="V861" s="129"/>
      <c r="W861" s="129"/>
      <c r="X861" s="129"/>
      <c r="Y861" s="129"/>
      <c r="Z861" s="129"/>
      <c r="AA861" s="129"/>
      <c r="AB861" s="129"/>
      <c r="AC861" s="129"/>
      <c r="AD861" s="129"/>
      <c r="AE861" s="129"/>
      <c r="AF861" s="129"/>
      <c r="AG861" s="129"/>
      <c r="AH861" s="129"/>
      <c r="AI861" s="129"/>
      <c r="AJ861" s="129"/>
      <c r="AK861" s="129"/>
      <c r="AL861" s="129"/>
      <c r="AM861" s="129"/>
      <c r="AN861" s="129"/>
      <c r="AO861" s="129"/>
      <c r="AP861" s="129"/>
      <c r="AQ861" s="129"/>
      <c r="AR861" s="129"/>
      <c r="AS861" s="129"/>
      <c r="AT861" s="129"/>
      <c r="AU861" s="129"/>
      <c r="AV861" s="129"/>
      <c r="AW861" s="129"/>
    </row>
    <row r="862" spans="1:49" outlineLevel="1">
      <c r="A862" s="130">
        <v>355</v>
      </c>
      <c r="B862" s="134" t="s">
        <v>1239</v>
      </c>
      <c r="C862" s="166" t="s">
        <v>1240</v>
      </c>
      <c r="D862" s="136" t="s">
        <v>237</v>
      </c>
      <c r="E862" s="140">
        <v>96.079260000000005</v>
      </c>
      <c r="F862" s="144"/>
      <c r="G862" s="145">
        <f>ROUND(E862*F862,2)</f>
        <v>0</v>
      </c>
      <c r="H862" s="145">
        <v>0</v>
      </c>
      <c r="I862" s="145">
        <f>ROUND(E862*H862,5)</f>
        <v>0</v>
      </c>
      <c r="J862" s="145">
        <v>0</v>
      </c>
      <c r="K862" s="145">
        <f>ROUND(E862*J862,5)</f>
        <v>0</v>
      </c>
      <c r="L862" s="129"/>
      <c r="M862" s="129"/>
      <c r="N862" s="129"/>
      <c r="O862" s="129"/>
      <c r="P862" s="129"/>
      <c r="Q862" s="129"/>
      <c r="R862" s="129"/>
      <c r="S862" s="129"/>
      <c r="T862" s="129" t="s">
        <v>155</v>
      </c>
      <c r="U862" s="129"/>
      <c r="V862" s="129"/>
      <c r="W862" s="129"/>
      <c r="X862" s="129"/>
      <c r="Y862" s="129"/>
      <c r="Z862" s="129"/>
      <c r="AA862" s="129"/>
      <c r="AB862" s="129"/>
      <c r="AC862" s="129"/>
      <c r="AD862" s="129"/>
      <c r="AE862" s="129"/>
      <c r="AF862" s="129"/>
      <c r="AG862" s="129"/>
      <c r="AH862" s="129"/>
      <c r="AI862" s="129"/>
      <c r="AJ862" s="129"/>
      <c r="AK862" s="129"/>
      <c r="AL862" s="129"/>
      <c r="AM862" s="129"/>
      <c r="AN862" s="129"/>
      <c r="AO862" s="129"/>
      <c r="AP862" s="129"/>
      <c r="AQ862" s="129"/>
      <c r="AR862" s="129"/>
      <c r="AS862" s="129"/>
      <c r="AT862" s="129"/>
      <c r="AU862" s="129"/>
      <c r="AV862" s="129"/>
      <c r="AW862" s="129"/>
    </row>
    <row r="863" spans="1:49" outlineLevel="1">
      <c r="A863" s="130"/>
      <c r="B863" s="134"/>
      <c r="C863" s="167" t="s">
        <v>1241</v>
      </c>
      <c r="D863" s="137"/>
      <c r="E863" s="141">
        <v>96.079260000000005</v>
      </c>
      <c r="F863" s="145"/>
      <c r="G863" s="145"/>
      <c r="H863" s="145"/>
      <c r="I863" s="145"/>
      <c r="J863" s="145"/>
      <c r="K863" s="145"/>
      <c r="L863" s="129"/>
      <c r="M863" s="129"/>
      <c r="N863" s="129"/>
      <c r="O863" s="129"/>
      <c r="P863" s="129"/>
      <c r="Q863" s="129"/>
      <c r="R863" s="129"/>
      <c r="S863" s="129"/>
      <c r="T863" s="129" t="s">
        <v>157</v>
      </c>
      <c r="U863" s="129">
        <v>0</v>
      </c>
      <c r="V863" s="129"/>
      <c r="W863" s="129"/>
      <c r="X863" s="129"/>
      <c r="Y863" s="129"/>
      <c r="Z863" s="129"/>
      <c r="AA863" s="129"/>
      <c r="AB863" s="129"/>
      <c r="AC863" s="129"/>
      <c r="AD863" s="129"/>
      <c r="AE863" s="129"/>
      <c r="AF863" s="129"/>
      <c r="AG863" s="129"/>
      <c r="AH863" s="129"/>
      <c r="AI863" s="129"/>
      <c r="AJ863" s="129"/>
      <c r="AK863" s="129"/>
      <c r="AL863" s="129"/>
      <c r="AM863" s="129"/>
      <c r="AN863" s="129"/>
      <c r="AO863" s="129"/>
      <c r="AP863" s="129"/>
      <c r="AQ863" s="129"/>
      <c r="AR863" s="129"/>
      <c r="AS863" s="129"/>
      <c r="AT863" s="129"/>
      <c r="AU863" s="129"/>
      <c r="AV863" s="129"/>
      <c r="AW863" s="129"/>
    </row>
    <row r="864" spans="1:49" outlineLevel="1">
      <c r="A864" s="130">
        <v>356</v>
      </c>
      <c r="B864" s="134" t="s">
        <v>1242</v>
      </c>
      <c r="C864" s="166" t="s">
        <v>1243</v>
      </c>
      <c r="D864" s="136" t="s">
        <v>198</v>
      </c>
      <c r="E864" s="140">
        <v>293.93439000000001</v>
      </c>
      <c r="F864" s="144"/>
      <c r="G864" s="145">
        <f>ROUND(E864*F864,2)</f>
        <v>0</v>
      </c>
      <c r="H864" s="145">
        <v>3.0000000000000001E-5</v>
      </c>
      <c r="I864" s="145">
        <f>ROUND(E864*H864,5)</f>
        <v>8.8199999999999997E-3</v>
      </c>
      <c r="J864" s="145">
        <v>0</v>
      </c>
      <c r="K864" s="145">
        <f>ROUND(E864*J864,5)</f>
        <v>0</v>
      </c>
      <c r="L864" s="129"/>
      <c r="M864" s="129"/>
      <c r="N864" s="129"/>
      <c r="O864" s="129"/>
      <c r="P864" s="129"/>
      <c r="Q864" s="129"/>
      <c r="R864" s="129"/>
      <c r="S864" s="129"/>
      <c r="T864" s="129" t="s">
        <v>155</v>
      </c>
      <c r="U864" s="129"/>
      <c r="V864" s="129"/>
      <c r="W864" s="129"/>
      <c r="X864" s="129"/>
      <c r="Y864" s="129"/>
      <c r="Z864" s="129"/>
      <c r="AA864" s="129"/>
      <c r="AB864" s="129"/>
      <c r="AC864" s="129"/>
      <c r="AD864" s="129"/>
      <c r="AE864" s="129"/>
      <c r="AF864" s="129"/>
      <c r="AG864" s="129"/>
      <c r="AH864" s="129"/>
      <c r="AI864" s="129"/>
      <c r="AJ864" s="129"/>
      <c r="AK864" s="129"/>
      <c r="AL864" s="129"/>
      <c r="AM864" s="129"/>
      <c r="AN864" s="129"/>
      <c r="AO864" s="129"/>
      <c r="AP864" s="129"/>
      <c r="AQ864" s="129"/>
      <c r="AR864" s="129"/>
      <c r="AS864" s="129"/>
      <c r="AT864" s="129"/>
      <c r="AU864" s="129"/>
      <c r="AV864" s="129"/>
      <c r="AW864" s="129"/>
    </row>
    <row r="865" spans="1:49" outlineLevel="1">
      <c r="A865" s="130"/>
      <c r="B865" s="134"/>
      <c r="C865" s="167" t="s">
        <v>1156</v>
      </c>
      <c r="D865" s="137"/>
      <c r="E865" s="141">
        <v>293.93439000000001</v>
      </c>
      <c r="F865" s="145"/>
      <c r="G865" s="145"/>
      <c r="H865" s="145"/>
      <c r="I865" s="145"/>
      <c r="J865" s="145"/>
      <c r="K865" s="145"/>
      <c r="L865" s="129"/>
      <c r="M865" s="129"/>
      <c r="N865" s="129"/>
      <c r="O865" s="129"/>
      <c r="P865" s="129"/>
      <c r="Q865" s="129"/>
      <c r="R865" s="129"/>
      <c r="S865" s="129"/>
      <c r="T865" s="129" t="s">
        <v>157</v>
      </c>
      <c r="U865" s="129">
        <v>0</v>
      </c>
      <c r="V865" s="129"/>
      <c r="W865" s="129"/>
      <c r="X865" s="129"/>
      <c r="Y865" s="129"/>
      <c r="Z865" s="129"/>
      <c r="AA865" s="129"/>
      <c r="AB865" s="129"/>
      <c r="AC865" s="129"/>
      <c r="AD865" s="129"/>
      <c r="AE865" s="129"/>
      <c r="AF865" s="129"/>
      <c r="AG865" s="129"/>
      <c r="AH865" s="129"/>
      <c r="AI865" s="129"/>
      <c r="AJ865" s="129"/>
      <c r="AK865" s="129"/>
      <c r="AL865" s="129"/>
      <c r="AM865" s="129"/>
      <c r="AN865" s="129"/>
      <c r="AO865" s="129"/>
      <c r="AP865" s="129"/>
      <c r="AQ865" s="129"/>
      <c r="AR865" s="129"/>
      <c r="AS865" s="129"/>
      <c r="AT865" s="129"/>
      <c r="AU865" s="129"/>
      <c r="AV865" s="129"/>
      <c r="AW865" s="129"/>
    </row>
    <row r="866" spans="1:49" outlineLevel="1">
      <c r="A866" s="130">
        <v>357</v>
      </c>
      <c r="B866" s="134" t="s">
        <v>1244</v>
      </c>
      <c r="C866" s="166" t="s">
        <v>1245</v>
      </c>
      <c r="D866" s="136" t="s">
        <v>198</v>
      </c>
      <c r="E866" s="140">
        <v>338.02454849999998</v>
      </c>
      <c r="F866" s="144"/>
      <c r="G866" s="145">
        <f>ROUND(E866*F866,2)</f>
        <v>0</v>
      </c>
      <c r="H866" s="145">
        <v>1.6000000000000001E-4</v>
      </c>
      <c r="I866" s="145">
        <f>ROUND(E866*H866,5)</f>
        <v>5.4080000000000003E-2</v>
      </c>
      <c r="J866" s="145">
        <v>0</v>
      </c>
      <c r="K866" s="145">
        <f>ROUND(E866*J866,5)</f>
        <v>0</v>
      </c>
      <c r="L866" s="129"/>
      <c r="M866" s="129"/>
      <c r="N866" s="129"/>
      <c r="O866" s="129"/>
      <c r="P866" s="129"/>
      <c r="Q866" s="129"/>
      <c r="R866" s="129"/>
      <c r="S866" s="129"/>
      <c r="T866" s="129" t="s">
        <v>241</v>
      </c>
      <c r="U866" s="129"/>
      <c r="V866" s="129"/>
      <c r="W866" s="129"/>
      <c r="X866" s="129"/>
      <c r="Y866" s="129"/>
      <c r="Z866" s="129"/>
      <c r="AA866" s="129"/>
      <c r="AB866" s="129"/>
      <c r="AC866" s="129"/>
      <c r="AD866" s="129"/>
      <c r="AE866" s="129"/>
      <c r="AF866" s="129"/>
      <c r="AG866" s="129"/>
      <c r="AH866" s="129"/>
      <c r="AI866" s="129"/>
      <c r="AJ866" s="129"/>
      <c r="AK866" s="129"/>
      <c r="AL866" s="129"/>
      <c r="AM866" s="129"/>
      <c r="AN866" s="129"/>
      <c r="AO866" s="129"/>
      <c r="AP866" s="129"/>
      <c r="AQ866" s="129"/>
      <c r="AR866" s="129"/>
      <c r="AS866" s="129"/>
      <c r="AT866" s="129"/>
      <c r="AU866" s="129"/>
      <c r="AV866" s="129"/>
      <c r="AW866" s="129"/>
    </row>
    <row r="867" spans="1:49" outlineLevel="1">
      <c r="A867" s="130"/>
      <c r="B867" s="134"/>
      <c r="C867" s="167" t="s">
        <v>1246</v>
      </c>
      <c r="D867" s="137"/>
      <c r="E867" s="141">
        <v>338.02454849999998</v>
      </c>
      <c r="F867" s="145"/>
      <c r="G867" s="145"/>
      <c r="H867" s="145"/>
      <c r="I867" s="145"/>
      <c r="J867" s="145"/>
      <c r="K867" s="145"/>
      <c r="L867" s="129"/>
      <c r="M867" s="129"/>
      <c r="N867" s="129"/>
      <c r="O867" s="129"/>
      <c r="P867" s="129"/>
      <c r="Q867" s="129"/>
      <c r="R867" s="129"/>
      <c r="S867" s="129"/>
      <c r="T867" s="129" t="s">
        <v>157</v>
      </c>
      <c r="U867" s="129">
        <v>0</v>
      </c>
      <c r="V867" s="129"/>
      <c r="W867" s="129"/>
      <c r="X867" s="129"/>
      <c r="Y867" s="129"/>
      <c r="Z867" s="129"/>
      <c r="AA867" s="129"/>
      <c r="AB867" s="129"/>
      <c r="AC867" s="129"/>
      <c r="AD867" s="129"/>
      <c r="AE867" s="129"/>
      <c r="AF867" s="129"/>
      <c r="AG867" s="129"/>
      <c r="AH867" s="129"/>
      <c r="AI867" s="129"/>
      <c r="AJ867" s="129"/>
      <c r="AK867" s="129"/>
      <c r="AL867" s="129"/>
      <c r="AM867" s="129"/>
      <c r="AN867" s="129"/>
      <c r="AO867" s="129"/>
      <c r="AP867" s="129"/>
      <c r="AQ867" s="129"/>
      <c r="AR867" s="129"/>
      <c r="AS867" s="129"/>
      <c r="AT867" s="129"/>
      <c r="AU867" s="129"/>
      <c r="AV867" s="129"/>
      <c r="AW867" s="129"/>
    </row>
    <row r="868" spans="1:49" outlineLevel="1">
      <c r="A868" s="130">
        <v>358</v>
      </c>
      <c r="B868" s="134" t="s">
        <v>1247</v>
      </c>
      <c r="C868" s="166" t="s">
        <v>1248</v>
      </c>
      <c r="D868" s="136" t="s">
        <v>219</v>
      </c>
      <c r="E868" s="140">
        <v>14.37</v>
      </c>
      <c r="F868" s="144"/>
      <c r="G868" s="145">
        <f>ROUND(E868*F868,2)</f>
        <v>0</v>
      </c>
      <c r="H868" s="145">
        <v>0</v>
      </c>
      <c r="I868" s="145">
        <f>ROUND(E868*H868,5)</f>
        <v>0</v>
      </c>
      <c r="J868" s="145">
        <v>0</v>
      </c>
      <c r="K868" s="145">
        <f>ROUND(E868*J868,5)</f>
        <v>0</v>
      </c>
      <c r="L868" s="129"/>
      <c r="M868" s="129"/>
      <c r="N868" s="129"/>
      <c r="O868" s="129"/>
      <c r="P868" s="129"/>
      <c r="Q868" s="129"/>
      <c r="R868" s="129"/>
      <c r="S868" s="129"/>
      <c r="T868" s="129" t="s">
        <v>155</v>
      </c>
      <c r="U868" s="129"/>
      <c r="V868" s="129"/>
      <c r="W868" s="129"/>
      <c r="X868" s="129"/>
      <c r="Y868" s="129"/>
      <c r="Z868" s="129"/>
      <c r="AA868" s="129"/>
      <c r="AB868" s="129"/>
      <c r="AC868" s="129"/>
      <c r="AD868" s="129"/>
      <c r="AE868" s="129"/>
      <c r="AF868" s="129"/>
      <c r="AG868" s="129"/>
      <c r="AH868" s="129"/>
      <c r="AI868" s="129"/>
      <c r="AJ868" s="129"/>
      <c r="AK868" s="129"/>
      <c r="AL868" s="129"/>
      <c r="AM868" s="129"/>
      <c r="AN868" s="129"/>
      <c r="AO868" s="129"/>
      <c r="AP868" s="129"/>
      <c r="AQ868" s="129"/>
      <c r="AR868" s="129"/>
      <c r="AS868" s="129"/>
      <c r="AT868" s="129"/>
      <c r="AU868" s="129"/>
      <c r="AV868" s="129"/>
      <c r="AW868" s="129"/>
    </row>
    <row r="869" spans="1:49">
      <c r="A869" s="131" t="s">
        <v>150</v>
      </c>
      <c r="B869" s="135" t="s">
        <v>110</v>
      </c>
      <c r="C869" s="168" t="s">
        <v>111</v>
      </c>
      <c r="D869" s="138"/>
      <c r="E869" s="142"/>
      <c r="F869" s="146"/>
      <c r="G869" s="146">
        <f>SUM(G870:G955)</f>
        <v>0</v>
      </c>
      <c r="H869" s="146"/>
      <c r="I869" s="146">
        <f>SUM(I870:I955)</f>
        <v>3.4938900000000004</v>
      </c>
      <c r="J869" s="146"/>
      <c r="K869" s="146">
        <f>SUM(K870:K955)</f>
        <v>0.17399999999999999</v>
      </c>
      <c r="T869" t="s">
        <v>151</v>
      </c>
    </row>
    <row r="870" spans="1:49" outlineLevel="1">
      <c r="A870" s="130">
        <v>359</v>
      </c>
      <c r="B870" s="134" t="s">
        <v>775</v>
      </c>
      <c r="C870" s="166" t="s">
        <v>776</v>
      </c>
      <c r="D870" s="136" t="s">
        <v>324</v>
      </c>
      <c r="E870" s="140">
        <v>9</v>
      </c>
      <c r="F870" s="144"/>
      <c r="G870" s="145">
        <f>ROUND(E870*F870,2)</f>
        <v>0</v>
      </c>
      <c r="H870" s="145">
        <v>0</v>
      </c>
      <c r="I870" s="145">
        <f>ROUND(E870*H870,5)</f>
        <v>0</v>
      </c>
      <c r="J870" s="145">
        <v>0</v>
      </c>
      <c r="K870" s="145">
        <f>ROUND(E870*J870,5)</f>
        <v>0</v>
      </c>
      <c r="L870" s="129"/>
      <c r="M870" s="129"/>
      <c r="N870" s="129"/>
      <c r="O870" s="129"/>
      <c r="P870" s="129"/>
      <c r="Q870" s="129"/>
      <c r="R870" s="129"/>
      <c r="S870" s="129"/>
      <c r="T870" s="129" t="s">
        <v>155</v>
      </c>
      <c r="U870" s="129"/>
      <c r="V870" s="129"/>
      <c r="W870" s="129"/>
      <c r="X870" s="129"/>
      <c r="Y870" s="129"/>
      <c r="Z870" s="129"/>
      <c r="AA870" s="129"/>
      <c r="AB870" s="129"/>
      <c r="AC870" s="129"/>
      <c r="AD870" s="129"/>
      <c r="AE870" s="129"/>
      <c r="AF870" s="129"/>
      <c r="AG870" s="129"/>
      <c r="AH870" s="129"/>
      <c r="AI870" s="129"/>
      <c r="AJ870" s="129"/>
      <c r="AK870" s="129"/>
      <c r="AL870" s="129"/>
      <c r="AM870" s="129"/>
      <c r="AN870" s="129"/>
      <c r="AO870" s="129"/>
      <c r="AP870" s="129"/>
      <c r="AQ870" s="129"/>
      <c r="AR870" s="129"/>
      <c r="AS870" s="129"/>
      <c r="AT870" s="129"/>
      <c r="AU870" s="129"/>
      <c r="AV870" s="129"/>
      <c r="AW870" s="129"/>
    </row>
    <row r="871" spans="1:49" outlineLevel="1">
      <c r="A871" s="130"/>
      <c r="B871" s="134"/>
      <c r="C871" s="167" t="s">
        <v>1129</v>
      </c>
      <c r="D871" s="137"/>
      <c r="E871" s="141"/>
      <c r="F871" s="145"/>
      <c r="G871" s="145"/>
      <c r="H871" s="145"/>
      <c r="I871" s="145"/>
      <c r="J871" s="145"/>
      <c r="K871" s="145"/>
      <c r="L871" s="129"/>
      <c r="M871" s="129"/>
      <c r="N871" s="129"/>
      <c r="O871" s="129"/>
      <c r="P871" s="129"/>
      <c r="Q871" s="129"/>
      <c r="R871" s="129"/>
      <c r="S871" s="129"/>
      <c r="T871" s="129" t="s">
        <v>157</v>
      </c>
      <c r="U871" s="129">
        <v>0</v>
      </c>
      <c r="V871" s="129"/>
      <c r="W871" s="129"/>
      <c r="X871" s="129"/>
      <c r="Y871" s="129"/>
      <c r="Z871" s="129"/>
      <c r="AA871" s="129"/>
      <c r="AB871" s="129"/>
      <c r="AC871" s="129"/>
      <c r="AD871" s="129"/>
      <c r="AE871" s="129"/>
      <c r="AF871" s="129"/>
      <c r="AG871" s="129"/>
      <c r="AH871" s="129"/>
      <c r="AI871" s="129"/>
      <c r="AJ871" s="129"/>
      <c r="AK871" s="129"/>
      <c r="AL871" s="129"/>
      <c r="AM871" s="129"/>
      <c r="AN871" s="129"/>
      <c r="AO871" s="129"/>
      <c r="AP871" s="129"/>
      <c r="AQ871" s="129"/>
      <c r="AR871" s="129"/>
      <c r="AS871" s="129"/>
      <c r="AT871" s="129"/>
      <c r="AU871" s="129"/>
      <c r="AV871" s="129"/>
      <c r="AW871" s="129"/>
    </row>
    <row r="872" spans="1:49" outlineLevel="1">
      <c r="A872" s="130"/>
      <c r="B872" s="134"/>
      <c r="C872" s="167" t="s">
        <v>1249</v>
      </c>
      <c r="D872" s="137"/>
      <c r="E872" s="141"/>
      <c r="F872" s="145"/>
      <c r="G872" s="145"/>
      <c r="H872" s="145"/>
      <c r="I872" s="145"/>
      <c r="J872" s="145"/>
      <c r="K872" s="145"/>
      <c r="L872" s="129"/>
      <c r="M872" s="129"/>
      <c r="N872" s="129"/>
      <c r="O872" s="129"/>
      <c r="P872" s="129"/>
      <c r="Q872" s="129"/>
      <c r="R872" s="129"/>
      <c r="S872" s="129"/>
      <c r="T872" s="129" t="s">
        <v>157</v>
      </c>
      <c r="U872" s="129">
        <v>0</v>
      </c>
      <c r="V872" s="129"/>
      <c r="W872" s="129"/>
      <c r="X872" s="129"/>
      <c r="Y872" s="129"/>
      <c r="Z872" s="129"/>
      <c r="AA872" s="129"/>
      <c r="AB872" s="129"/>
      <c r="AC872" s="129"/>
      <c r="AD872" s="129"/>
      <c r="AE872" s="129"/>
      <c r="AF872" s="129"/>
      <c r="AG872" s="129"/>
      <c r="AH872" s="129"/>
      <c r="AI872" s="129"/>
      <c r="AJ872" s="129"/>
      <c r="AK872" s="129"/>
      <c r="AL872" s="129"/>
      <c r="AM872" s="129"/>
      <c r="AN872" s="129"/>
      <c r="AO872" s="129"/>
      <c r="AP872" s="129"/>
      <c r="AQ872" s="129"/>
      <c r="AR872" s="129"/>
      <c r="AS872" s="129"/>
      <c r="AT872" s="129"/>
      <c r="AU872" s="129"/>
      <c r="AV872" s="129"/>
      <c r="AW872" s="129"/>
    </row>
    <row r="873" spans="1:49" outlineLevel="1">
      <c r="A873" s="130"/>
      <c r="B873" s="134"/>
      <c r="C873" s="167" t="s">
        <v>1250</v>
      </c>
      <c r="D873" s="137"/>
      <c r="E873" s="141">
        <v>9</v>
      </c>
      <c r="F873" s="145"/>
      <c r="G873" s="145"/>
      <c r="H873" s="145"/>
      <c r="I873" s="145"/>
      <c r="J873" s="145"/>
      <c r="K873" s="145"/>
      <c r="L873" s="129"/>
      <c r="M873" s="129"/>
      <c r="N873" s="129"/>
      <c r="O873" s="129"/>
      <c r="P873" s="129"/>
      <c r="Q873" s="129"/>
      <c r="R873" s="129"/>
      <c r="S873" s="129"/>
      <c r="T873" s="129" t="s">
        <v>157</v>
      </c>
      <c r="U873" s="129">
        <v>0</v>
      </c>
      <c r="V873" s="129"/>
      <c r="W873" s="129"/>
      <c r="X873" s="129"/>
      <c r="Y873" s="129"/>
      <c r="Z873" s="129"/>
      <c r="AA873" s="129"/>
      <c r="AB873" s="129"/>
      <c r="AC873" s="129"/>
      <c r="AD873" s="129"/>
      <c r="AE873" s="129"/>
      <c r="AF873" s="129"/>
      <c r="AG873" s="129"/>
      <c r="AH873" s="129"/>
      <c r="AI873" s="129"/>
      <c r="AJ873" s="129"/>
      <c r="AK873" s="129"/>
      <c r="AL873" s="129"/>
      <c r="AM873" s="129"/>
      <c r="AN873" s="129"/>
      <c r="AO873" s="129"/>
      <c r="AP873" s="129"/>
      <c r="AQ873" s="129"/>
      <c r="AR873" s="129"/>
      <c r="AS873" s="129"/>
      <c r="AT873" s="129"/>
      <c r="AU873" s="129"/>
      <c r="AV873" s="129"/>
      <c r="AW873" s="129"/>
    </row>
    <row r="874" spans="1:49" outlineLevel="1">
      <c r="A874" s="130">
        <v>360</v>
      </c>
      <c r="B874" s="134" t="s">
        <v>1251</v>
      </c>
      <c r="C874" s="166" t="s">
        <v>1252</v>
      </c>
      <c r="D874" s="136" t="s">
        <v>324</v>
      </c>
      <c r="E874" s="140">
        <v>1</v>
      </c>
      <c r="F874" s="144"/>
      <c r="G874" s="145">
        <f>ROUND(E874*F874,2)</f>
        <v>0</v>
      </c>
      <c r="H874" s="145">
        <v>0</v>
      </c>
      <c r="I874" s="145">
        <f>ROUND(E874*H874,5)</f>
        <v>0</v>
      </c>
      <c r="J874" s="145">
        <v>0.17399999999999999</v>
      </c>
      <c r="K874" s="145">
        <f>ROUND(E874*J874,5)</f>
        <v>0.17399999999999999</v>
      </c>
      <c r="L874" s="129"/>
      <c r="M874" s="129"/>
      <c r="N874" s="129"/>
      <c r="O874" s="129"/>
      <c r="P874" s="129"/>
      <c r="Q874" s="129"/>
      <c r="R874" s="129"/>
      <c r="S874" s="129"/>
      <c r="T874" s="129" t="s">
        <v>155</v>
      </c>
      <c r="U874" s="129"/>
      <c r="V874" s="129"/>
      <c r="W874" s="129"/>
      <c r="X874" s="129"/>
      <c r="Y874" s="129"/>
      <c r="Z874" s="129"/>
      <c r="AA874" s="129"/>
      <c r="AB874" s="129"/>
      <c r="AC874" s="129"/>
      <c r="AD874" s="129"/>
      <c r="AE874" s="129"/>
      <c r="AF874" s="129"/>
      <c r="AG874" s="129"/>
      <c r="AH874" s="129"/>
      <c r="AI874" s="129"/>
      <c r="AJ874" s="129"/>
      <c r="AK874" s="129"/>
      <c r="AL874" s="129"/>
      <c r="AM874" s="129"/>
      <c r="AN874" s="129"/>
      <c r="AO874" s="129"/>
      <c r="AP874" s="129"/>
      <c r="AQ874" s="129"/>
      <c r="AR874" s="129"/>
      <c r="AS874" s="129"/>
      <c r="AT874" s="129"/>
      <c r="AU874" s="129"/>
      <c r="AV874" s="129"/>
      <c r="AW874" s="129"/>
    </row>
    <row r="875" spans="1:49" outlineLevel="1">
      <c r="A875" s="130"/>
      <c r="B875" s="134"/>
      <c r="C875" s="167" t="s">
        <v>1129</v>
      </c>
      <c r="D875" s="137"/>
      <c r="E875" s="141"/>
      <c r="F875" s="145"/>
      <c r="G875" s="145"/>
      <c r="H875" s="145"/>
      <c r="I875" s="145"/>
      <c r="J875" s="145"/>
      <c r="K875" s="145"/>
      <c r="L875" s="129"/>
      <c r="M875" s="129"/>
      <c r="N875" s="129"/>
      <c r="O875" s="129"/>
      <c r="P875" s="129"/>
      <c r="Q875" s="129"/>
      <c r="R875" s="129"/>
      <c r="S875" s="129"/>
      <c r="T875" s="129" t="s">
        <v>157</v>
      </c>
      <c r="U875" s="129">
        <v>0</v>
      </c>
      <c r="V875" s="129"/>
      <c r="W875" s="129"/>
      <c r="X875" s="129"/>
      <c r="Y875" s="129"/>
      <c r="Z875" s="129"/>
      <c r="AA875" s="129"/>
      <c r="AB875" s="129"/>
      <c r="AC875" s="129"/>
      <c r="AD875" s="129"/>
      <c r="AE875" s="129"/>
      <c r="AF875" s="129"/>
      <c r="AG875" s="129"/>
      <c r="AH875" s="129"/>
      <c r="AI875" s="129"/>
      <c r="AJ875" s="129"/>
      <c r="AK875" s="129"/>
      <c r="AL875" s="129"/>
      <c r="AM875" s="129"/>
      <c r="AN875" s="129"/>
      <c r="AO875" s="129"/>
      <c r="AP875" s="129"/>
      <c r="AQ875" s="129"/>
      <c r="AR875" s="129"/>
      <c r="AS875" s="129"/>
      <c r="AT875" s="129"/>
      <c r="AU875" s="129"/>
      <c r="AV875" s="129"/>
      <c r="AW875" s="129"/>
    </row>
    <row r="876" spans="1:49" outlineLevel="1">
      <c r="A876" s="130"/>
      <c r="B876" s="134"/>
      <c r="C876" s="167" t="s">
        <v>1253</v>
      </c>
      <c r="D876" s="137"/>
      <c r="E876" s="141"/>
      <c r="F876" s="145"/>
      <c r="G876" s="145"/>
      <c r="H876" s="145"/>
      <c r="I876" s="145"/>
      <c r="J876" s="145"/>
      <c r="K876" s="145"/>
      <c r="L876" s="129"/>
      <c r="M876" s="129"/>
      <c r="N876" s="129"/>
      <c r="O876" s="129"/>
      <c r="P876" s="129"/>
      <c r="Q876" s="129"/>
      <c r="R876" s="129"/>
      <c r="S876" s="129"/>
      <c r="T876" s="129" t="s">
        <v>157</v>
      </c>
      <c r="U876" s="129">
        <v>0</v>
      </c>
      <c r="V876" s="129"/>
      <c r="W876" s="129"/>
      <c r="X876" s="129"/>
      <c r="Y876" s="129"/>
      <c r="Z876" s="129"/>
      <c r="AA876" s="129"/>
      <c r="AB876" s="129"/>
      <c r="AC876" s="129"/>
      <c r="AD876" s="129"/>
      <c r="AE876" s="129"/>
      <c r="AF876" s="129"/>
      <c r="AG876" s="129"/>
      <c r="AH876" s="129"/>
      <c r="AI876" s="129"/>
      <c r="AJ876" s="129"/>
      <c r="AK876" s="129"/>
      <c r="AL876" s="129"/>
      <c r="AM876" s="129"/>
      <c r="AN876" s="129"/>
      <c r="AO876" s="129"/>
      <c r="AP876" s="129"/>
      <c r="AQ876" s="129"/>
      <c r="AR876" s="129"/>
      <c r="AS876" s="129"/>
      <c r="AT876" s="129"/>
      <c r="AU876" s="129"/>
      <c r="AV876" s="129"/>
      <c r="AW876" s="129"/>
    </row>
    <row r="877" spans="1:49" outlineLevel="1">
      <c r="A877" s="130"/>
      <c r="B877" s="134"/>
      <c r="C877" s="167" t="s">
        <v>379</v>
      </c>
      <c r="D877" s="137"/>
      <c r="E877" s="141">
        <v>1</v>
      </c>
      <c r="F877" s="145"/>
      <c r="G877" s="145"/>
      <c r="H877" s="145"/>
      <c r="I877" s="145"/>
      <c r="J877" s="145"/>
      <c r="K877" s="145"/>
      <c r="L877" s="129"/>
      <c r="M877" s="129"/>
      <c r="N877" s="129"/>
      <c r="O877" s="129"/>
      <c r="P877" s="129"/>
      <c r="Q877" s="129"/>
      <c r="R877" s="129"/>
      <c r="S877" s="129"/>
      <c r="T877" s="129" t="s">
        <v>157</v>
      </c>
      <c r="U877" s="129">
        <v>0</v>
      </c>
      <c r="V877" s="129"/>
      <c r="W877" s="129"/>
      <c r="X877" s="129"/>
      <c r="Y877" s="129"/>
      <c r="Z877" s="129"/>
      <c r="AA877" s="129"/>
      <c r="AB877" s="129"/>
      <c r="AC877" s="129"/>
      <c r="AD877" s="129"/>
      <c r="AE877" s="129"/>
      <c r="AF877" s="129"/>
      <c r="AG877" s="129"/>
      <c r="AH877" s="129"/>
      <c r="AI877" s="129"/>
      <c r="AJ877" s="129"/>
      <c r="AK877" s="129"/>
      <c r="AL877" s="129"/>
      <c r="AM877" s="129"/>
      <c r="AN877" s="129"/>
      <c r="AO877" s="129"/>
      <c r="AP877" s="129"/>
      <c r="AQ877" s="129"/>
      <c r="AR877" s="129"/>
      <c r="AS877" s="129"/>
      <c r="AT877" s="129"/>
      <c r="AU877" s="129"/>
      <c r="AV877" s="129"/>
      <c r="AW877" s="129"/>
    </row>
    <row r="878" spans="1:49" outlineLevel="1">
      <c r="A878" s="130">
        <v>361</v>
      </c>
      <c r="B878" s="134" t="s">
        <v>1254</v>
      </c>
      <c r="C878" s="166" t="s">
        <v>1255</v>
      </c>
      <c r="D878" s="136" t="s">
        <v>324</v>
      </c>
      <c r="E878" s="140">
        <v>1</v>
      </c>
      <c r="F878" s="144"/>
      <c r="G878" s="145">
        <f>ROUND(E878*F878,2)</f>
        <v>0</v>
      </c>
      <c r="H878" s="145">
        <v>0</v>
      </c>
      <c r="I878" s="145">
        <f>ROUND(E878*H878,5)</f>
        <v>0</v>
      </c>
      <c r="J878" s="145">
        <v>0</v>
      </c>
      <c r="K878" s="145">
        <f>ROUND(E878*J878,5)</f>
        <v>0</v>
      </c>
      <c r="L878" s="129"/>
      <c r="M878" s="129"/>
      <c r="N878" s="129"/>
      <c r="O878" s="129"/>
      <c r="P878" s="129"/>
      <c r="Q878" s="129"/>
      <c r="R878" s="129"/>
      <c r="S878" s="129"/>
      <c r="T878" s="129" t="s">
        <v>155</v>
      </c>
      <c r="U878" s="129"/>
      <c r="V878" s="129"/>
      <c r="W878" s="129"/>
      <c r="X878" s="129"/>
      <c r="Y878" s="129"/>
      <c r="Z878" s="129"/>
      <c r="AA878" s="129"/>
      <c r="AB878" s="129"/>
      <c r="AC878" s="129"/>
      <c r="AD878" s="129"/>
      <c r="AE878" s="129"/>
      <c r="AF878" s="129"/>
      <c r="AG878" s="129"/>
      <c r="AH878" s="129"/>
      <c r="AI878" s="129"/>
      <c r="AJ878" s="129"/>
      <c r="AK878" s="129"/>
      <c r="AL878" s="129"/>
      <c r="AM878" s="129"/>
      <c r="AN878" s="129"/>
      <c r="AO878" s="129"/>
      <c r="AP878" s="129"/>
      <c r="AQ878" s="129"/>
      <c r="AR878" s="129"/>
      <c r="AS878" s="129"/>
      <c r="AT878" s="129"/>
      <c r="AU878" s="129"/>
      <c r="AV878" s="129"/>
      <c r="AW878" s="129"/>
    </row>
    <row r="879" spans="1:49" outlineLevel="1">
      <c r="A879" s="130"/>
      <c r="B879" s="134"/>
      <c r="C879" s="167" t="s">
        <v>1129</v>
      </c>
      <c r="D879" s="137"/>
      <c r="E879" s="141"/>
      <c r="F879" s="145"/>
      <c r="G879" s="145"/>
      <c r="H879" s="145"/>
      <c r="I879" s="145"/>
      <c r="J879" s="145"/>
      <c r="K879" s="145"/>
      <c r="L879" s="129"/>
      <c r="M879" s="129"/>
      <c r="N879" s="129"/>
      <c r="O879" s="129"/>
      <c r="P879" s="129"/>
      <c r="Q879" s="129"/>
      <c r="R879" s="129"/>
      <c r="S879" s="129"/>
      <c r="T879" s="129" t="s">
        <v>157</v>
      </c>
      <c r="U879" s="129">
        <v>0</v>
      </c>
      <c r="V879" s="129"/>
      <c r="W879" s="129"/>
      <c r="X879" s="129"/>
      <c r="Y879" s="129"/>
      <c r="Z879" s="129"/>
      <c r="AA879" s="129"/>
      <c r="AB879" s="129"/>
      <c r="AC879" s="129"/>
      <c r="AD879" s="129"/>
      <c r="AE879" s="129"/>
      <c r="AF879" s="129"/>
      <c r="AG879" s="129"/>
      <c r="AH879" s="129"/>
      <c r="AI879" s="129"/>
      <c r="AJ879" s="129"/>
      <c r="AK879" s="129"/>
      <c r="AL879" s="129"/>
      <c r="AM879" s="129"/>
      <c r="AN879" s="129"/>
      <c r="AO879" s="129"/>
      <c r="AP879" s="129"/>
      <c r="AQ879" s="129"/>
      <c r="AR879" s="129"/>
      <c r="AS879" s="129"/>
      <c r="AT879" s="129"/>
      <c r="AU879" s="129"/>
      <c r="AV879" s="129"/>
      <c r="AW879" s="129"/>
    </row>
    <row r="880" spans="1:49" outlineLevel="1">
      <c r="A880" s="130"/>
      <c r="B880" s="134"/>
      <c r="C880" s="167" t="s">
        <v>1253</v>
      </c>
      <c r="D880" s="137"/>
      <c r="E880" s="141"/>
      <c r="F880" s="145"/>
      <c r="G880" s="145"/>
      <c r="H880" s="145"/>
      <c r="I880" s="145"/>
      <c r="J880" s="145"/>
      <c r="K880" s="145"/>
      <c r="L880" s="129"/>
      <c r="M880" s="129"/>
      <c r="N880" s="129"/>
      <c r="O880" s="129"/>
      <c r="P880" s="129"/>
      <c r="Q880" s="129"/>
      <c r="R880" s="129"/>
      <c r="S880" s="129"/>
      <c r="T880" s="129" t="s">
        <v>157</v>
      </c>
      <c r="U880" s="129">
        <v>0</v>
      </c>
      <c r="V880" s="129"/>
      <c r="W880" s="129"/>
      <c r="X880" s="129"/>
      <c r="Y880" s="129"/>
      <c r="Z880" s="129"/>
      <c r="AA880" s="129"/>
      <c r="AB880" s="129"/>
      <c r="AC880" s="129"/>
      <c r="AD880" s="129"/>
      <c r="AE880" s="129"/>
      <c r="AF880" s="129"/>
      <c r="AG880" s="129"/>
      <c r="AH880" s="129"/>
      <c r="AI880" s="129"/>
      <c r="AJ880" s="129"/>
      <c r="AK880" s="129"/>
      <c r="AL880" s="129"/>
      <c r="AM880" s="129"/>
      <c r="AN880" s="129"/>
      <c r="AO880" s="129"/>
      <c r="AP880" s="129"/>
      <c r="AQ880" s="129"/>
      <c r="AR880" s="129"/>
      <c r="AS880" s="129"/>
      <c r="AT880" s="129"/>
      <c r="AU880" s="129"/>
      <c r="AV880" s="129"/>
      <c r="AW880" s="129"/>
    </row>
    <row r="881" spans="1:49" outlineLevel="1">
      <c r="A881" s="130"/>
      <c r="B881" s="134"/>
      <c r="C881" s="167" t="s">
        <v>379</v>
      </c>
      <c r="D881" s="137"/>
      <c r="E881" s="141">
        <v>1</v>
      </c>
      <c r="F881" s="145"/>
      <c r="G881" s="145"/>
      <c r="H881" s="145"/>
      <c r="I881" s="145"/>
      <c r="J881" s="145"/>
      <c r="K881" s="145"/>
      <c r="L881" s="129"/>
      <c r="M881" s="129"/>
      <c r="N881" s="129"/>
      <c r="O881" s="129"/>
      <c r="P881" s="129"/>
      <c r="Q881" s="129"/>
      <c r="R881" s="129"/>
      <c r="S881" s="129"/>
      <c r="T881" s="129" t="s">
        <v>157</v>
      </c>
      <c r="U881" s="129">
        <v>0</v>
      </c>
      <c r="V881" s="129"/>
      <c r="W881" s="129"/>
      <c r="X881" s="129"/>
      <c r="Y881" s="129"/>
      <c r="Z881" s="129"/>
      <c r="AA881" s="129"/>
      <c r="AB881" s="129"/>
      <c r="AC881" s="129"/>
      <c r="AD881" s="129"/>
      <c r="AE881" s="129"/>
      <c r="AF881" s="129"/>
      <c r="AG881" s="129"/>
      <c r="AH881" s="129"/>
      <c r="AI881" s="129"/>
      <c r="AJ881" s="129"/>
      <c r="AK881" s="129"/>
      <c r="AL881" s="129"/>
      <c r="AM881" s="129"/>
      <c r="AN881" s="129"/>
      <c r="AO881" s="129"/>
      <c r="AP881" s="129"/>
      <c r="AQ881" s="129"/>
      <c r="AR881" s="129"/>
      <c r="AS881" s="129"/>
      <c r="AT881" s="129"/>
      <c r="AU881" s="129"/>
      <c r="AV881" s="129"/>
      <c r="AW881" s="129"/>
    </row>
    <row r="882" spans="1:49" outlineLevel="1">
      <c r="A882" s="130">
        <v>362</v>
      </c>
      <c r="B882" s="134" t="s">
        <v>1256</v>
      </c>
      <c r="C882" s="166" t="s">
        <v>1257</v>
      </c>
      <c r="D882" s="136" t="s">
        <v>324</v>
      </c>
      <c r="E882" s="140">
        <v>3</v>
      </c>
      <c r="F882" s="144"/>
      <c r="G882" s="145">
        <f>ROUND(E882*F882,2)</f>
        <v>0</v>
      </c>
      <c r="H882" s="145">
        <v>0</v>
      </c>
      <c r="I882" s="145">
        <f>ROUND(E882*H882,5)</f>
        <v>0</v>
      </c>
      <c r="J882" s="145">
        <v>0</v>
      </c>
      <c r="K882" s="145">
        <f>ROUND(E882*J882,5)</f>
        <v>0</v>
      </c>
      <c r="L882" s="129"/>
      <c r="M882" s="129"/>
      <c r="N882" s="129"/>
      <c r="O882" s="129"/>
      <c r="P882" s="129"/>
      <c r="Q882" s="129"/>
      <c r="R882" s="129"/>
      <c r="S882" s="129"/>
      <c r="T882" s="129" t="s">
        <v>155</v>
      </c>
      <c r="U882" s="129"/>
      <c r="V882" s="129"/>
      <c r="W882" s="129"/>
      <c r="X882" s="129"/>
      <c r="Y882" s="129"/>
      <c r="Z882" s="129"/>
      <c r="AA882" s="129"/>
      <c r="AB882" s="129"/>
      <c r="AC882" s="129"/>
      <c r="AD882" s="129"/>
      <c r="AE882" s="129"/>
      <c r="AF882" s="129"/>
      <c r="AG882" s="129"/>
      <c r="AH882" s="129"/>
      <c r="AI882" s="129"/>
      <c r="AJ882" s="129"/>
      <c r="AK882" s="129"/>
      <c r="AL882" s="129"/>
      <c r="AM882" s="129"/>
      <c r="AN882" s="129"/>
      <c r="AO882" s="129"/>
      <c r="AP882" s="129"/>
      <c r="AQ882" s="129"/>
      <c r="AR882" s="129"/>
      <c r="AS882" s="129"/>
      <c r="AT882" s="129"/>
      <c r="AU882" s="129"/>
      <c r="AV882" s="129"/>
      <c r="AW882" s="129"/>
    </row>
    <row r="883" spans="1:49" outlineLevel="1">
      <c r="A883" s="130"/>
      <c r="B883" s="134"/>
      <c r="C883" s="167" t="s">
        <v>1129</v>
      </c>
      <c r="D883" s="137"/>
      <c r="E883" s="141"/>
      <c r="F883" s="145"/>
      <c r="G883" s="145"/>
      <c r="H883" s="145"/>
      <c r="I883" s="145"/>
      <c r="J883" s="145"/>
      <c r="K883" s="145"/>
      <c r="L883" s="129"/>
      <c r="M883" s="129"/>
      <c r="N883" s="129"/>
      <c r="O883" s="129"/>
      <c r="P883" s="129"/>
      <c r="Q883" s="129"/>
      <c r="R883" s="129"/>
      <c r="S883" s="129"/>
      <c r="T883" s="129" t="s">
        <v>157</v>
      </c>
      <c r="U883" s="129">
        <v>0</v>
      </c>
      <c r="V883" s="129"/>
      <c r="W883" s="129"/>
      <c r="X883" s="129"/>
      <c r="Y883" s="129"/>
      <c r="Z883" s="129"/>
      <c r="AA883" s="129"/>
      <c r="AB883" s="129"/>
      <c r="AC883" s="129"/>
      <c r="AD883" s="129"/>
      <c r="AE883" s="129"/>
      <c r="AF883" s="129"/>
      <c r="AG883" s="129"/>
      <c r="AH883" s="129"/>
      <c r="AI883" s="129"/>
      <c r="AJ883" s="129"/>
      <c r="AK883" s="129"/>
      <c r="AL883" s="129"/>
      <c r="AM883" s="129"/>
      <c r="AN883" s="129"/>
      <c r="AO883" s="129"/>
      <c r="AP883" s="129"/>
      <c r="AQ883" s="129"/>
      <c r="AR883" s="129"/>
      <c r="AS883" s="129"/>
      <c r="AT883" s="129"/>
      <c r="AU883" s="129"/>
      <c r="AV883" s="129"/>
      <c r="AW883" s="129"/>
    </row>
    <row r="884" spans="1:49" outlineLevel="1">
      <c r="A884" s="130"/>
      <c r="B884" s="134"/>
      <c r="C884" s="167" t="s">
        <v>1249</v>
      </c>
      <c r="D884" s="137"/>
      <c r="E884" s="141"/>
      <c r="F884" s="145"/>
      <c r="G884" s="145"/>
      <c r="H884" s="145"/>
      <c r="I884" s="145"/>
      <c r="J884" s="145"/>
      <c r="K884" s="145"/>
      <c r="L884" s="129"/>
      <c r="M884" s="129"/>
      <c r="N884" s="129"/>
      <c r="O884" s="129"/>
      <c r="P884" s="129"/>
      <c r="Q884" s="129"/>
      <c r="R884" s="129"/>
      <c r="S884" s="129"/>
      <c r="T884" s="129" t="s">
        <v>157</v>
      </c>
      <c r="U884" s="129">
        <v>0</v>
      </c>
      <c r="V884" s="129"/>
      <c r="W884" s="129"/>
      <c r="X884" s="129"/>
      <c r="Y884" s="129"/>
      <c r="Z884" s="129"/>
      <c r="AA884" s="129"/>
      <c r="AB884" s="129"/>
      <c r="AC884" s="129"/>
      <c r="AD884" s="129"/>
      <c r="AE884" s="129"/>
      <c r="AF884" s="129"/>
      <c r="AG884" s="129"/>
      <c r="AH884" s="129"/>
      <c r="AI884" s="129"/>
      <c r="AJ884" s="129"/>
      <c r="AK884" s="129"/>
      <c r="AL884" s="129"/>
      <c r="AM884" s="129"/>
      <c r="AN884" s="129"/>
      <c r="AO884" s="129"/>
      <c r="AP884" s="129"/>
      <c r="AQ884" s="129"/>
      <c r="AR884" s="129"/>
      <c r="AS884" s="129"/>
      <c r="AT884" s="129"/>
      <c r="AU884" s="129"/>
      <c r="AV884" s="129"/>
      <c r="AW884" s="129"/>
    </row>
    <row r="885" spans="1:49" outlineLevel="1">
      <c r="A885" s="130"/>
      <c r="B885" s="134"/>
      <c r="C885" s="167" t="s">
        <v>389</v>
      </c>
      <c r="D885" s="137"/>
      <c r="E885" s="141">
        <v>2</v>
      </c>
      <c r="F885" s="145"/>
      <c r="G885" s="145"/>
      <c r="H885" s="145"/>
      <c r="I885" s="145"/>
      <c r="J885" s="145"/>
      <c r="K885" s="145"/>
      <c r="L885" s="129"/>
      <c r="M885" s="129"/>
      <c r="N885" s="129"/>
      <c r="O885" s="129"/>
      <c r="P885" s="129"/>
      <c r="Q885" s="129"/>
      <c r="R885" s="129"/>
      <c r="S885" s="129"/>
      <c r="T885" s="129" t="s">
        <v>157</v>
      </c>
      <c r="U885" s="129">
        <v>0</v>
      </c>
      <c r="V885" s="129"/>
      <c r="W885" s="129"/>
      <c r="X885" s="129"/>
      <c r="Y885" s="129"/>
      <c r="Z885" s="129"/>
      <c r="AA885" s="129"/>
      <c r="AB885" s="129"/>
      <c r="AC885" s="129"/>
      <c r="AD885" s="129"/>
      <c r="AE885" s="129"/>
      <c r="AF885" s="129"/>
      <c r="AG885" s="129"/>
      <c r="AH885" s="129"/>
      <c r="AI885" s="129"/>
      <c r="AJ885" s="129"/>
      <c r="AK885" s="129"/>
      <c r="AL885" s="129"/>
      <c r="AM885" s="129"/>
      <c r="AN885" s="129"/>
      <c r="AO885" s="129"/>
      <c r="AP885" s="129"/>
      <c r="AQ885" s="129"/>
      <c r="AR885" s="129"/>
      <c r="AS885" s="129"/>
      <c r="AT885" s="129"/>
      <c r="AU885" s="129"/>
      <c r="AV885" s="129"/>
      <c r="AW885" s="129"/>
    </row>
    <row r="886" spans="1:49" outlineLevel="1">
      <c r="A886" s="130"/>
      <c r="B886" s="134"/>
      <c r="C886" s="167" t="s">
        <v>1258</v>
      </c>
      <c r="D886" s="137"/>
      <c r="E886" s="141"/>
      <c r="F886" s="145"/>
      <c r="G886" s="145"/>
      <c r="H886" s="145"/>
      <c r="I886" s="145"/>
      <c r="J886" s="145"/>
      <c r="K886" s="145"/>
      <c r="L886" s="129"/>
      <c r="M886" s="129"/>
      <c r="N886" s="129"/>
      <c r="O886" s="129"/>
      <c r="P886" s="129"/>
      <c r="Q886" s="129"/>
      <c r="R886" s="129"/>
      <c r="S886" s="129"/>
      <c r="T886" s="129" t="s">
        <v>157</v>
      </c>
      <c r="U886" s="129">
        <v>0</v>
      </c>
      <c r="V886" s="129"/>
      <c r="W886" s="129"/>
      <c r="X886" s="129"/>
      <c r="Y886" s="129"/>
      <c r="Z886" s="129"/>
      <c r="AA886" s="129"/>
      <c r="AB886" s="129"/>
      <c r="AC886" s="129"/>
      <c r="AD886" s="129"/>
      <c r="AE886" s="129"/>
      <c r="AF886" s="129"/>
      <c r="AG886" s="129"/>
      <c r="AH886" s="129"/>
      <c r="AI886" s="129"/>
      <c r="AJ886" s="129"/>
      <c r="AK886" s="129"/>
      <c r="AL886" s="129"/>
      <c r="AM886" s="129"/>
      <c r="AN886" s="129"/>
      <c r="AO886" s="129"/>
      <c r="AP886" s="129"/>
      <c r="AQ886" s="129"/>
      <c r="AR886" s="129"/>
      <c r="AS886" s="129"/>
      <c r="AT886" s="129"/>
      <c r="AU886" s="129"/>
      <c r="AV886" s="129"/>
      <c r="AW886" s="129"/>
    </row>
    <row r="887" spans="1:49" outlineLevel="1">
      <c r="A887" s="130"/>
      <c r="B887" s="134"/>
      <c r="C887" s="167" t="s">
        <v>1259</v>
      </c>
      <c r="D887" s="137"/>
      <c r="E887" s="141">
        <v>1</v>
      </c>
      <c r="F887" s="145"/>
      <c r="G887" s="145"/>
      <c r="H887" s="145"/>
      <c r="I887" s="145"/>
      <c r="J887" s="145"/>
      <c r="K887" s="145"/>
      <c r="L887" s="129"/>
      <c r="M887" s="129"/>
      <c r="N887" s="129"/>
      <c r="O887" s="129"/>
      <c r="P887" s="129"/>
      <c r="Q887" s="129"/>
      <c r="R887" s="129"/>
      <c r="S887" s="129"/>
      <c r="T887" s="129" t="s">
        <v>157</v>
      </c>
      <c r="U887" s="129">
        <v>0</v>
      </c>
      <c r="V887" s="129"/>
      <c r="W887" s="129"/>
      <c r="X887" s="129"/>
      <c r="Y887" s="129"/>
      <c r="Z887" s="129"/>
      <c r="AA887" s="129"/>
      <c r="AB887" s="129"/>
      <c r="AC887" s="129"/>
      <c r="AD887" s="129"/>
      <c r="AE887" s="129"/>
      <c r="AF887" s="129"/>
      <c r="AG887" s="129"/>
      <c r="AH887" s="129"/>
      <c r="AI887" s="129"/>
      <c r="AJ887" s="129"/>
      <c r="AK887" s="129"/>
      <c r="AL887" s="129"/>
      <c r="AM887" s="129"/>
      <c r="AN887" s="129"/>
      <c r="AO887" s="129"/>
      <c r="AP887" s="129"/>
      <c r="AQ887" s="129"/>
      <c r="AR887" s="129"/>
      <c r="AS887" s="129"/>
      <c r="AT887" s="129"/>
      <c r="AU887" s="129"/>
      <c r="AV887" s="129"/>
      <c r="AW887" s="129"/>
    </row>
    <row r="888" spans="1:49" ht="20.399999999999999" outlineLevel="1">
      <c r="A888" s="130">
        <v>363</v>
      </c>
      <c r="B888" s="134" t="s">
        <v>1260</v>
      </c>
      <c r="C888" s="166" t="s">
        <v>1261</v>
      </c>
      <c r="D888" s="136" t="s">
        <v>324</v>
      </c>
      <c r="E888" s="140">
        <v>1</v>
      </c>
      <c r="F888" s="144"/>
      <c r="G888" s="145">
        <f>ROUND(E888*F888,2)</f>
        <v>0</v>
      </c>
      <c r="H888" s="145">
        <v>0.04</v>
      </c>
      <c r="I888" s="145">
        <f>ROUND(E888*H888,5)</f>
        <v>0.04</v>
      </c>
      <c r="J888" s="145">
        <v>0</v>
      </c>
      <c r="K888" s="145">
        <f>ROUND(E888*J888,5)</f>
        <v>0</v>
      </c>
      <c r="L888" s="129"/>
      <c r="M888" s="129"/>
      <c r="N888" s="129"/>
      <c r="O888" s="129"/>
      <c r="P888" s="129"/>
      <c r="Q888" s="129"/>
      <c r="R888" s="129"/>
      <c r="S888" s="129"/>
      <c r="T888" s="129" t="s">
        <v>241</v>
      </c>
      <c r="U888" s="129"/>
      <c r="V888" s="129"/>
      <c r="W888" s="129"/>
      <c r="X888" s="129"/>
      <c r="Y888" s="129"/>
      <c r="Z888" s="129"/>
      <c r="AA888" s="129"/>
      <c r="AB888" s="129"/>
      <c r="AC888" s="129"/>
      <c r="AD888" s="129"/>
      <c r="AE888" s="129"/>
      <c r="AF888" s="129"/>
      <c r="AG888" s="129"/>
      <c r="AH888" s="129"/>
      <c r="AI888" s="129"/>
      <c r="AJ888" s="129"/>
      <c r="AK888" s="129"/>
      <c r="AL888" s="129"/>
      <c r="AM888" s="129"/>
      <c r="AN888" s="129"/>
      <c r="AO888" s="129"/>
      <c r="AP888" s="129"/>
      <c r="AQ888" s="129"/>
      <c r="AR888" s="129"/>
      <c r="AS888" s="129"/>
      <c r="AT888" s="129"/>
      <c r="AU888" s="129"/>
      <c r="AV888" s="129"/>
      <c r="AW888" s="129"/>
    </row>
    <row r="889" spans="1:49" outlineLevel="1">
      <c r="A889" s="130"/>
      <c r="B889" s="134"/>
      <c r="C889" s="167" t="s">
        <v>1259</v>
      </c>
      <c r="D889" s="137"/>
      <c r="E889" s="141">
        <v>1</v>
      </c>
      <c r="F889" s="145"/>
      <c r="G889" s="145"/>
      <c r="H889" s="145"/>
      <c r="I889" s="145"/>
      <c r="J889" s="145"/>
      <c r="K889" s="145"/>
      <c r="L889" s="129"/>
      <c r="M889" s="129"/>
      <c r="N889" s="129"/>
      <c r="O889" s="129"/>
      <c r="P889" s="129"/>
      <c r="Q889" s="129"/>
      <c r="R889" s="129"/>
      <c r="S889" s="129"/>
      <c r="T889" s="129" t="s">
        <v>157</v>
      </c>
      <c r="U889" s="129">
        <v>0</v>
      </c>
      <c r="V889" s="129"/>
      <c r="W889" s="129"/>
      <c r="X889" s="129"/>
      <c r="Y889" s="129"/>
      <c r="Z889" s="129"/>
      <c r="AA889" s="129"/>
      <c r="AB889" s="129"/>
      <c r="AC889" s="129"/>
      <c r="AD889" s="129"/>
      <c r="AE889" s="129"/>
      <c r="AF889" s="129"/>
      <c r="AG889" s="129"/>
      <c r="AH889" s="129"/>
      <c r="AI889" s="129"/>
      <c r="AJ889" s="129"/>
      <c r="AK889" s="129"/>
      <c r="AL889" s="129"/>
      <c r="AM889" s="129"/>
      <c r="AN889" s="129"/>
      <c r="AO889" s="129"/>
      <c r="AP889" s="129"/>
      <c r="AQ889" s="129"/>
      <c r="AR889" s="129"/>
      <c r="AS889" s="129"/>
      <c r="AT889" s="129"/>
      <c r="AU889" s="129"/>
      <c r="AV889" s="129"/>
      <c r="AW889" s="129"/>
    </row>
    <row r="890" spans="1:49" outlineLevel="1">
      <c r="A890" s="130">
        <v>364</v>
      </c>
      <c r="B890" s="134" t="s">
        <v>1262</v>
      </c>
      <c r="C890" s="166" t="s">
        <v>1263</v>
      </c>
      <c r="D890" s="136" t="s">
        <v>324</v>
      </c>
      <c r="E890" s="140">
        <v>21</v>
      </c>
      <c r="F890" s="144"/>
      <c r="G890" s="145">
        <f>ROUND(E890*F890,2)</f>
        <v>0</v>
      </c>
      <c r="H890" s="145">
        <v>0</v>
      </c>
      <c r="I890" s="145">
        <f>ROUND(E890*H890,5)</f>
        <v>0</v>
      </c>
      <c r="J890" s="145">
        <v>0</v>
      </c>
      <c r="K890" s="145">
        <f>ROUND(E890*J890,5)</f>
        <v>0</v>
      </c>
      <c r="L890" s="129"/>
      <c r="M890" s="129"/>
      <c r="N890" s="129"/>
      <c r="O890" s="129"/>
      <c r="P890" s="129"/>
      <c r="Q890" s="129"/>
      <c r="R890" s="129"/>
      <c r="S890" s="129"/>
      <c r="T890" s="129" t="s">
        <v>155</v>
      </c>
      <c r="U890" s="129"/>
      <c r="V890" s="129"/>
      <c r="W890" s="129"/>
      <c r="X890" s="129"/>
      <c r="Y890" s="129"/>
      <c r="Z890" s="129"/>
      <c r="AA890" s="129"/>
      <c r="AB890" s="129"/>
      <c r="AC890" s="129"/>
      <c r="AD890" s="129"/>
      <c r="AE890" s="129"/>
      <c r="AF890" s="129"/>
      <c r="AG890" s="129"/>
      <c r="AH890" s="129"/>
      <c r="AI890" s="129"/>
      <c r="AJ890" s="129"/>
      <c r="AK890" s="129"/>
      <c r="AL890" s="129"/>
      <c r="AM890" s="129"/>
      <c r="AN890" s="129"/>
      <c r="AO890" s="129"/>
      <c r="AP890" s="129"/>
      <c r="AQ890" s="129"/>
      <c r="AR890" s="129"/>
      <c r="AS890" s="129"/>
      <c r="AT890" s="129"/>
      <c r="AU890" s="129"/>
      <c r="AV890" s="129"/>
      <c r="AW890" s="129"/>
    </row>
    <row r="891" spans="1:49" outlineLevel="1">
      <c r="A891" s="130"/>
      <c r="B891" s="134"/>
      <c r="C891" s="167" t="s">
        <v>1129</v>
      </c>
      <c r="D891" s="137"/>
      <c r="E891" s="141"/>
      <c r="F891" s="145"/>
      <c r="G891" s="145"/>
      <c r="H891" s="145"/>
      <c r="I891" s="145"/>
      <c r="J891" s="145"/>
      <c r="K891" s="145"/>
      <c r="L891" s="129"/>
      <c r="M891" s="129"/>
      <c r="N891" s="129"/>
      <c r="O891" s="129"/>
      <c r="P891" s="129"/>
      <c r="Q891" s="129"/>
      <c r="R891" s="129"/>
      <c r="S891" s="129"/>
      <c r="T891" s="129" t="s">
        <v>157</v>
      </c>
      <c r="U891" s="129">
        <v>0</v>
      </c>
      <c r="V891" s="129"/>
      <c r="W891" s="129"/>
      <c r="X891" s="129"/>
      <c r="Y891" s="129"/>
      <c r="Z891" s="129"/>
      <c r="AA891" s="129"/>
      <c r="AB891" s="129"/>
      <c r="AC891" s="129"/>
      <c r="AD891" s="129"/>
      <c r="AE891" s="129"/>
      <c r="AF891" s="129"/>
      <c r="AG891" s="129"/>
      <c r="AH891" s="129"/>
      <c r="AI891" s="129"/>
      <c r="AJ891" s="129"/>
      <c r="AK891" s="129"/>
      <c r="AL891" s="129"/>
      <c r="AM891" s="129"/>
      <c r="AN891" s="129"/>
      <c r="AO891" s="129"/>
      <c r="AP891" s="129"/>
      <c r="AQ891" s="129"/>
      <c r="AR891" s="129"/>
      <c r="AS891" s="129"/>
      <c r="AT891" s="129"/>
      <c r="AU891" s="129"/>
      <c r="AV891" s="129"/>
      <c r="AW891" s="129"/>
    </row>
    <row r="892" spans="1:49" outlineLevel="1">
      <c r="A892" s="130"/>
      <c r="B892" s="134"/>
      <c r="C892" s="167" t="s">
        <v>1249</v>
      </c>
      <c r="D892" s="137"/>
      <c r="E892" s="141"/>
      <c r="F892" s="145"/>
      <c r="G892" s="145"/>
      <c r="H892" s="145"/>
      <c r="I892" s="145"/>
      <c r="J892" s="145"/>
      <c r="K892" s="145"/>
      <c r="L892" s="129"/>
      <c r="M892" s="129"/>
      <c r="N892" s="129"/>
      <c r="O892" s="129"/>
      <c r="P892" s="129"/>
      <c r="Q892" s="129"/>
      <c r="R892" s="129"/>
      <c r="S892" s="129"/>
      <c r="T892" s="129" t="s">
        <v>157</v>
      </c>
      <c r="U892" s="129">
        <v>0</v>
      </c>
      <c r="V892" s="129"/>
      <c r="W892" s="129"/>
      <c r="X892" s="129"/>
      <c r="Y892" s="129"/>
      <c r="Z892" s="129"/>
      <c r="AA892" s="129"/>
      <c r="AB892" s="129"/>
      <c r="AC892" s="129"/>
      <c r="AD892" s="129"/>
      <c r="AE892" s="129"/>
      <c r="AF892" s="129"/>
      <c r="AG892" s="129"/>
      <c r="AH892" s="129"/>
      <c r="AI892" s="129"/>
      <c r="AJ892" s="129"/>
      <c r="AK892" s="129"/>
      <c r="AL892" s="129"/>
      <c r="AM892" s="129"/>
      <c r="AN892" s="129"/>
      <c r="AO892" s="129"/>
      <c r="AP892" s="129"/>
      <c r="AQ892" s="129"/>
      <c r="AR892" s="129"/>
      <c r="AS892" s="129"/>
      <c r="AT892" s="129"/>
      <c r="AU892" s="129"/>
      <c r="AV892" s="129"/>
      <c r="AW892" s="129"/>
    </row>
    <row r="893" spans="1:49" outlineLevel="1">
      <c r="A893" s="130"/>
      <c r="B893" s="134"/>
      <c r="C893" s="167" t="s">
        <v>675</v>
      </c>
      <c r="D893" s="137"/>
      <c r="E893" s="141">
        <v>7</v>
      </c>
      <c r="F893" s="145"/>
      <c r="G893" s="145"/>
      <c r="H893" s="145"/>
      <c r="I893" s="145"/>
      <c r="J893" s="145"/>
      <c r="K893" s="145"/>
      <c r="L893" s="129"/>
      <c r="M893" s="129"/>
      <c r="N893" s="129"/>
      <c r="O893" s="129"/>
      <c r="P893" s="129"/>
      <c r="Q893" s="129"/>
      <c r="R893" s="129"/>
      <c r="S893" s="129"/>
      <c r="T893" s="129" t="s">
        <v>157</v>
      </c>
      <c r="U893" s="129">
        <v>0</v>
      </c>
      <c r="V893" s="129"/>
      <c r="W893" s="129"/>
      <c r="X893" s="129"/>
      <c r="Y893" s="129"/>
      <c r="Z893" s="129"/>
      <c r="AA893" s="129"/>
      <c r="AB893" s="129"/>
      <c r="AC893" s="129"/>
      <c r="AD893" s="129"/>
      <c r="AE893" s="129"/>
      <c r="AF893" s="129"/>
      <c r="AG893" s="129"/>
      <c r="AH893" s="129"/>
      <c r="AI893" s="129"/>
      <c r="AJ893" s="129"/>
      <c r="AK893" s="129"/>
      <c r="AL893" s="129"/>
      <c r="AM893" s="129"/>
      <c r="AN893" s="129"/>
      <c r="AO893" s="129"/>
      <c r="AP893" s="129"/>
      <c r="AQ893" s="129"/>
      <c r="AR893" s="129"/>
      <c r="AS893" s="129"/>
      <c r="AT893" s="129"/>
      <c r="AU893" s="129"/>
      <c r="AV893" s="129"/>
      <c r="AW893" s="129"/>
    </row>
    <row r="894" spans="1:49" outlineLevel="1">
      <c r="A894" s="130"/>
      <c r="B894" s="134"/>
      <c r="C894" s="167" t="s">
        <v>1258</v>
      </c>
      <c r="D894" s="137"/>
      <c r="E894" s="141"/>
      <c r="F894" s="145"/>
      <c r="G894" s="145"/>
      <c r="H894" s="145"/>
      <c r="I894" s="145"/>
      <c r="J894" s="145"/>
      <c r="K894" s="145"/>
      <c r="L894" s="129"/>
      <c r="M894" s="129"/>
      <c r="N894" s="129"/>
      <c r="O894" s="129"/>
      <c r="P894" s="129"/>
      <c r="Q894" s="129"/>
      <c r="R894" s="129"/>
      <c r="S894" s="129"/>
      <c r="T894" s="129" t="s">
        <v>157</v>
      </c>
      <c r="U894" s="129">
        <v>0</v>
      </c>
      <c r="V894" s="129"/>
      <c r="W894" s="129"/>
      <c r="X894" s="129"/>
      <c r="Y894" s="129"/>
      <c r="Z894" s="129"/>
      <c r="AA894" s="129"/>
      <c r="AB894" s="129"/>
      <c r="AC894" s="129"/>
      <c r="AD894" s="129"/>
      <c r="AE894" s="129"/>
      <c r="AF894" s="129"/>
      <c r="AG894" s="129"/>
      <c r="AH894" s="129"/>
      <c r="AI894" s="129"/>
      <c r="AJ894" s="129"/>
      <c r="AK894" s="129"/>
      <c r="AL894" s="129"/>
      <c r="AM894" s="129"/>
      <c r="AN894" s="129"/>
      <c r="AO894" s="129"/>
      <c r="AP894" s="129"/>
      <c r="AQ894" s="129"/>
      <c r="AR894" s="129"/>
      <c r="AS894" s="129"/>
      <c r="AT894" s="129"/>
      <c r="AU894" s="129"/>
      <c r="AV894" s="129"/>
      <c r="AW894" s="129"/>
    </row>
    <row r="895" spans="1:49" outlineLevel="1">
      <c r="A895" s="130"/>
      <c r="B895" s="134"/>
      <c r="C895" s="167" t="s">
        <v>671</v>
      </c>
      <c r="D895" s="137"/>
      <c r="E895" s="141">
        <v>2</v>
      </c>
      <c r="F895" s="145"/>
      <c r="G895" s="145"/>
      <c r="H895" s="145"/>
      <c r="I895" s="145"/>
      <c r="J895" s="145"/>
      <c r="K895" s="145"/>
      <c r="L895" s="129"/>
      <c r="M895" s="129"/>
      <c r="N895" s="129"/>
      <c r="O895" s="129"/>
      <c r="P895" s="129"/>
      <c r="Q895" s="129"/>
      <c r="R895" s="129"/>
      <c r="S895" s="129"/>
      <c r="T895" s="129" t="s">
        <v>157</v>
      </c>
      <c r="U895" s="129">
        <v>0</v>
      </c>
      <c r="V895" s="129"/>
      <c r="W895" s="129"/>
      <c r="X895" s="129"/>
      <c r="Y895" s="129"/>
      <c r="Z895" s="129"/>
      <c r="AA895" s="129"/>
      <c r="AB895" s="129"/>
      <c r="AC895" s="129"/>
      <c r="AD895" s="129"/>
      <c r="AE895" s="129"/>
      <c r="AF895" s="129"/>
      <c r="AG895" s="129"/>
      <c r="AH895" s="129"/>
      <c r="AI895" s="129"/>
      <c r="AJ895" s="129"/>
      <c r="AK895" s="129"/>
      <c r="AL895" s="129"/>
      <c r="AM895" s="129"/>
      <c r="AN895" s="129"/>
      <c r="AO895" s="129"/>
      <c r="AP895" s="129"/>
      <c r="AQ895" s="129"/>
      <c r="AR895" s="129"/>
      <c r="AS895" s="129"/>
      <c r="AT895" s="129"/>
      <c r="AU895" s="129"/>
      <c r="AV895" s="129"/>
      <c r="AW895" s="129"/>
    </row>
    <row r="896" spans="1:49" outlineLevel="1">
      <c r="A896" s="130"/>
      <c r="B896" s="134"/>
      <c r="C896" s="167" t="s">
        <v>354</v>
      </c>
      <c r="D896" s="137"/>
      <c r="E896" s="141">
        <v>5</v>
      </c>
      <c r="F896" s="145"/>
      <c r="G896" s="145"/>
      <c r="H896" s="145"/>
      <c r="I896" s="145"/>
      <c r="J896" s="145"/>
      <c r="K896" s="145"/>
      <c r="L896" s="129"/>
      <c r="M896" s="129"/>
      <c r="N896" s="129"/>
      <c r="O896" s="129"/>
      <c r="P896" s="129"/>
      <c r="Q896" s="129"/>
      <c r="R896" s="129"/>
      <c r="S896" s="129"/>
      <c r="T896" s="129" t="s">
        <v>157</v>
      </c>
      <c r="U896" s="129">
        <v>0</v>
      </c>
      <c r="V896" s="129"/>
      <c r="W896" s="129"/>
      <c r="X896" s="129"/>
      <c r="Y896" s="129"/>
      <c r="Z896" s="129"/>
      <c r="AA896" s="129"/>
      <c r="AB896" s="129"/>
      <c r="AC896" s="129"/>
      <c r="AD896" s="129"/>
      <c r="AE896" s="129"/>
      <c r="AF896" s="129"/>
      <c r="AG896" s="129"/>
      <c r="AH896" s="129"/>
      <c r="AI896" s="129"/>
      <c r="AJ896" s="129"/>
      <c r="AK896" s="129"/>
      <c r="AL896" s="129"/>
      <c r="AM896" s="129"/>
      <c r="AN896" s="129"/>
      <c r="AO896" s="129"/>
      <c r="AP896" s="129"/>
      <c r="AQ896" s="129"/>
      <c r="AR896" s="129"/>
      <c r="AS896" s="129"/>
      <c r="AT896" s="129"/>
      <c r="AU896" s="129"/>
      <c r="AV896" s="129"/>
      <c r="AW896" s="129"/>
    </row>
    <row r="897" spans="1:49" outlineLevel="1">
      <c r="A897" s="130"/>
      <c r="B897" s="134"/>
      <c r="C897" s="167" t="s">
        <v>672</v>
      </c>
      <c r="D897" s="137"/>
      <c r="E897" s="141">
        <v>7</v>
      </c>
      <c r="F897" s="145"/>
      <c r="G897" s="145"/>
      <c r="H897" s="145"/>
      <c r="I897" s="145"/>
      <c r="J897" s="145"/>
      <c r="K897" s="145"/>
      <c r="L897" s="129"/>
      <c r="M897" s="129"/>
      <c r="N897" s="129"/>
      <c r="O897" s="129"/>
      <c r="P897" s="129"/>
      <c r="Q897" s="129"/>
      <c r="R897" s="129"/>
      <c r="S897" s="129"/>
      <c r="T897" s="129" t="s">
        <v>157</v>
      </c>
      <c r="U897" s="129">
        <v>0</v>
      </c>
      <c r="V897" s="129"/>
      <c r="W897" s="129"/>
      <c r="X897" s="129"/>
      <c r="Y897" s="129"/>
      <c r="Z897" s="129"/>
      <c r="AA897" s="129"/>
      <c r="AB897" s="129"/>
      <c r="AC897" s="129"/>
      <c r="AD897" s="129"/>
      <c r="AE897" s="129"/>
      <c r="AF897" s="129"/>
      <c r="AG897" s="129"/>
      <c r="AH897" s="129"/>
      <c r="AI897" s="129"/>
      <c r="AJ897" s="129"/>
      <c r="AK897" s="129"/>
      <c r="AL897" s="129"/>
      <c r="AM897" s="129"/>
      <c r="AN897" s="129"/>
      <c r="AO897" s="129"/>
      <c r="AP897" s="129"/>
      <c r="AQ897" s="129"/>
      <c r="AR897" s="129"/>
      <c r="AS897" s="129"/>
      <c r="AT897" s="129"/>
      <c r="AU897" s="129"/>
      <c r="AV897" s="129"/>
      <c r="AW897" s="129"/>
    </row>
    <row r="898" spans="1:49" ht="20.399999999999999" outlineLevel="1">
      <c r="A898" s="130">
        <v>365</v>
      </c>
      <c r="B898" s="134" t="s">
        <v>1264</v>
      </c>
      <c r="C898" s="166" t="s">
        <v>1265</v>
      </c>
      <c r="D898" s="136" t="s">
        <v>324</v>
      </c>
      <c r="E898" s="140">
        <v>2</v>
      </c>
      <c r="F898" s="144"/>
      <c r="G898" s="145">
        <f>ROUND(E898*F898,2)</f>
        <v>0</v>
      </c>
      <c r="H898" s="145">
        <v>1.7000000000000001E-2</v>
      </c>
      <c r="I898" s="145">
        <f>ROUND(E898*H898,5)</f>
        <v>3.4000000000000002E-2</v>
      </c>
      <c r="J898" s="145">
        <v>0</v>
      </c>
      <c r="K898" s="145">
        <f>ROUND(E898*J898,5)</f>
        <v>0</v>
      </c>
      <c r="L898" s="129"/>
      <c r="M898" s="129"/>
      <c r="N898" s="129"/>
      <c r="O898" s="129"/>
      <c r="P898" s="129"/>
      <c r="Q898" s="129"/>
      <c r="R898" s="129"/>
      <c r="S898" s="129"/>
      <c r="T898" s="129" t="s">
        <v>241</v>
      </c>
      <c r="U898" s="129"/>
      <c r="V898" s="129"/>
      <c r="W898" s="129"/>
      <c r="X898" s="129"/>
      <c r="Y898" s="129"/>
      <c r="Z898" s="129"/>
      <c r="AA898" s="129"/>
      <c r="AB898" s="129"/>
      <c r="AC898" s="129"/>
      <c r="AD898" s="129"/>
      <c r="AE898" s="129"/>
      <c r="AF898" s="129"/>
      <c r="AG898" s="129"/>
      <c r="AH898" s="129"/>
      <c r="AI898" s="129"/>
      <c r="AJ898" s="129"/>
      <c r="AK898" s="129"/>
      <c r="AL898" s="129"/>
      <c r="AM898" s="129"/>
      <c r="AN898" s="129"/>
      <c r="AO898" s="129"/>
      <c r="AP898" s="129"/>
      <c r="AQ898" s="129"/>
      <c r="AR898" s="129"/>
      <c r="AS898" s="129"/>
      <c r="AT898" s="129"/>
      <c r="AU898" s="129"/>
      <c r="AV898" s="129"/>
      <c r="AW898" s="129"/>
    </row>
    <row r="899" spans="1:49" outlineLevel="1">
      <c r="A899" s="130"/>
      <c r="B899" s="134"/>
      <c r="C899" s="167" t="s">
        <v>389</v>
      </c>
      <c r="D899" s="137"/>
      <c r="E899" s="141">
        <v>2</v>
      </c>
      <c r="F899" s="145"/>
      <c r="G899" s="145"/>
      <c r="H899" s="145"/>
      <c r="I899" s="145"/>
      <c r="J899" s="145"/>
      <c r="K899" s="145"/>
      <c r="L899" s="129"/>
      <c r="M899" s="129"/>
      <c r="N899" s="129"/>
      <c r="O899" s="129"/>
      <c r="P899" s="129"/>
      <c r="Q899" s="129"/>
      <c r="R899" s="129"/>
      <c r="S899" s="129"/>
      <c r="T899" s="129" t="s">
        <v>157</v>
      </c>
      <c r="U899" s="129">
        <v>0</v>
      </c>
      <c r="V899" s="129"/>
      <c r="W899" s="129"/>
      <c r="X899" s="129"/>
      <c r="Y899" s="129"/>
      <c r="Z899" s="129"/>
      <c r="AA899" s="129"/>
      <c r="AB899" s="129"/>
      <c r="AC899" s="129"/>
      <c r="AD899" s="129"/>
      <c r="AE899" s="129"/>
      <c r="AF899" s="129"/>
      <c r="AG899" s="129"/>
      <c r="AH899" s="129"/>
      <c r="AI899" s="129"/>
      <c r="AJ899" s="129"/>
      <c r="AK899" s="129"/>
      <c r="AL899" s="129"/>
      <c r="AM899" s="129"/>
      <c r="AN899" s="129"/>
      <c r="AO899" s="129"/>
      <c r="AP899" s="129"/>
      <c r="AQ899" s="129"/>
      <c r="AR899" s="129"/>
      <c r="AS899" s="129"/>
      <c r="AT899" s="129"/>
      <c r="AU899" s="129"/>
      <c r="AV899" s="129"/>
      <c r="AW899" s="129"/>
    </row>
    <row r="900" spans="1:49" ht="20.399999999999999" outlineLevel="1">
      <c r="A900" s="130">
        <v>366</v>
      </c>
      <c r="B900" s="134" t="s">
        <v>1266</v>
      </c>
      <c r="C900" s="166" t="s">
        <v>1267</v>
      </c>
      <c r="D900" s="136" t="s">
        <v>324</v>
      </c>
      <c r="E900" s="140">
        <v>9</v>
      </c>
      <c r="F900" s="144"/>
      <c r="G900" s="145">
        <f>ROUND(E900*F900,2)</f>
        <v>0</v>
      </c>
      <c r="H900" s="145">
        <v>1.9E-2</v>
      </c>
      <c r="I900" s="145">
        <f>ROUND(E900*H900,5)</f>
        <v>0.17100000000000001</v>
      </c>
      <c r="J900" s="145">
        <v>0</v>
      </c>
      <c r="K900" s="145">
        <f>ROUND(E900*J900,5)</f>
        <v>0</v>
      </c>
      <c r="L900" s="129"/>
      <c r="M900" s="129"/>
      <c r="N900" s="129"/>
      <c r="O900" s="129"/>
      <c r="P900" s="129"/>
      <c r="Q900" s="129"/>
      <c r="R900" s="129"/>
      <c r="S900" s="129"/>
      <c r="T900" s="129" t="s">
        <v>241</v>
      </c>
      <c r="U900" s="129"/>
      <c r="V900" s="129"/>
      <c r="W900" s="129"/>
      <c r="X900" s="129"/>
      <c r="Y900" s="129"/>
      <c r="Z900" s="129"/>
      <c r="AA900" s="129"/>
      <c r="AB900" s="129"/>
      <c r="AC900" s="129"/>
      <c r="AD900" s="129"/>
      <c r="AE900" s="129"/>
      <c r="AF900" s="129"/>
      <c r="AG900" s="129"/>
      <c r="AH900" s="129"/>
      <c r="AI900" s="129"/>
      <c r="AJ900" s="129"/>
      <c r="AK900" s="129"/>
      <c r="AL900" s="129"/>
      <c r="AM900" s="129"/>
      <c r="AN900" s="129"/>
      <c r="AO900" s="129"/>
      <c r="AP900" s="129"/>
      <c r="AQ900" s="129"/>
      <c r="AR900" s="129"/>
      <c r="AS900" s="129"/>
      <c r="AT900" s="129"/>
      <c r="AU900" s="129"/>
      <c r="AV900" s="129"/>
      <c r="AW900" s="129"/>
    </row>
    <row r="901" spans="1:49" outlineLevel="1">
      <c r="A901" s="130"/>
      <c r="B901" s="134"/>
      <c r="C901" s="167" t="s">
        <v>388</v>
      </c>
      <c r="D901" s="137"/>
      <c r="E901" s="141">
        <v>1</v>
      </c>
      <c r="F901" s="145"/>
      <c r="G901" s="145"/>
      <c r="H901" s="145"/>
      <c r="I901" s="145"/>
      <c r="J901" s="145"/>
      <c r="K901" s="145"/>
      <c r="L901" s="129"/>
      <c r="M901" s="129"/>
      <c r="N901" s="129"/>
      <c r="O901" s="129"/>
      <c r="P901" s="129"/>
      <c r="Q901" s="129"/>
      <c r="R901" s="129"/>
      <c r="S901" s="129"/>
      <c r="T901" s="129" t="s">
        <v>157</v>
      </c>
      <c r="U901" s="129">
        <v>0</v>
      </c>
      <c r="V901" s="129"/>
      <c r="W901" s="129"/>
      <c r="X901" s="129"/>
      <c r="Y901" s="129"/>
      <c r="Z901" s="129"/>
      <c r="AA901" s="129"/>
      <c r="AB901" s="129"/>
      <c r="AC901" s="129"/>
      <c r="AD901" s="129"/>
      <c r="AE901" s="129"/>
      <c r="AF901" s="129"/>
      <c r="AG901" s="129"/>
      <c r="AH901" s="129"/>
      <c r="AI901" s="129"/>
      <c r="AJ901" s="129"/>
      <c r="AK901" s="129"/>
      <c r="AL901" s="129"/>
      <c r="AM901" s="129"/>
      <c r="AN901" s="129"/>
      <c r="AO901" s="129"/>
      <c r="AP901" s="129"/>
      <c r="AQ901" s="129"/>
      <c r="AR901" s="129"/>
      <c r="AS901" s="129"/>
      <c r="AT901" s="129"/>
      <c r="AU901" s="129"/>
      <c r="AV901" s="129"/>
      <c r="AW901" s="129"/>
    </row>
    <row r="902" spans="1:49" outlineLevel="1">
      <c r="A902" s="130"/>
      <c r="B902" s="134"/>
      <c r="C902" s="167" t="s">
        <v>389</v>
      </c>
      <c r="D902" s="137"/>
      <c r="E902" s="141">
        <v>2</v>
      </c>
      <c r="F902" s="145"/>
      <c r="G902" s="145"/>
      <c r="H902" s="145"/>
      <c r="I902" s="145"/>
      <c r="J902" s="145"/>
      <c r="K902" s="145"/>
      <c r="L902" s="129"/>
      <c r="M902" s="129"/>
      <c r="N902" s="129"/>
      <c r="O902" s="129"/>
      <c r="P902" s="129"/>
      <c r="Q902" s="129"/>
      <c r="R902" s="129"/>
      <c r="S902" s="129"/>
      <c r="T902" s="129" t="s">
        <v>157</v>
      </c>
      <c r="U902" s="129">
        <v>0</v>
      </c>
      <c r="V902" s="129"/>
      <c r="W902" s="129"/>
      <c r="X902" s="129"/>
      <c r="Y902" s="129"/>
      <c r="Z902" s="129"/>
      <c r="AA902" s="129"/>
      <c r="AB902" s="129"/>
      <c r="AC902" s="129"/>
      <c r="AD902" s="129"/>
      <c r="AE902" s="129"/>
      <c r="AF902" s="129"/>
      <c r="AG902" s="129"/>
      <c r="AH902" s="129"/>
      <c r="AI902" s="129"/>
      <c r="AJ902" s="129"/>
      <c r="AK902" s="129"/>
      <c r="AL902" s="129"/>
      <c r="AM902" s="129"/>
      <c r="AN902" s="129"/>
      <c r="AO902" s="129"/>
      <c r="AP902" s="129"/>
      <c r="AQ902" s="129"/>
      <c r="AR902" s="129"/>
      <c r="AS902" s="129"/>
      <c r="AT902" s="129"/>
      <c r="AU902" s="129"/>
      <c r="AV902" s="129"/>
      <c r="AW902" s="129"/>
    </row>
    <row r="903" spans="1:49" outlineLevel="1">
      <c r="A903" s="130"/>
      <c r="B903" s="134"/>
      <c r="C903" s="167" t="s">
        <v>1268</v>
      </c>
      <c r="D903" s="137"/>
      <c r="E903" s="141">
        <v>6</v>
      </c>
      <c r="F903" s="145"/>
      <c r="G903" s="145"/>
      <c r="H903" s="145"/>
      <c r="I903" s="145"/>
      <c r="J903" s="145"/>
      <c r="K903" s="145"/>
      <c r="L903" s="129"/>
      <c r="M903" s="129"/>
      <c r="N903" s="129"/>
      <c r="O903" s="129"/>
      <c r="P903" s="129"/>
      <c r="Q903" s="129"/>
      <c r="R903" s="129"/>
      <c r="S903" s="129"/>
      <c r="T903" s="129" t="s">
        <v>157</v>
      </c>
      <c r="U903" s="129">
        <v>0</v>
      </c>
      <c r="V903" s="129"/>
      <c r="W903" s="129"/>
      <c r="X903" s="129"/>
      <c r="Y903" s="129"/>
      <c r="Z903" s="129"/>
      <c r="AA903" s="129"/>
      <c r="AB903" s="129"/>
      <c r="AC903" s="129"/>
      <c r="AD903" s="129"/>
      <c r="AE903" s="129"/>
      <c r="AF903" s="129"/>
      <c r="AG903" s="129"/>
      <c r="AH903" s="129"/>
      <c r="AI903" s="129"/>
      <c r="AJ903" s="129"/>
      <c r="AK903" s="129"/>
      <c r="AL903" s="129"/>
      <c r="AM903" s="129"/>
      <c r="AN903" s="129"/>
      <c r="AO903" s="129"/>
      <c r="AP903" s="129"/>
      <c r="AQ903" s="129"/>
      <c r="AR903" s="129"/>
      <c r="AS903" s="129"/>
      <c r="AT903" s="129"/>
      <c r="AU903" s="129"/>
      <c r="AV903" s="129"/>
      <c r="AW903" s="129"/>
    </row>
    <row r="904" spans="1:49" outlineLevel="1">
      <c r="A904" s="130">
        <v>367</v>
      </c>
      <c r="B904" s="134" t="s">
        <v>1269</v>
      </c>
      <c r="C904" s="166" t="s">
        <v>1270</v>
      </c>
      <c r="D904" s="136" t="s">
        <v>324</v>
      </c>
      <c r="E904" s="140">
        <v>2</v>
      </c>
      <c r="F904" s="144"/>
      <c r="G904" s="145">
        <f>ROUND(E904*F904,2)</f>
        <v>0</v>
      </c>
      <c r="H904" s="145">
        <v>0</v>
      </c>
      <c r="I904" s="145">
        <f>ROUND(E904*H904,5)</f>
        <v>0</v>
      </c>
      <c r="J904" s="145">
        <v>0</v>
      </c>
      <c r="K904" s="145">
        <f>ROUND(E904*J904,5)</f>
        <v>0</v>
      </c>
      <c r="L904" s="129"/>
      <c r="M904" s="129"/>
      <c r="N904" s="129"/>
      <c r="O904" s="129"/>
      <c r="P904" s="129"/>
      <c r="Q904" s="129"/>
      <c r="R904" s="129"/>
      <c r="S904" s="129"/>
      <c r="T904" s="129" t="s">
        <v>155</v>
      </c>
      <c r="U904" s="129"/>
      <c r="V904" s="129"/>
      <c r="W904" s="129"/>
      <c r="X904" s="129"/>
      <c r="Y904" s="129"/>
      <c r="Z904" s="129"/>
      <c r="AA904" s="129"/>
      <c r="AB904" s="129"/>
      <c r="AC904" s="129"/>
      <c r="AD904" s="129"/>
      <c r="AE904" s="129"/>
      <c r="AF904" s="129"/>
      <c r="AG904" s="129"/>
      <c r="AH904" s="129"/>
      <c r="AI904" s="129"/>
      <c r="AJ904" s="129"/>
      <c r="AK904" s="129"/>
      <c r="AL904" s="129"/>
      <c r="AM904" s="129"/>
      <c r="AN904" s="129"/>
      <c r="AO904" s="129"/>
      <c r="AP904" s="129"/>
      <c r="AQ904" s="129"/>
      <c r="AR904" s="129"/>
      <c r="AS904" s="129"/>
      <c r="AT904" s="129"/>
      <c r="AU904" s="129"/>
      <c r="AV904" s="129"/>
      <c r="AW904" s="129"/>
    </row>
    <row r="905" spans="1:49" outlineLevel="1">
      <c r="A905" s="130"/>
      <c r="B905" s="134"/>
      <c r="C905" s="167" t="s">
        <v>388</v>
      </c>
      <c r="D905" s="137"/>
      <c r="E905" s="141">
        <v>1</v>
      </c>
      <c r="F905" s="145"/>
      <c r="G905" s="145"/>
      <c r="H905" s="145"/>
      <c r="I905" s="145"/>
      <c r="J905" s="145"/>
      <c r="K905" s="145"/>
      <c r="L905" s="129"/>
      <c r="M905" s="129"/>
      <c r="N905" s="129"/>
      <c r="O905" s="129"/>
      <c r="P905" s="129"/>
      <c r="Q905" s="129"/>
      <c r="R905" s="129"/>
      <c r="S905" s="129"/>
      <c r="T905" s="129" t="s">
        <v>157</v>
      </c>
      <c r="U905" s="129">
        <v>0</v>
      </c>
      <c r="V905" s="129"/>
      <c r="W905" s="129"/>
      <c r="X905" s="129"/>
      <c r="Y905" s="129"/>
      <c r="Z905" s="129"/>
      <c r="AA905" s="129"/>
      <c r="AB905" s="129"/>
      <c r="AC905" s="129"/>
      <c r="AD905" s="129"/>
      <c r="AE905" s="129"/>
      <c r="AF905" s="129"/>
      <c r="AG905" s="129"/>
      <c r="AH905" s="129"/>
      <c r="AI905" s="129"/>
      <c r="AJ905" s="129"/>
      <c r="AK905" s="129"/>
      <c r="AL905" s="129"/>
      <c r="AM905" s="129"/>
      <c r="AN905" s="129"/>
      <c r="AO905" s="129"/>
      <c r="AP905" s="129"/>
      <c r="AQ905" s="129"/>
      <c r="AR905" s="129"/>
      <c r="AS905" s="129"/>
      <c r="AT905" s="129"/>
      <c r="AU905" s="129"/>
      <c r="AV905" s="129"/>
      <c r="AW905" s="129"/>
    </row>
    <row r="906" spans="1:49" outlineLevel="1">
      <c r="A906" s="130"/>
      <c r="B906" s="134"/>
      <c r="C906" s="167" t="s">
        <v>379</v>
      </c>
      <c r="D906" s="137"/>
      <c r="E906" s="141">
        <v>1</v>
      </c>
      <c r="F906" s="145"/>
      <c r="G906" s="145"/>
      <c r="H906" s="145"/>
      <c r="I906" s="145"/>
      <c r="J906" s="145"/>
      <c r="K906" s="145"/>
      <c r="L906" s="129"/>
      <c r="M906" s="129"/>
      <c r="N906" s="129"/>
      <c r="O906" s="129"/>
      <c r="P906" s="129"/>
      <c r="Q906" s="129"/>
      <c r="R906" s="129"/>
      <c r="S906" s="129"/>
      <c r="T906" s="129" t="s">
        <v>157</v>
      </c>
      <c r="U906" s="129">
        <v>0</v>
      </c>
      <c r="V906" s="129"/>
      <c r="W906" s="129"/>
      <c r="X906" s="129"/>
      <c r="Y906" s="129"/>
      <c r="Z906" s="129"/>
      <c r="AA906" s="129"/>
      <c r="AB906" s="129"/>
      <c r="AC906" s="129"/>
      <c r="AD906" s="129"/>
      <c r="AE906" s="129"/>
      <c r="AF906" s="129"/>
      <c r="AG906" s="129"/>
      <c r="AH906" s="129"/>
      <c r="AI906" s="129"/>
      <c r="AJ906" s="129"/>
      <c r="AK906" s="129"/>
      <c r="AL906" s="129"/>
      <c r="AM906" s="129"/>
      <c r="AN906" s="129"/>
      <c r="AO906" s="129"/>
      <c r="AP906" s="129"/>
      <c r="AQ906" s="129"/>
      <c r="AR906" s="129"/>
      <c r="AS906" s="129"/>
      <c r="AT906" s="129"/>
      <c r="AU906" s="129"/>
      <c r="AV906" s="129"/>
      <c r="AW906" s="129"/>
    </row>
    <row r="907" spans="1:49" ht="20.399999999999999" outlineLevel="1">
      <c r="A907" s="130">
        <v>368</v>
      </c>
      <c r="B907" s="134" t="s">
        <v>1271</v>
      </c>
      <c r="C907" s="166" t="s">
        <v>1272</v>
      </c>
      <c r="D907" s="136" t="s">
        <v>324</v>
      </c>
      <c r="E907" s="140">
        <v>2</v>
      </c>
      <c r="F907" s="144"/>
      <c r="G907" s="145">
        <f>ROUND(E907*F907,2)</f>
        <v>0</v>
      </c>
      <c r="H907" s="145">
        <v>2.1000000000000001E-2</v>
      </c>
      <c r="I907" s="145">
        <f>ROUND(E907*H907,5)</f>
        <v>4.2000000000000003E-2</v>
      </c>
      <c r="J907" s="145">
        <v>0</v>
      </c>
      <c r="K907" s="145">
        <f>ROUND(E907*J907,5)</f>
        <v>0</v>
      </c>
      <c r="L907" s="129"/>
      <c r="M907" s="129"/>
      <c r="N907" s="129"/>
      <c r="O907" s="129"/>
      <c r="P907" s="129"/>
      <c r="Q907" s="129"/>
      <c r="R907" s="129"/>
      <c r="S907" s="129"/>
      <c r="T907" s="129" t="s">
        <v>241</v>
      </c>
      <c r="U907" s="129"/>
      <c r="V907" s="129"/>
      <c r="W907" s="129"/>
      <c r="X907" s="129"/>
      <c r="Y907" s="129"/>
      <c r="Z907" s="129"/>
      <c r="AA907" s="129"/>
      <c r="AB907" s="129"/>
      <c r="AC907" s="129"/>
      <c r="AD907" s="129"/>
      <c r="AE907" s="129"/>
      <c r="AF907" s="129"/>
      <c r="AG907" s="129"/>
      <c r="AH907" s="129"/>
      <c r="AI907" s="129"/>
      <c r="AJ907" s="129"/>
      <c r="AK907" s="129"/>
      <c r="AL907" s="129"/>
      <c r="AM907" s="129"/>
      <c r="AN907" s="129"/>
      <c r="AO907" s="129"/>
      <c r="AP907" s="129"/>
      <c r="AQ907" s="129"/>
      <c r="AR907" s="129"/>
      <c r="AS907" s="129"/>
      <c r="AT907" s="129"/>
      <c r="AU907" s="129"/>
      <c r="AV907" s="129"/>
      <c r="AW907" s="129"/>
    </row>
    <row r="908" spans="1:49" outlineLevel="1">
      <c r="A908" s="130"/>
      <c r="B908" s="134"/>
      <c r="C908" s="167" t="s">
        <v>388</v>
      </c>
      <c r="D908" s="137"/>
      <c r="E908" s="141">
        <v>1</v>
      </c>
      <c r="F908" s="145"/>
      <c r="G908" s="145"/>
      <c r="H908" s="145"/>
      <c r="I908" s="145"/>
      <c r="J908" s="145"/>
      <c r="K908" s="145"/>
      <c r="L908" s="129"/>
      <c r="M908" s="129"/>
      <c r="N908" s="129"/>
      <c r="O908" s="129"/>
      <c r="P908" s="129"/>
      <c r="Q908" s="129"/>
      <c r="R908" s="129"/>
      <c r="S908" s="129"/>
      <c r="T908" s="129" t="s">
        <v>157</v>
      </c>
      <c r="U908" s="129">
        <v>0</v>
      </c>
      <c r="V908" s="129"/>
      <c r="W908" s="129"/>
      <c r="X908" s="129"/>
      <c r="Y908" s="129"/>
      <c r="Z908" s="129"/>
      <c r="AA908" s="129"/>
      <c r="AB908" s="129"/>
      <c r="AC908" s="129"/>
      <c r="AD908" s="129"/>
      <c r="AE908" s="129"/>
      <c r="AF908" s="129"/>
      <c r="AG908" s="129"/>
      <c r="AH908" s="129"/>
      <c r="AI908" s="129"/>
      <c r="AJ908" s="129"/>
      <c r="AK908" s="129"/>
      <c r="AL908" s="129"/>
      <c r="AM908" s="129"/>
      <c r="AN908" s="129"/>
      <c r="AO908" s="129"/>
      <c r="AP908" s="129"/>
      <c r="AQ908" s="129"/>
      <c r="AR908" s="129"/>
      <c r="AS908" s="129"/>
      <c r="AT908" s="129"/>
      <c r="AU908" s="129"/>
      <c r="AV908" s="129"/>
      <c r="AW908" s="129"/>
    </row>
    <row r="909" spans="1:49" outlineLevel="1">
      <c r="A909" s="130"/>
      <c r="B909" s="134"/>
      <c r="C909" s="167" t="s">
        <v>379</v>
      </c>
      <c r="D909" s="137"/>
      <c r="E909" s="141">
        <v>1</v>
      </c>
      <c r="F909" s="145"/>
      <c r="G909" s="145"/>
      <c r="H909" s="145"/>
      <c r="I909" s="145"/>
      <c r="J909" s="145"/>
      <c r="K909" s="145"/>
      <c r="L909" s="129"/>
      <c r="M909" s="129"/>
      <c r="N909" s="129"/>
      <c r="O909" s="129"/>
      <c r="P909" s="129"/>
      <c r="Q909" s="129"/>
      <c r="R909" s="129"/>
      <c r="S909" s="129"/>
      <c r="T909" s="129" t="s">
        <v>157</v>
      </c>
      <c r="U909" s="129">
        <v>0</v>
      </c>
      <c r="V909" s="129"/>
      <c r="W909" s="129"/>
      <c r="X909" s="129"/>
      <c r="Y909" s="129"/>
      <c r="Z909" s="129"/>
      <c r="AA909" s="129"/>
      <c r="AB909" s="129"/>
      <c r="AC909" s="129"/>
      <c r="AD909" s="129"/>
      <c r="AE909" s="129"/>
      <c r="AF909" s="129"/>
      <c r="AG909" s="129"/>
      <c r="AH909" s="129"/>
      <c r="AI909" s="129"/>
      <c r="AJ909" s="129"/>
      <c r="AK909" s="129"/>
      <c r="AL909" s="129"/>
      <c r="AM909" s="129"/>
      <c r="AN909" s="129"/>
      <c r="AO909" s="129"/>
      <c r="AP909" s="129"/>
      <c r="AQ909" s="129"/>
      <c r="AR909" s="129"/>
      <c r="AS909" s="129"/>
      <c r="AT909" s="129"/>
      <c r="AU909" s="129"/>
      <c r="AV909" s="129"/>
      <c r="AW909" s="129"/>
    </row>
    <row r="910" spans="1:49" outlineLevel="1">
      <c r="A910" s="130">
        <v>369</v>
      </c>
      <c r="B910" s="134" t="s">
        <v>1273</v>
      </c>
      <c r="C910" s="166" t="s">
        <v>1274</v>
      </c>
      <c r="D910" s="136" t="s">
        <v>324</v>
      </c>
      <c r="E910" s="140">
        <v>4</v>
      </c>
      <c r="F910" s="144"/>
      <c r="G910" s="145">
        <f>ROUND(E910*F910,2)</f>
        <v>0</v>
      </c>
      <c r="H910" s="145">
        <v>0</v>
      </c>
      <c r="I910" s="145">
        <f>ROUND(E910*H910,5)</f>
        <v>0</v>
      </c>
      <c r="J910" s="145">
        <v>0</v>
      </c>
      <c r="K910" s="145">
        <f>ROUND(E910*J910,5)</f>
        <v>0</v>
      </c>
      <c r="L910" s="129"/>
      <c r="M910" s="129"/>
      <c r="N910" s="129"/>
      <c r="O910" s="129"/>
      <c r="P910" s="129"/>
      <c r="Q910" s="129"/>
      <c r="R910" s="129"/>
      <c r="S910" s="129"/>
      <c r="T910" s="129" t="s">
        <v>155</v>
      </c>
      <c r="U910" s="129"/>
      <c r="V910" s="129"/>
      <c r="W910" s="129"/>
      <c r="X910" s="129"/>
      <c r="Y910" s="129"/>
      <c r="Z910" s="129"/>
      <c r="AA910" s="129"/>
      <c r="AB910" s="129"/>
      <c r="AC910" s="129"/>
      <c r="AD910" s="129"/>
      <c r="AE910" s="129"/>
      <c r="AF910" s="129"/>
      <c r="AG910" s="129"/>
      <c r="AH910" s="129"/>
      <c r="AI910" s="129"/>
      <c r="AJ910" s="129"/>
      <c r="AK910" s="129"/>
      <c r="AL910" s="129"/>
      <c r="AM910" s="129"/>
      <c r="AN910" s="129"/>
      <c r="AO910" s="129"/>
      <c r="AP910" s="129"/>
      <c r="AQ910" s="129"/>
      <c r="AR910" s="129"/>
      <c r="AS910" s="129"/>
      <c r="AT910" s="129"/>
      <c r="AU910" s="129"/>
      <c r="AV910" s="129"/>
      <c r="AW910" s="129"/>
    </row>
    <row r="911" spans="1:49" outlineLevel="1">
      <c r="A911" s="130"/>
      <c r="B911" s="134"/>
      <c r="C911" s="167" t="s">
        <v>683</v>
      </c>
      <c r="D911" s="137"/>
      <c r="E911" s="141">
        <v>4</v>
      </c>
      <c r="F911" s="145"/>
      <c r="G911" s="145"/>
      <c r="H911" s="145"/>
      <c r="I911" s="145"/>
      <c r="J911" s="145"/>
      <c r="K911" s="145"/>
      <c r="L911" s="129"/>
      <c r="M911" s="129"/>
      <c r="N911" s="129"/>
      <c r="O911" s="129"/>
      <c r="P911" s="129"/>
      <c r="Q911" s="129"/>
      <c r="R911" s="129"/>
      <c r="S911" s="129"/>
      <c r="T911" s="129" t="s">
        <v>157</v>
      </c>
      <c r="U911" s="129">
        <v>0</v>
      </c>
      <c r="V911" s="129"/>
      <c r="W911" s="129"/>
      <c r="X911" s="129"/>
      <c r="Y911" s="129"/>
      <c r="Z911" s="129"/>
      <c r="AA911" s="129"/>
      <c r="AB911" s="129"/>
      <c r="AC911" s="129"/>
      <c r="AD911" s="129"/>
      <c r="AE911" s="129"/>
      <c r="AF911" s="129"/>
      <c r="AG911" s="129"/>
      <c r="AH911" s="129"/>
      <c r="AI911" s="129"/>
      <c r="AJ911" s="129"/>
      <c r="AK911" s="129"/>
      <c r="AL911" s="129"/>
      <c r="AM911" s="129"/>
      <c r="AN911" s="129"/>
      <c r="AO911" s="129"/>
      <c r="AP911" s="129"/>
      <c r="AQ911" s="129"/>
      <c r="AR911" s="129"/>
      <c r="AS911" s="129"/>
      <c r="AT911" s="129"/>
      <c r="AU911" s="129"/>
      <c r="AV911" s="129"/>
      <c r="AW911" s="129"/>
    </row>
    <row r="912" spans="1:49" outlineLevel="1">
      <c r="A912" s="130">
        <v>370</v>
      </c>
      <c r="B912" s="134" t="s">
        <v>1275</v>
      </c>
      <c r="C912" s="166" t="s">
        <v>1276</v>
      </c>
      <c r="D912" s="136" t="s">
        <v>324</v>
      </c>
      <c r="E912" s="140">
        <v>4</v>
      </c>
      <c r="F912" s="144"/>
      <c r="G912" s="145">
        <f>ROUND(E912*F912,2)</f>
        <v>0</v>
      </c>
      <c r="H912" s="145">
        <v>2.5000000000000001E-2</v>
      </c>
      <c r="I912" s="145">
        <f>ROUND(E912*H912,5)</f>
        <v>0.1</v>
      </c>
      <c r="J912" s="145">
        <v>0</v>
      </c>
      <c r="K912" s="145">
        <f>ROUND(E912*J912,5)</f>
        <v>0</v>
      </c>
      <c r="L912" s="129"/>
      <c r="M912" s="129"/>
      <c r="N912" s="129"/>
      <c r="O912" s="129"/>
      <c r="P912" s="129"/>
      <c r="Q912" s="129"/>
      <c r="R912" s="129"/>
      <c r="S912" s="129"/>
      <c r="T912" s="129" t="s">
        <v>241</v>
      </c>
      <c r="U912" s="129"/>
      <c r="V912" s="129"/>
      <c r="W912" s="129"/>
      <c r="X912" s="129"/>
      <c r="Y912" s="129"/>
      <c r="Z912" s="129"/>
      <c r="AA912" s="129"/>
      <c r="AB912" s="129"/>
      <c r="AC912" s="129"/>
      <c r="AD912" s="129"/>
      <c r="AE912" s="129"/>
      <c r="AF912" s="129"/>
      <c r="AG912" s="129"/>
      <c r="AH912" s="129"/>
      <c r="AI912" s="129"/>
      <c r="AJ912" s="129"/>
      <c r="AK912" s="129"/>
      <c r="AL912" s="129"/>
      <c r="AM912" s="129"/>
      <c r="AN912" s="129"/>
      <c r="AO912" s="129"/>
      <c r="AP912" s="129"/>
      <c r="AQ912" s="129"/>
      <c r="AR912" s="129"/>
      <c r="AS912" s="129"/>
      <c r="AT912" s="129"/>
      <c r="AU912" s="129"/>
      <c r="AV912" s="129"/>
      <c r="AW912" s="129"/>
    </row>
    <row r="913" spans="1:49" outlineLevel="1">
      <c r="A913" s="130"/>
      <c r="B913" s="134"/>
      <c r="C913" s="167" t="s">
        <v>683</v>
      </c>
      <c r="D913" s="137"/>
      <c r="E913" s="141">
        <v>4</v>
      </c>
      <c r="F913" s="145"/>
      <c r="G913" s="145"/>
      <c r="H913" s="145"/>
      <c r="I913" s="145"/>
      <c r="J913" s="145"/>
      <c r="K913" s="145"/>
      <c r="L913" s="129"/>
      <c r="M913" s="129"/>
      <c r="N913" s="129"/>
      <c r="O913" s="129"/>
      <c r="P913" s="129"/>
      <c r="Q913" s="129"/>
      <c r="R913" s="129"/>
      <c r="S913" s="129"/>
      <c r="T913" s="129" t="s">
        <v>157</v>
      </c>
      <c r="U913" s="129">
        <v>0</v>
      </c>
      <c r="V913" s="129"/>
      <c r="W913" s="129"/>
      <c r="X913" s="129"/>
      <c r="Y913" s="129"/>
      <c r="Z913" s="129"/>
      <c r="AA913" s="129"/>
      <c r="AB913" s="129"/>
      <c r="AC913" s="129"/>
      <c r="AD913" s="129"/>
      <c r="AE913" s="129"/>
      <c r="AF913" s="129"/>
      <c r="AG913" s="129"/>
      <c r="AH913" s="129"/>
      <c r="AI913" s="129"/>
      <c r="AJ913" s="129"/>
      <c r="AK913" s="129"/>
      <c r="AL913" s="129"/>
      <c r="AM913" s="129"/>
      <c r="AN913" s="129"/>
      <c r="AO913" s="129"/>
      <c r="AP913" s="129"/>
      <c r="AQ913" s="129"/>
      <c r="AR913" s="129"/>
      <c r="AS913" s="129"/>
      <c r="AT913" s="129"/>
      <c r="AU913" s="129"/>
      <c r="AV913" s="129"/>
      <c r="AW913" s="129"/>
    </row>
    <row r="914" spans="1:49" outlineLevel="1">
      <c r="A914" s="130">
        <v>371</v>
      </c>
      <c r="B914" s="134" t="s">
        <v>1277</v>
      </c>
      <c r="C914" s="166" t="s">
        <v>1278</v>
      </c>
      <c r="D914" s="136" t="s">
        <v>324</v>
      </c>
      <c r="E914" s="140">
        <v>4</v>
      </c>
      <c r="F914" s="144"/>
      <c r="G914" s="145">
        <f>ROUND(E914*F914,2)</f>
        <v>0</v>
      </c>
      <c r="H914" s="145">
        <v>0</v>
      </c>
      <c r="I914" s="145">
        <f>ROUND(E914*H914,5)</f>
        <v>0</v>
      </c>
      <c r="J914" s="145">
        <v>0</v>
      </c>
      <c r="K914" s="145">
        <f>ROUND(E914*J914,5)</f>
        <v>0</v>
      </c>
      <c r="L914" s="129"/>
      <c r="M914" s="129"/>
      <c r="N914" s="129"/>
      <c r="O914" s="129"/>
      <c r="P914" s="129"/>
      <c r="Q914" s="129"/>
      <c r="R914" s="129"/>
      <c r="S914" s="129"/>
      <c r="T914" s="129" t="s">
        <v>155</v>
      </c>
      <c r="U914" s="129"/>
      <c r="V914" s="129"/>
      <c r="W914" s="129"/>
      <c r="X914" s="129"/>
      <c r="Y914" s="129"/>
      <c r="Z914" s="129"/>
      <c r="AA914" s="129"/>
      <c r="AB914" s="129"/>
      <c r="AC914" s="129"/>
      <c r="AD914" s="129"/>
      <c r="AE914" s="129"/>
      <c r="AF914" s="129"/>
      <c r="AG914" s="129"/>
      <c r="AH914" s="129"/>
      <c r="AI914" s="129"/>
      <c r="AJ914" s="129"/>
      <c r="AK914" s="129"/>
      <c r="AL914" s="129"/>
      <c r="AM914" s="129"/>
      <c r="AN914" s="129"/>
      <c r="AO914" s="129"/>
      <c r="AP914" s="129"/>
      <c r="AQ914" s="129"/>
      <c r="AR914" s="129"/>
      <c r="AS914" s="129"/>
      <c r="AT914" s="129"/>
      <c r="AU914" s="129"/>
      <c r="AV914" s="129"/>
      <c r="AW914" s="129"/>
    </row>
    <row r="915" spans="1:49" outlineLevel="1">
      <c r="A915" s="130"/>
      <c r="B915" s="134"/>
      <c r="C915" s="167" t="s">
        <v>388</v>
      </c>
      <c r="D915" s="137"/>
      <c r="E915" s="141">
        <v>1</v>
      </c>
      <c r="F915" s="145"/>
      <c r="G915" s="145"/>
      <c r="H915" s="145"/>
      <c r="I915" s="145"/>
      <c r="J915" s="145"/>
      <c r="K915" s="145"/>
      <c r="L915" s="129"/>
      <c r="M915" s="129"/>
      <c r="N915" s="129"/>
      <c r="O915" s="129"/>
      <c r="P915" s="129"/>
      <c r="Q915" s="129"/>
      <c r="R915" s="129"/>
      <c r="S915" s="129"/>
      <c r="T915" s="129" t="s">
        <v>157</v>
      </c>
      <c r="U915" s="129">
        <v>0</v>
      </c>
      <c r="V915" s="129"/>
      <c r="W915" s="129"/>
      <c r="X915" s="129"/>
      <c r="Y915" s="129"/>
      <c r="Z915" s="129"/>
      <c r="AA915" s="129"/>
      <c r="AB915" s="129"/>
      <c r="AC915" s="129"/>
      <c r="AD915" s="129"/>
      <c r="AE915" s="129"/>
      <c r="AF915" s="129"/>
      <c r="AG915" s="129"/>
      <c r="AH915" s="129"/>
      <c r="AI915" s="129"/>
      <c r="AJ915" s="129"/>
      <c r="AK915" s="129"/>
      <c r="AL915" s="129"/>
      <c r="AM915" s="129"/>
      <c r="AN915" s="129"/>
      <c r="AO915" s="129"/>
      <c r="AP915" s="129"/>
      <c r="AQ915" s="129"/>
      <c r="AR915" s="129"/>
      <c r="AS915" s="129"/>
      <c r="AT915" s="129"/>
      <c r="AU915" s="129"/>
      <c r="AV915" s="129"/>
      <c r="AW915" s="129"/>
    </row>
    <row r="916" spans="1:49" outlineLevel="1">
      <c r="A916" s="130"/>
      <c r="B916" s="134"/>
      <c r="C916" s="167" t="s">
        <v>1279</v>
      </c>
      <c r="D916" s="137"/>
      <c r="E916" s="141">
        <v>3</v>
      </c>
      <c r="F916" s="145"/>
      <c r="G916" s="145"/>
      <c r="H916" s="145"/>
      <c r="I916" s="145"/>
      <c r="J916" s="145"/>
      <c r="K916" s="145"/>
      <c r="L916" s="129"/>
      <c r="M916" s="129"/>
      <c r="N916" s="129"/>
      <c r="O916" s="129"/>
      <c r="P916" s="129"/>
      <c r="Q916" s="129"/>
      <c r="R916" s="129"/>
      <c r="S916" s="129"/>
      <c r="T916" s="129" t="s">
        <v>157</v>
      </c>
      <c r="U916" s="129">
        <v>0</v>
      </c>
      <c r="V916" s="129"/>
      <c r="W916" s="129"/>
      <c r="X916" s="129"/>
      <c r="Y916" s="129"/>
      <c r="Z916" s="129"/>
      <c r="AA916" s="129"/>
      <c r="AB916" s="129"/>
      <c r="AC916" s="129"/>
      <c r="AD916" s="129"/>
      <c r="AE916" s="129"/>
      <c r="AF916" s="129"/>
      <c r="AG916" s="129"/>
      <c r="AH916" s="129"/>
      <c r="AI916" s="129"/>
      <c r="AJ916" s="129"/>
      <c r="AK916" s="129"/>
      <c r="AL916" s="129"/>
      <c r="AM916" s="129"/>
      <c r="AN916" s="129"/>
      <c r="AO916" s="129"/>
      <c r="AP916" s="129"/>
      <c r="AQ916" s="129"/>
      <c r="AR916" s="129"/>
      <c r="AS916" s="129"/>
      <c r="AT916" s="129"/>
      <c r="AU916" s="129"/>
      <c r="AV916" s="129"/>
      <c r="AW916" s="129"/>
    </row>
    <row r="917" spans="1:49" outlineLevel="1">
      <c r="A917" s="130">
        <v>372</v>
      </c>
      <c r="B917" s="134" t="s">
        <v>1280</v>
      </c>
      <c r="C917" s="166" t="s">
        <v>1281</v>
      </c>
      <c r="D917" s="136" t="s">
        <v>324</v>
      </c>
      <c r="E917" s="140">
        <v>2</v>
      </c>
      <c r="F917" s="144"/>
      <c r="G917" s="145">
        <f>ROUND(E917*F917,2)</f>
        <v>0</v>
      </c>
      <c r="H917" s="145">
        <v>2.5000000000000001E-2</v>
      </c>
      <c r="I917" s="145">
        <f>ROUND(E917*H917,5)</f>
        <v>0.05</v>
      </c>
      <c r="J917" s="145">
        <v>0</v>
      </c>
      <c r="K917" s="145">
        <f>ROUND(E917*J917,5)</f>
        <v>0</v>
      </c>
      <c r="L917" s="129"/>
      <c r="M917" s="129"/>
      <c r="N917" s="129"/>
      <c r="O917" s="129"/>
      <c r="P917" s="129"/>
      <c r="Q917" s="129"/>
      <c r="R917" s="129"/>
      <c r="S917" s="129"/>
      <c r="T917" s="129" t="s">
        <v>241</v>
      </c>
      <c r="U917" s="129"/>
      <c r="V917" s="129"/>
      <c r="W917" s="129"/>
      <c r="X917" s="129"/>
      <c r="Y917" s="129"/>
      <c r="Z917" s="129"/>
      <c r="AA917" s="129"/>
      <c r="AB917" s="129"/>
      <c r="AC917" s="129"/>
      <c r="AD917" s="129"/>
      <c r="AE917" s="129"/>
      <c r="AF917" s="129"/>
      <c r="AG917" s="129"/>
      <c r="AH917" s="129"/>
      <c r="AI917" s="129"/>
      <c r="AJ917" s="129"/>
      <c r="AK917" s="129"/>
      <c r="AL917" s="129"/>
      <c r="AM917" s="129"/>
      <c r="AN917" s="129"/>
      <c r="AO917" s="129"/>
      <c r="AP917" s="129"/>
      <c r="AQ917" s="129"/>
      <c r="AR917" s="129"/>
      <c r="AS917" s="129"/>
      <c r="AT917" s="129"/>
      <c r="AU917" s="129"/>
      <c r="AV917" s="129"/>
      <c r="AW917" s="129"/>
    </row>
    <row r="918" spans="1:49" outlineLevel="1">
      <c r="A918" s="130"/>
      <c r="B918" s="134"/>
      <c r="C918" s="167" t="s">
        <v>389</v>
      </c>
      <c r="D918" s="137"/>
      <c r="E918" s="141">
        <v>2</v>
      </c>
      <c r="F918" s="145"/>
      <c r="G918" s="145"/>
      <c r="H918" s="145"/>
      <c r="I918" s="145"/>
      <c r="J918" s="145"/>
      <c r="K918" s="145"/>
      <c r="L918" s="129"/>
      <c r="M918" s="129"/>
      <c r="N918" s="129"/>
      <c r="O918" s="129"/>
      <c r="P918" s="129"/>
      <c r="Q918" s="129"/>
      <c r="R918" s="129"/>
      <c r="S918" s="129"/>
      <c r="T918" s="129" t="s">
        <v>157</v>
      </c>
      <c r="U918" s="129">
        <v>0</v>
      </c>
      <c r="V918" s="129"/>
      <c r="W918" s="129"/>
      <c r="X918" s="129"/>
      <c r="Y918" s="129"/>
      <c r="Z918" s="129"/>
      <c r="AA918" s="129"/>
      <c r="AB918" s="129"/>
      <c r="AC918" s="129"/>
      <c r="AD918" s="129"/>
      <c r="AE918" s="129"/>
      <c r="AF918" s="129"/>
      <c r="AG918" s="129"/>
      <c r="AH918" s="129"/>
      <c r="AI918" s="129"/>
      <c r="AJ918" s="129"/>
      <c r="AK918" s="129"/>
      <c r="AL918" s="129"/>
      <c r="AM918" s="129"/>
      <c r="AN918" s="129"/>
      <c r="AO918" s="129"/>
      <c r="AP918" s="129"/>
      <c r="AQ918" s="129"/>
      <c r="AR918" s="129"/>
      <c r="AS918" s="129"/>
      <c r="AT918" s="129"/>
      <c r="AU918" s="129"/>
      <c r="AV918" s="129"/>
      <c r="AW918" s="129"/>
    </row>
    <row r="919" spans="1:49" outlineLevel="1">
      <c r="A919" s="130">
        <v>373</v>
      </c>
      <c r="B919" s="134" t="s">
        <v>1280</v>
      </c>
      <c r="C919" s="166" t="s">
        <v>1282</v>
      </c>
      <c r="D919" s="136" t="s">
        <v>324</v>
      </c>
      <c r="E919" s="140">
        <v>1</v>
      </c>
      <c r="F919" s="144"/>
      <c r="G919" s="145">
        <f>ROUND(E919*F919,2)</f>
        <v>0</v>
      </c>
      <c r="H919" s="145">
        <v>2.5000000000000001E-2</v>
      </c>
      <c r="I919" s="145">
        <f>ROUND(E919*H919,5)</f>
        <v>2.5000000000000001E-2</v>
      </c>
      <c r="J919" s="145">
        <v>0</v>
      </c>
      <c r="K919" s="145">
        <f>ROUND(E919*J919,5)</f>
        <v>0</v>
      </c>
      <c r="L919" s="129"/>
      <c r="M919" s="129"/>
      <c r="N919" s="129"/>
      <c r="O919" s="129"/>
      <c r="P919" s="129"/>
      <c r="Q919" s="129"/>
      <c r="R919" s="129"/>
      <c r="S919" s="129"/>
      <c r="T919" s="129" t="s">
        <v>241</v>
      </c>
      <c r="U919" s="129"/>
      <c r="V919" s="129"/>
      <c r="W919" s="129"/>
      <c r="X919" s="129"/>
      <c r="Y919" s="129"/>
      <c r="Z919" s="129"/>
      <c r="AA919" s="129"/>
      <c r="AB919" s="129"/>
      <c r="AC919" s="129"/>
      <c r="AD919" s="129"/>
      <c r="AE919" s="129"/>
      <c r="AF919" s="129"/>
      <c r="AG919" s="129"/>
      <c r="AH919" s="129"/>
      <c r="AI919" s="129"/>
      <c r="AJ919" s="129"/>
      <c r="AK919" s="129"/>
      <c r="AL919" s="129"/>
      <c r="AM919" s="129"/>
      <c r="AN919" s="129"/>
      <c r="AO919" s="129"/>
      <c r="AP919" s="129"/>
      <c r="AQ919" s="129"/>
      <c r="AR919" s="129"/>
      <c r="AS919" s="129"/>
      <c r="AT919" s="129"/>
      <c r="AU919" s="129"/>
      <c r="AV919" s="129"/>
      <c r="AW919" s="129"/>
    </row>
    <row r="920" spans="1:49" outlineLevel="1">
      <c r="A920" s="130"/>
      <c r="B920" s="134"/>
      <c r="C920" s="167" t="s">
        <v>379</v>
      </c>
      <c r="D920" s="137"/>
      <c r="E920" s="141">
        <v>1</v>
      </c>
      <c r="F920" s="145"/>
      <c r="G920" s="145"/>
      <c r="H920" s="145"/>
      <c r="I920" s="145"/>
      <c r="J920" s="145"/>
      <c r="K920" s="145"/>
      <c r="L920" s="129"/>
      <c r="M920" s="129"/>
      <c r="N920" s="129"/>
      <c r="O920" s="129"/>
      <c r="P920" s="129"/>
      <c r="Q920" s="129"/>
      <c r="R920" s="129"/>
      <c r="S920" s="129"/>
      <c r="T920" s="129" t="s">
        <v>157</v>
      </c>
      <c r="U920" s="129">
        <v>0</v>
      </c>
      <c r="V920" s="129"/>
      <c r="W920" s="129"/>
      <c r="X920" s="129"/>
      <c r="Y920" s="129"/>
      <c r="Z920" s="129"/>
      <c r="AA920" s="129"/>
      <c r="AB920" s="129"/>
      <c r="AC920" s="129"/>
      <c r="AD920" s="129"/>
      <c r="AE920" s="129"/>
      <c r="AF920" s="129"/>
      <c r="AG920" s="129"/>
      <c r="AH920" s="129"/>
      <c r="AI920" s="129"/>
      <c r="AJ920" s="129"/>
      <c r="AK920" s="129"/>
      <c r="AL920" s="129"/>
      <c r="AM920" s="129"/>
      <c r="AN920" s="129"/>
      <c r="AO920" s="129"/>
      <c r="AP920" s="129"/>
      <c r="AQ920" s="129"/>
      <c r="AR920" s="129"/>
      <c r="AS920" s="129"/>
      <c r="AT920" s="129"/>
      <c r="AU920" s="129"/>
      <c r="AV920" s="129"/>
      <c r="AW920" s="129"/>
    </row>
    <row r="921" spans="1:49" outlineLevel="1">
      <c r="A921" s="130">
        <v>374</v>
      </c>
      <c r="B921" s="134" t="s">
        <v>1283</v>
      </c>
      <c r="C921" s="166" t="s">
        <v>1284</v>
      </c>
      <c r="D921" s="136" t="s">
        <v>324</v>
      </c>
      <c r="E921" s="140">
        <v>1</v>
      </c>
      <c r="F921" s="144"/>
      <c r="G921" s="145">
        <f>ROUND(E921*F921,2)</f>
        <v>0</v>
      </c>
      <c r="H921" s="145">
        <v>5.7000000000000002E-2</v>
      </c>
      <c r="I921" s="145">
        <f>ROUND(E921*H921,5)</f>
        <v>5.7000000000000002E-2</v>
      </c>
      <c r="J921" s="145">
        <v>0</v>
      </c>
      <c r="K921" s="145">
        <f>ROUND(E921*J921,5)</f>
        <v>0</v>
      </c>
      <c r="L921" s="129"/>
      <c r="M921" s="129"/>
      <c r="N921" s="129"/>
      <c r="O921" s="129"/>
      <c r="P921" s="129"/>
      <c r="Q921" s="129"/>
      <c r="R921" s="129"/>
      <c r="S921" s="129"/>
      <c r="T921" s="129" t="s">
        <v>241</v>
      </c>
      <c r="U921" s="129"/>
      <c r="V921" s="129"/>
      <c r="W921" s="129"/>
      <c r="X921" s="129"/>
      <c r="Y921" s="129"/>
      <c r="Z921" s="129"/>
      <c r="AA921" s="129"/>
      <c r="AB921" s="129"/>
      <c r="AC921" s="129"/>
      <c r="AD921" s="129"/>
      <c r="AE921" s="129"/>
      <c r="AF921" s="129"/>
      <c r="AG921" s="129"/>
      <c r="AH921" s="129"/>
      <c r="AI921" s="129"/>
      <c r="AJ921" s="129"/>
      <c r="AK921" s="129"/>
      <c r="AL921" s="129"/>
      <c r="AM921" s="129"/>
      <c r="AN921" s="129"/>
      <c r="AO921" s="129"/>
      <c r="AP921" s="129"/>
      <c r="AQ921" s="129"/>
      <c r="AR921" s="129"/>
      <c r="AS921" s="129"/>
      <c r="AT921" s="129"/>
      <c r="AU921" s="129"/>
      <c r="AV921" s="129"/>
      <c r="AW921" s="129"/>
    </row>
    <row r="922" spans="1:49" outlineLevel="1">
      <c r="A922" s="130"/>
      <c r="B922" s="134"/>
      <c r="C922" s="167" t="s">
        <v>388</v>
      </c>
      <c r="D922" s="137"/>
      <c r="E922" s="141">
        <v>1</v>
      </c>
      <c r="F922" s="145"/>
      <c r="G922" s="145"/>
      <c r="H922" s="145"/>
      <c r="I922" s="145"/>
      <c r="J922" s="145"/>
      <c r="K922" s="145"/>
      <c r="L922" s="129"/>
      <c r="M922" s="129"/>
      <c r="N922" s="129"/>
      <c r="O922" s="129"/>
      <c r="P922" s="129"/>
      <c r="Q922" s="129"/>
      <c r="R922" s="129"/>
      <c r="S922" s="129"/>
      <c r="T922" s="129" t="s">
        <v>157</v>
      </c>
      <c r="U922" s="129">
        <v>0</v>
      </c>
      <c r="V922" s="129"/>
      <c r="W922" s="129"/>
      <c r="X922" s="129"/>
      <c r="Y922" s="129"/>
      <c r="Z922" s="129"/>
      <c r="AA922" s="129"/>
      <c r="AB922" s="129"/>
      <c r="AC922" s="129"/>
      <c r="AD922" s="129"/>
      <c r="AE922" s="129"/>
      <c r="AF922" s="129"/>
      <c r="AG922" s="129"/>
      <c r="AH922" s="129"/>
      <c r="AI922" s="129"/>
      <c r="AJ922" s="129"/>
      <c r="AK922" s="129"/>
      <c r="AL922" s="129"/>
      <c r="AM922" s="129"/>
      <c r="AN922" s="129"/>
      <c r="AO922" s="129"/>
      <c r="AP922" s="129"/>
      <c r="AQ922" s="129"/>
      <c r="AR922" s="129"/>
      <c r="AS922" s="129"/>
      <c r="AT922" s="129"/>
      <c r="AU922" s="129"/>
      <c r="AV922" s="129"/>
      <c r="AW922" s="129"/>
    </row>
    <row r="923" spans="1:49" outlineLevel="1">
      <c r="A923" s="130">
        <v>375</v>
      </c>
      <c r="B923" s="134" t="s">
        <v>1285</v>
      </c>
      <c r="C923" s="166" t="s">
        <v>1286</v>
      </c>
      <c r="D923" s="136" t="s">
        <v>324</v>
      </c>
      <c r="E923" s="140">
        <v>22</v>
      </c>
      <c r="F923" s="144"/>
      <c r="G923" s="145">
        <f>ROUND(E923*F923,2)</f>
        <v>0</v>
      </c>
      <c r="H923" s="145">
        <v>0</v>
      </c>
      <c r="I923" s="145">
        <f>ROUND(E923*H923,5)</f>
        <v>0</v>
      </c>
      <c r="J923" s="145">
        <v>0</v>
      </c>
      <c r="K923" s="145">
        <f>ROUND(E923*J923,5)</f>
        <v>0</v>
      </c>
      <c r="L923" s="129"/>
      <c r="M923" s="129"/>
      <c r="N923" s="129"/>
      <c r="O923" s="129"/>
      <c r="P923" s="129"/>
      <c r="Q923" s="129"/>
      <c r="R923" s="129"/>
      <c r="S923" s="129"/>
      <c r="T923" s="129" t="s">
        <v>155</v>
      </c>
      <c r="U923" s="129"/>
      <c r="V923" s="129"/>
      <c r="W923" s="129"/>
      <c r="X923" s="129"/>
      <c r="Y923" s="129"/>
      <c r="Z923" s="129"/>
      <c r="AA923" s="129"/>
      <c r="AB923" s="129"/>
      <c r="AC923" s="129"/>
      <c r="AD923" s="129"/>
      <c r="AE923" s="129"/>
      <c r="AF923" s="129"/>
      <c r="AG923" s="129"/>
      <c r="AH923" s="129"/>
      <c r="AI923" s="129"/>
      <c r="AJ923" s="129"/>
      <c r="AK923" s="129"/>
      <c r="AL923" s="129"/>
      <c r="AM923" s="129"/>
      <c r="AN923" s="129"/>
      <c r="AO923" s="129"/>
      <c r="AP923" s="129"/>
      <c r="AQ923" s="129"/>
      <c r="AR923" s="129"/>
      <c r="AS923" s="129"/>
      <c r="AT923" s="129"/>
      <c r="AU923" s="129"/>
      <c r="AV923" s="129"/>
      <c r="AW923" s="129"/>
    </row>
    <row r="924" spans="1:49" outlineLevel="1">
      <c r="A924" s="130">
        <v>376</v>
      </c>
      <c r="B924" s="134" t="s">
        <v>1287</v>
      </c>
      <c r="C924" s="166" t="s">
        <v>1288</v>
      </c>
      <c r="D924" s="136" t="s">
        <v>324</v>
      </c>
      <c r="E924" s="140">
        <v>22</v>
      </c>
      <c r="F924" s="144"/>
      <c r="G924" s="145">
        <f>ROUND(E924*F924,2)</f>
        <v>0</v>
      </c>
      <c r="H924" s="145">
        <v>8.0000000000000004E-4</v>
      </c>
      <c r="I924" s="145">
        <f>ROUND(E924*H924,5)</f>
        <v>1.7600000000000001E-2</v>
      </c>
      <c r="J924" s="145">
        <v>0</v>
      </c>
      <c r="K924" s="145">
        <f>ROUND(E924*J924,5)</f>
        <v>0</v>
      </c>
      <c r="L924" s="129"/>
      <c r="M924" s="129"/>
      <c r="N924" s="129"/>
      <c r="O924" s="129"/>
      <c r="P924" s="129"/>
      <c r="Q924" s="129"/>
      <c r="R924" s="129"/>
      <c r="S924" s="129"/>
      <c r="T924" s="129" t="s">
        <v>241</v>
      </c>
      <c r="U924" s="129"/>
      <c r="V924" s="129"/>
      <c r="W924" s="129"/>
      <c r="X924" s="129"/>
      <c r="Y924" s="129"/>
      <c r="Z924" s="129"/>
      <c r="AA924" s="129"/>
      <c r="AB924" s="129"/>
      <c r="AC924" s="129"/>
      <c r="AD924" s="129"/>
      <c r="AE924" s="129"/>
      <c r="AF924" s="129"/>
      <c r="AG924" s="129"/>
      <c r="AH924" s="129"/>
      <c r="AI924" s="129"/>
      <c r="AJ924" s="129"/>
      <c r="AK924" s="129"/>
      <c r="AL924" s="129"/>
      <c r="AM924" s="129"/>
      <c r="AN924" s="129"/>
      <c r="AO924" s="129"/>
      <c r="AP924" s="129"/>
      <c r="AQ924" s="129"/>
      <c r="AR924" s="129"/>
      <c r="AS924" s="129"/>
      <c r="AT924" s="129"/>
      <c r="AU924" s="129"/>
      <c r="AV924" s="129"/>
      <c r="AW924" s="129"/>
    </row>
    <row r="925" spans="1:49" outlineLevel="1">
      <c r="A925" s="130">
        <v>377</v>
      </c>
      <c r="B925" s="134" t="s">
        <v>1289</v>
      </c>
      <c r="C925" s="166" t="s">
        <v>1290</v>
      </c>
      <c r="D925" s="136" t="s">
        <v>324</v>
      </c>
      <c r="E925" s="140">
        <v>22</v>
      </c>
      <c r="F925" s="144"/>
      <c r="G925" s="145">
        <f>ROUND(E925*F925,2)</f>
        <v>0</v>
      </c>
      <c r="H925" s="145">
        <v>0</v>
      </c>
      <c r="I925" s="145">
        <f>ROUND(E925*H925,5)</f>
        <v>0</v>
      </c>
      <c r="J925" s="145">
        <v>0</v>
      </c>
      <c r="K925" s="145">
        <f>ROUND(E925*J925,5)</f>
        <v>0</v>
      </c>
      <c r="L925" s="129"/>
      <c r="M925" s="129"/>
      <c r="N925" s="129"/>
      <c r="O925" s="129"/>
      <c r="P925" s="129"/>
      <c r="Q925" s="129"/>
      <c r="R925" s="129"/>
      <c r="S925" s="129"/>
      <c r="T925" s="129" t="s">
        <v>155</v>
      </c>
      <c r="U925" s="129"/>
      <c r="V925" s="129"/>
      <c r="W925" s="129"/>
      <c r="X925" s="129"/>
      <c r="Y925" s="129"/>
      <c r="Z925" s="129"/>
      <c r="AA925" s="129"/>
      <c r="AB925" s="129"/>
      <c r="AC925" s="129"/>
      <c r="AD925" s="129"/>
      <c r="AE925" s="129"/>
      <c r="AF925" s="129"/>
      <c r="AG925" s="129"/>
      <c r="AH925" s="129"/>
      <c r="AI925" s="129"/>
      <c r="AJ925" s="129"/>
      <c r="AK925" s="129"/>
      <c r="AL925" s="129"/>
      <c r="AM925" s="129"/>
      <c r="AN925" s="129"/>
      <c r="AO925" s="129"/>
      <c r="AP925" s="129"/>
      <c r="AQ925" s="129"/>
      <c r="AR925" s="129"/>
      <c r="AS925" s="129"/>
      <c r="AT925" s="129"/>
      <c r="AU925" s="129"/>
      <c r="AV925" s="129"/>
      <c r="AW925" s="129"/>
    </row>
    <row r="926" spans="1:49" outlineLevel="1">
      <c r="A926" s="130">
        <v>378</v>
      </c>
      <c r="B926" s="134" t="s">
        <v>1291</v>
      </c>
      <c r="C926" s="166" t="s">
        <v>1292</v>
      </c>
      <c r="D926" s="136" t="s">
        <v>324</v>
      </c>
      <c r="E926" s="140">
        <v>22</v>
      </c>
      <c r="F926" s="144"/>
      <c r="G926" s="145">
        <f>ROUND(E926*F926,2)</f>
        <v>0</v>
      </c>
      <c r="H926" s="145">
        <v>4.4999999999999999E-4</v>
      </c>
      <c r="I926" s="145">
        <f>ROUND(E926*H926,5)</f>
        <v>9.9000000000000008E-3</v>
      </c>
      <c r="J926" s="145">
        <v>0</v>
      </c>
      <c r="K926" s="145">
        <f>ROUND(E926*J926,5)</f>
        <v>0</v>
      </c>
      <c r="L926" s="129"/>
      <c r="M926" s="129"/>
      <c r="N926" s="129"/>
      <c r="O926" s="129"/>
      <c r="P926" s="129"/>
      <c r="Q926" s="129"/>
      <c r="R926" s="129"/>
      <c r="S926" s="129"/>
      <c r="T926" s="129" t="s">
        <v>241</v>
      </c>
      <c r="U926" s="129"/>
      <c r="V926" s="129"/>
      <c r="W926" s="129"/>
      <c r="X926" s="129"/>
      <c r="Y926" s="129"/>
      <c r="Z926" s="129"/>
      <c r="AA926" s="129"/>
      <c r="AB926" s="129"/>
      <c r="AC926" s="129"/>
      <c r="AD926" s="129"/>
      <c r="AE926" s="129"/>
      <c r="AF926" s="129"/>
      <c r="AG926" s="129"/>
      <c r="AH926" s="129"/>
      <c r="AI926" s="129"/>
      <c r="AJ926" s="129"/>
      <c r="AK926" s="129"/>
      <c r="AL926" s="129"/>
      <c r="AM926" s="129"/>
      <c r="AN926" s="129"/>
      <c r="AO926" s="129"/>
      <c r="AP926" s="129"/>
      <c r="AQ926" s="129"/>
      <c r="AR926" s="129"/>
      <c r="AS926" s="129"/>
      <c r="AT926" s="129"/>
      <c r="AU926" s="129"/>
      <c r="AV926" s="129"/>
      <c r="AW926" s="129"/>
    </row>
    <row r="927" spans="1:49" outlineLevel="1">
      <c r="A927" s="130">
        <v>379</v>
      </c>
      <c r="B927" s="134" t="s">
        <v>1293</v>
      </c>
      <c r="C927" s="166" t="s">
        <v>1294</v>
      </c>
      <c r="D927" s="136" t="s">
        <v>324</v>
      </c>
      <c r="E927" s="140">
        <v>8</v>
      </c>
      <c r="F927" s="144"/>
      <c r="G927" s="145">
        <f>ROUND(E927*F927,2)</f>
        <v>0</v>
      </c>
      <c r="H927" s="145">
        <v>0</v>
      </c>
      <c r="I927" s="145">
        <f>ROUND(E927*H927,5)</f>
        <v>0</v>
      </c>
      <c r="J927" s="145">
        <v>0</v>
      </c>
      <c r="K927" s="145">
        <f>ROUND(E927*J927,5)</f>
        <v>0</v>
      </c>
      <c r="L927" s="129"/>
      <c r="M927" s="129"/>
      <c r="N927" s="129"/>
      <c r="O927" s="129"/>
      <c r="P927" s="129"/>
      <c r="Q927" s="129"/>
      <c r="R927" s="129"/>
      <c r="S927" s="129"/>
      <c r="T927" s="129" t="s">
        <v>155</v>
      </c>
      <c r="U927" s="129"/>
      <c r="V927" s="129"/>
      <c r="W927" s="129"/>
      <c r="X927" s="129"/>
      <c r="Y927" s="129"/>
      <c r="Z927" s="129"/>
      <c r="AA927" s="129"/>
      <c r="AB927" s="129"/>
      <c r="AC927" s="129"/>
      <c r="AD927" s="129"/>
      <c r="AE927" s="129"/>
      <c r="AF927" s="129"/>
      <c r="AG927" s="129"/>
      <c r="AH927" s="129"/>
      <c r="AI927" s="129"/>
      <c r="AJ927" s="129"/>
      <c r="AK927" s="129"/>
      <c r="AL927" s="129"/>
      <c r="AM927" s="129"/>
      <c r="AN927" s="129"/>
      <c r="AO927" s="129"/>
      <c r="AP927" s="129"/>
      <c r="AQ927" s="129"/>
      <c r="AR927" s="129"/>
      <c r="AS927" s="129"/>
      <c r="AT927" s="129"/>
      <c r="AU927" s="129"/>
      <c r="AV927" s="129"/>
      <c r="AW927" s="129"/>
    </row>
    <row r="928" spans="1:49" outlineLevel="1">
      <c r="A928" s="130"/>
      <c r="B928" s="134"/>
      <c r="C928" s="167" t="s">
        <v>388</v>
      </c>
      <c r="D928" s="137"/>
      <c r="E928" s="141">
        <v>1</v>
      </c>
      <c r="F928" s="145"/>
      <c r="G928" s="145"/>
      <c r="H928" s="145"/>
      <c r="I928" s="145"/>
      <c r="J928" s="145"/>
      <c r="K928" s="145"/>
      <c r="L928" s="129"/>
      <c r="M928" s="129"/>
      <c r="N928" s="129"/>
      <c r="O928" s="129"/>
      <c r="P928" s="129"/>
      <c r="Q928" s="129"/>
      <c r="R928" s="129"/>
      <c r="S928" s="129"/>
      <c r="T928" s="129" t="s">
        <v>157</v>
      </c>
      <c r="U928" s="129">
        <v>0</v>
      </c>
      <c r="V928" s="129"/>
      <c r="W928" s="129"/>
      <c r="X928" s="129"/>
      <c r="Y928" s="129"/>
      <c r="Z928" s="129"/>
      <c r="AA928" s="129"/>
      <c r="AB928" s="129"/>
      <c r="AC928" s="129"/>
      <c r="AD928" s="129"/>
      <c r="AE928" s="129"/>
      <c r="AF928" s="129"/>
      <c r="AG928" s="129"/>
      <c r="AH928" s="129"/>
      <c r="AI928" s="129"/>
      <c r="AJ928" s="129"/>
      <c r="AK928" s="129"/>
      <c r="AL928" s="129"/>
      <c r="AM928" s="129"/>
      <c r="AN928" s="129"/>
      <c r="AO928" s="129"/>
      <c r="AP928" s="129"/>
      <c r="AQ928" s="129"/>
      <c r="AR928" s="129"/>
      <c r="AS928" s="129"/>
      <c r="AT928" s="129"/>
      <c r="AU928" s="129"/>
      <c r="AV928" s="129"/>
      <c r="AW928" s="129"/>
    </row>
    <row r="929" spans="1:49" outlineLevel="1">
      <c r="A929" s="130"/>
      <c r="B929" s="134"/>
      <c r="C929" s="167" t="s">
        <v>675</v>
      </c>
      <c r="D929" s="137"/>
      <c r="E929" s="141">
        <v>7</v>
      </c>
      <c r="F929" s="145"/>
      <c r="G929" s="145"/>
      <c r="H929" s="145"/>
      <c r="I929" s="145"/>
      <c r="J929" s="145"/>
      <c r="K929" s="145"/>
      <c r="L929" s="129"/>
      <c r="M929" s="129"/>
      <c r="N929" s="129"/>
      <c r="O929" s="129"/>
      <c r="P929" s="129"/>
      <c r="Q929" s="129"/>
      <c r="R929" s="129"/>
      <c r="S929" s="129"/>
      <c r="T929" s="129" t="s">
        <v>157</v>
      </c>
      <c r="U929" s="129">
        <v>0</v>
      </c>
      <c r="V929" s="129"/>
      <c r="W929" s="129"/>
      <c r="X929" s="129"/>
      <c r="Y929" s="129"/>
      <c r="Z929" s="129"/>
      <c r="AA929" s="129"/>
      <c r="AB929" s="129"/>
      <c r="AC929" s="129"/>
      <c r="AD929" s="129"/>
      <c r="AE929" s="129"/>
      <c r="AF929" s="129"/>
      <c r="AG929" s="129"/>
      <c r="AH929" s="129"/>
      <c r="AI929" s="129"/>
      <c r="AJ929" s="129"/>
      <c r="AK929" s="129"/>
      <c r="AL929" s="129"/>
      <c r="AM929" s="129"/>
      <c r="AN929" s="129"/>
      <c r="AO929" s="129"/>
      <c r="AP929" s="129"/>
      <c r="AQ929" s="129"/>
      <c r="AR929" s="129"/>
      <c r="AS929" s="129"/>
      <c r="AT929" s="129"/>
      <c r="AU929" s="129"/>
      <c r="AV929" s="129"/>
      <c r="AW929" s="129"/>
    </row>
    <row r="930" spans="1:49" outlineLevel="1">
      <c r="A930" s="130">
        <v>380</v>
      </c>
      <c r="B930" s="134" t="s">
        <v>1295</v>
      </c>
      <c r="C930" s="166" t="s">
        <v>1296</v>
      </c>
      <c r="D930" s="136" t="s">
        <v>324</v>
      </c>
      <c r="E930" s="140">
        <v>1</v>
      </c>
      <c r="F930" s="144"/>
      <c r="G930" s="145">
        <f t="shared" ref="G930:G955" si="9">ROUND(E930*F930,2)</f>
        <v>0</v>
      </c>
      <c r="H930" s="145">
        <v>0.184</v>
      </c>
      <c r="I930" s="145">
        <f t="shared" ref="I930:I955" si="10">ROUND(E930*H930,5)</f>
        <v>0.184</v>
      </c>
      <c r="J930" s="145">
        <v>0</v>
      </c>
      <c r="K930" s="145">
        <f t="shared" ref="K930:K955" si="11">ROUND(E930*J930,5)</f>
        <v>0</v>
      </c>
      <c r="L930" s="129"/>
      <c r="M930" s="129"/>
      <c r="N930" s="129"/>
      <c r="O930" s="129"/>
      <c r="P930" s="129"/>
      <c r="Q930" s="129"/>
      <c r="R930" s="129"/>
      <c r="S930" s="129"/>
      <c r="T930" s="129" t="s">
        <v>265</v>
      </c>
      <c r="U930" s="129"/>
      <c r="V930" s="129"/>
      <c r="W930" s="129"/>
      <c r="X930" s="129"/>
      <c r="Y930" s="129"/>
      <c r="Z930" s="129"/>
      <c r="AA930" s="129"/>
      <c r="AB930" s="129"/>
      <c r="AC930" s="129"/>
      <c r="AD930" s="129"/>
      <c r="AE930" s="129"/>
      <c r="AF930" s="129"/>
      <c r="AG930" s="129"/>
      <c r="AH930" s="129"/>
      <c r="AI930" s="129"/>
      <c r="AJ930" s="129"/>
      <c r="AK930" s="129"/>
      <c r="AL930" s="129"/>
      <c r="AM930" s="129"/>
      <c r="AN930" s="129"/>
      <c r="AO930" s="129"/>
      <c r="AP930" s="129"/>
      <c r="AQ930" s="129"/>
      <c r="AR930" s="129"/>
      <c r="AS930" s="129"/>
      <c r="AT930" s="129"/>
      <c r="AU930" s="129"/>
      <c r="AV930" s="129"/>
      <c r="AW930" s="129"/>
    </row>
    <row r="931" spans="1:49" outlineLevel="1">
      <c r="A931" s="130">
        <v>381</v>
      </c>
      <c r="B931" s="134" t="s">
        <v>1297</v>
      </c>
      <c r="C931" s="166" t="s">
        <v>1298</v>
      </c>
      <c r="D931" s="136" t="s">
        <v>237</v>
      </c>
      <c r="E931" s="140">
        <v>216.84</v>
      </c>
      <c r="F931" s="144"/>
      <c r="G931" s="145">
        <f t="shared" si="9"/>
        <v>0</v>
      </c>
      <c r="H931" s="145">
        <v>2.0000000000000002E-5</v>
      </c>
      <c r="I931" s="145">
        <f t="shared" si="10"/>
        <v>4.3400000000000001E-3</v>
      </c>
      <c r="J931" s="145">
        <v>0</v>
      </c>
      <c r="K931" s="145">
        <f t="shared" si="11"/>
        <v>0</v>
      </c>
      <c r="L931" s="129"/>
      <c r="M931" s="129"/>
      <c r="N931" s="129"/>
      <c r="O931" s="129"/>
      <c r="P931" s="129"/>
      <c r="Q931" s="129"/>
      <c r="R931" s="129"/>
      <c r="S931" s="129"/>
      <c r="T931" s="129" t="s">
        <v>155</v>
      </c>
      <c r="U931" s="129"/>
      <c r="V931" s="129"/>
      <c r="W931" s="129"/>
      <c r="X931" s="129"/>
      <c r="Y931" s="129"/>
      <c r="Z931" s="129"/>
      <c r="AA931" s="129"/>
      <c r="AB931" s="129"/>
      <c r="AC931" s="129"/>
      <c r="AD931" s="129"/>
      <c r="AE931" s="129"/>
      <c r="AF931" s="129"/>
      <c r="AG931" s="129"/>
      <c r="AH931" s="129"/>
      <c r="AI931" s="129"/>
      <c r="AJ931" s="129"/>
      <c r="AK931" s="129"/>
      <c r="AL931" s="129"/>
      <c r="AM931" s="129"/>
      <c r="AN931" s="129"/>
      <c r="AO931" s="129"/>
      <c r="AP931" s="129"/>
      <c r="AQ931" s="129"/>
      <c r="AR931" s="129"/>
      <c r="AS931" s="129"/>
      <c r="AT931" s="129"/>
      <c r="AU931" s="129"/>
      <c r="AV931" s="129"/>
      <c r="AW931" s="129"/>
    </row>
    <row r="932" spans="1:49" ht="20.399999999999999" outlineLevel="1">
      <c r="A932" s="130">
        <v>382</v>
      </c>
      <c r="B932" s="134" t="s">
        <v>1545</v>
      </c>
      <c r="C932" s="166" t="s">
        <v>1544</v>
      </c>
      <c r="D932" s="136" t="s">
        <v>237</v>
      </c>
      <c r="E932" s="140">
        <v>22.11</v>
      </c>
      <c r="F932" s="144"/>
      <c r="G932" s="145">
        <f t="shared" si="9"/>
        <v>0</v>
      </c>
      <c r="H932" s="145">
        <v>3.4000000000000002E-4</v>
      </c>
      <c r="I932" s="145">
        <f t="shared" si="10"/>
        <v>7.5199999999999998E-3</v>
      </c>
      <c r="J932" s="145">
        <v>0</v>
      </c>
      <c r="K932" s="145">
        <f t="shared" si="11"/>
        <v>0</v>
      </c>
      <c r="L932" s="129"/>
      <c r="M932" s="129"/>
      <c r="N932" s="129"/>
      <c r="O932" s="129"/>
      <c r="P932" s="129"/>
      <c r="Q932" s="129"/>
      <c r="R932" s="129"/>
      <c r="S932" s="129"/>
      <c r="T932" s="129" t="s">
        <v>155</v>
      </c>
      <c r="U932" s="129"/>
      <c r="V932" s="129"/>
      <c r="W932" s="129"/>
      <c r="X932" s="129"/>
      <c r="Y932" s="129"/>
      <c r="Z932" s="129"/>
      <c r="AA932" s="129"/>
      <c r="AB932" s="129"/>
      <c r="AC932" s="129"/>
      <c r="AD932" s="129"/>
      <c r="AE932" s="129"/>
      <c r="AF932" s="129"/>
      <c r="AG932" s="129"/>
      <c r="AH932" s="129"/>
      <c r="AI932" s="129"/>
      <c r="AJ932" s="129"/>
      <c r="AK932" s="129"/>
      <c r="AL932" s="129"/>
      <c r="AM932" s="129"/>
      <c r="AN932" s="129"/>
      <c r="AO932" s="129"/>
      <c r="AP932" s="129"/>
      <c r="AQ932" s="129"/>
      <c r="AR932" s="129"/>
      <c r="AS932" s="129"/>
      <c r="AT932" s="129"/>
      <c r="AU932" s="129"/>
      <c r="AV932" s="129"/>
      <c r="AW932" s="129"/>
    </row>
    <row r="933" spans="1:49" outlineLevel="1">
      <c r="A933" s="130">
        <v>383</v>
      </c>
      <c r="B933" s="134" t="s">
        <v>1299</v>
      </c>
      <c r="C933" s="166" t="s">
        <v>1300</v>
      </c>
      <c r="D933" s="136" t="s">
        <v>237</v>
      </c>
      <c r="E933" s="140">
        <v>4.83</v>
      </c>
      <c r="F933" s="144"/>
      <c r="G933" s="145">
        <f t="shared" si="9"/>
        <v>0</v>
      </c>
      <c r="H933" s="145">
        <v>6.7200000000000003E-3</v>
      </c>
      <c r="I933" s="145">
        <f t="shared" si="10"/>
        <v>3.2460000000000003E-2</v>
      </c>
      <c r="J933" s="145">
        <v>0</v>
      </c>
      <c r="K933" s="145">
        <f t="shared" si="11"/>
        <v>0</v>
      </c>
      <c r="L933" s="129"/>
      <c r="M933" s="129"/>
      <c r="N933" s="129"/>
      <c r="O933" s="129"/>
      <c r="P933" s="129"/>
      <c r="Q933" s="129"/>
      <c r="R933" s="129"/>
      <c r="S933" s="129"/>
      <c r="T933" s="129" t="s">
        <v>155</v>
      </c>
      <c r="U933" s="129"/>
      <c r="V933" s="129"/>
      <c r="W933" s="129"/>
      <c r="X933" s="129"/>
      <c r="Y933" s="129"/>
      <c r="Z933" s="129"/>
      <c r="AA933" s="129"/>
      <c r="AB933" s="129"/>
      <c r="AC933" s="129"/>
      <c r="AD933" s="129"/>
      <c r="AE933" s="129"/>
      <c r="AF933" s="129"/>
      <c r="AG933" s="129"/>
      <c r="AH933" s="129"/>
      <c r="AI933" s="129"/>
      <c r="AJ933" s="129"/>
      <c r="AK933" s="129"/>
      <c r="AL933" s="129"/>
      <c r="AM933" s="129"/>
      <c r="AN933" s="129"/>
      <c r="AO933" s="129"/>
      <c r="AP933" s="129"/>
      <c r="AQ933" s="129"/>
      <c r="AR933" s="129"/>
      <c r="AS933" s="129"/>
      <c r="AT933" s="129"/>
      <c r="AU933" s="129"/>
      <c r="AV933" s="129"/>
      <c r="AW933" s="129"/>
    </row>
    <row r="934" spans="1:49" ht="20.399999999999999" outlineLevel="1">
      <c r="A934" s="130">
        <v>384</v>
      </c>
      <c r="B934" s="134" t="s">
        <v>1301</v>
      </c>
      <c r="C934" s="166" t="s">
        <v>1302</v>
      </c>
      <c r="D934" s="136" t="s">
        <v>237</v>
      </c>
      <c r="E934" s="140">
        <v>215.87</v>
      </c>
      <c r="F934" s="144"/>
      <c r="G934" s="145">
        <f t="shared" si="9"/>
        <v>0</v>
      </c>
      <c r="H934" s="145">
        <v>1.2E-4</v>
      </c>
      <c r="I934" s="145">
        <f t="shared" si="10"/>
        <v>2.5899999999999999E-2</v>
      </c>
      <c r="J934" s="145">
        <v>0</v>
      </c>
      <c r="K934" s="145">
        <f t="shared" si="11"/>
        <v>0</v>
      </c>
      <c r="L934" s="129"/>
      <c r="M934" s="129"/>
      <c r="N934" s="129"/>
      <c r="O934" s="129"/>
      <c r="P934" s="129"/>
      <c r="Q934" s="129"/>
      <c r="R934" s="129"/>
      <c r="S934" s="129"/>
      <c r="T934" s="129" t="s">
        <v>155</v>
      </c>
      <c r="U934" s="129"/>
      <c r="V934" s="129"/>
      <c r="W934" s="129"/>
      <c r="X934" s="129"/>
      <c r="Y934" s="129"/>
      <c r="Z934" s="129"/>
      <c r="AA934" s="129"/>
      <c r="AB934" s="129"/>
      <c r="AC934" s="129"/>
      <c r="AD934" s="129"/>
      <c r="AE934" s="129"/>
      <c r="AF934" s="129"/>
      <c r="AG934" s="129"/>
      <c r="AH934" s="129"/>
      <c r="AI934" s="129"/>
      <c r="AJ934" s="129"/>
      <c r="AK934" s="129"/>
      <c r="AL934" s="129"/>
      <c r="AM934" s="129"/>
      <c r="AN934" s="129"/>
      <c r="AO934" s="129"/>
      <c r="AP934" s="129"/>
      <c r="AQ934" s="129"/>
      <c r="AR934" s="129"/>
      <c r="AS934" s="129"/>
      <c r="AT934" s="129"/>
      <c r="AU934" s="129"/>
      <c r="AV934" s="129"/>
      <c r="AW934" s="129"/>
    </row>
    <row r="935" spans="1:49" outlineLevel="1">
      <c r="A935" s="130">
        <v>385</v>
      </c>
      <c r="B935" s="134" t="s">
        <v>1512</v>
      </c>
      <c r="C935" s="166" t="s">
        <v>1513</v>
      </c>
      <c r="D935" s="136" t="s">
        <v>1461</v>
      </c>
      <c r="E935" s="140">
        <v>1</v>
      </c>
      <c r="F935" s="144"/>
      <c r="G935" s="145">
        <f t="shared" si="9"/>
        <v>0</v>
      </c>
      <c r="H935" s="145">
        <v>0.03</v>
      </c>
      <c r="I935" s="145">
        <f t="shared" si="10"/>
        <v>0.03</v>
      </c>
      <c r="J935" s="145">
        <v>0</v>
      </c>
      <c r="K935" s="145">
        <f t="shared" si="11"/>
        <v>0</v>
      </c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  <c r="AA935" s="129"/>
      <c r="AB935" s="129"/>
      <c r="AC935" s="129"/>
      <c r="AD935" s="129"/>
      <c r="AE935" s="129"/>
      <c r="AF935" s="129"/>
      <c r="AG935" s="129"/>
      <c r="AH935" s="129"/>
      <c r="AI935" s="129"/>
      <c r="AJ935" s="129"/>
      <c r="AK935" s="129"/>
      <c r="AL935" s="129"/>
      <c r="AM935" s="129"/>
      <c r="AN935" s="129"/>
      <c r="AO935" s="129"/>
      <c r="AP935" s="129"/>
      <c r="AQ935" s="129"/>
      <c r="AR935" s="129"/>
      <c r="AS935" s="129"/>
      <c r="AT935" s="129"/>
      <c r="AU935" s="129"/>
      <c r="AV935" s="129"/>
      <c r="AW935" s="129"/>
    </row>
    <row r="936" spans="1:49" outlineLevel="1">
      <c r="A936" s="130">
        <v>386</v>
      </c>
      <c r="B936" s="134" t="s">
        <v>1514</v>
      </c>
      <c r="C936" s="166" t="s">
        <v>1515</v>
      </c>
      <c r="D936" s="136" t="s">
        <v>1461</v>
      </c>
      <c r="E936" s="140">
        <v>6</v>
      </c>
      <c r="F936" s="144"/>
      <c r="G936" s="145">
        <f t="shared" si="9"/>
        <v>0</v>
      </c>
      <c r="H936" s="145">
        <v>5.0399999999999993E-2</v>
      </c>
      <c r="I936" s="145">
        <f t="shared" si="10"/>
        <v>0.3024</v>
      </c>
      <c r="J936" s="145">
        <v>0</v>
      </c>
      <c r="K936" s="145">
        <f t="shared" si="11"/>
        <v>0</v>
      </c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  <c r="AA936" s="129"/>
      <c r="AB936" s="129"/>
      <c r="AC936" s="129"/>
      <c r="AD936" s="129"/>
      <c r="AE936" s="129"/>
      <c r="AF936" s="129"/>
      <c r="AG936" s="129"/>
      <c r="AH936" s="129"/>
      <c r="AI936" s="129"/>
      <c r="AJ936" s="129"/>
      <c r="AK936" s="129"/>
      <c r="AL936" s="129"/>
      <c r="AM936" s="129"/>
      <c r="AN936" s="129"/>
      <c r="AO936" s="129"/>
      <c r="AP936" s="129"/>
      <c r="AQ936" s="129"/>
      <c r="AR936" s="129"/>
      <c r="AS936" s="129"/>
      <c r="AT936" s="129"/>
      <c r="AU936" s="129"/>
      <c r="AV936" s="129"/>
      <c r="AW936" s="129"/>
    </row>
    <row r="937" spans="1:49" outlineLevel="1">
      <c r="A937" s="130">
        <v>387</v>
      </c>
      <c r="B937" s="134" t="s">
        <v>1516</v>
      </c>
      <c r="C937" s="166" t="s">
        <v>1517</v>
      </c>
      <c r="D937" s="136" t="s">
        <v>1461</v>
      </c>
      <c r="E937" s="140">
        <v>7</v>
      </c>
      <c r="F937" s="144"/>
      <c r="G937" s="145">
        <f t="shared" si="9"/>
        <v>0</v>
      </c>
      <c r="H937" s="145">
        <v>8.4671999999999983E-2</v>
      </c>
      <c r="I937" s="145">
        <f t="shared" si="10"/>
        <v>0.5927</v>
      </c>
      <c r="J937" s="145">
        <v>0</v>
      </c>
      <c r="K937" s="145">
        <f t="shared" si="11"/>
        <v>0</v>
      </c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  <c r="AA937" s="129"/>
      <c r="AB937" s="129"/>
      <c r="AC937" s="129"/>
      <c r="AD937" s="129"/>
      <c r="AE937" s="129"/>
      <c r="AF937" s="129"/>
      <c r="AG937" s="129"/>
      <c r="AH937" s="129"/>
      <c r="AI937" s="129"/>
      <c r="AJ937" s="129"/>
      <c r="AK937" s="129"/>
      <c r="AL937" s="129"/>
      <c r="AM937" s="129"/>
      <c r="AN937" s="129"/>
      <c r="AO937" s="129"/>
      <c r="AP937" s="129"/>
      <c r="AQ937" s="129"/>
      <c r="AR937" s="129"/>
      <c r="AS937" s="129"/>
      <c r="AT937" s="129"/>
      <c r="AU937" s="129"/>
      <c r="AV937" s="129"/>
      <c r="AW937" s="129"/>
    </row>
    <row r="938" spans="1:49" outlineLevel="1">
      <c r="A938" s="130">
        <v>388</v>
      </c>
      <c r="B938" s="134" t="s">
        <v>1518</v>
      </c>
      <c r="C938" s="166" t="s">
        <v>1519</v>
      </c>
      <c r="D938" s="136" t="s">
        <v>1461</v>
      </c>
      <c r="E938" s="140">
        <v>1</v>
      </c>
      <c r="F938" s="144"/>
      <c r="G938" s="145">
        <f t="shared" si="9"/>
        <v>0</v>
      </c>
      <c r="H938" s="145">
        <v>0.119448</v>
      </c>
      <c r="I938" s="145">
        <f t="shared" si="10"/>
        <v>0.11945</v>
      </c>
      <c r="J938" s="145">
        <v>0</v>
      </c>
      <c r="K938" s="145">
        <f t="shared" si="11"/>
        <v>0</v>
      </c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  <c r="AA938" s="129"/>
      <c r="AB938" s="129"/>
      <c r="AC938" s="129"/>
      <c r="AD938" s="129"/>
      <c r="AE938" s="129"/>
      <c r="AF938" s="129"/>
      <c r="AG938" s="129"/>
      <c r="AH938" s="129"/>
      <c r="AI938" s="129"/>
      <c r="AJ938" s="129"/>
      <c r="AK938" s="129"/>
      <c r="AL938" s="129"/>
      <c r="AM938" s="129"/>
      <c r="AN938" s="129"/>
      <c r="AO938" s="129"/>
      <c r="AP938" s="129"/>
      <c r="AQ938" s="129"/>
      <c r="AR938" s="129"/>
      <c r="AS938" s="129"/>
      <c r="AT938" s="129"/>
      <c r="AU938" s="129"/>
      <c r="AV938" s="129"/>
      <c r="AW938" s="129"/>
    </row>
    <row r="939" spans="1:49" outlineLevel="1">
      <c r="A939" s="130">
        <v>389</v>
      </c>
      <c r="B939" s="134" t="s">
        <v>1520</v>
      </c>
      <c r="C939" s="166" t="s">
        <v>1521</v>
      </c>
      <c r="D939" s="136" t="s">
        <v>1461</v>
      </c>
      <c r="E939" s="140">
        <v>1</v>
      </c>
      <c r="F939" s="144"/>
      <c r="G939" s="145">
        <f t="shared" si="9"/>
        <v>0</v>
      </c>
      <c r="H939" s="145">
        <v>4.0162500000000004E-2</v>
      </c>
      <c r="I939" s="145">
        <f t="shared" si="10"/>
        <v>4.0160000000000001E-2</v>
      </c>
      <c r="J939" s="145">
        <v>0</v>
      </c>
      <c r="K939" s="145">
        <f t="shared" si="11"/>
        <v>0</v>
      </c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  <c r="AA939" s="129"/>
      <c r="AB939" s="129"/>
      <c r="AC939" s="129"/>
      <c r="AD939" s="129"/>
      <c r="AE939" s="129"/>
      <c r="AF939" s="129"/>
      <c r="AG939" s="129"/>
      <c r="AH939" s="129"/>
      <c r="AI939" s="129"/>
      <c r="AJ939" s="129"/>
      <c r="AK939" s="129"/>
      <c r="AL939" s="129"/>
      <c r="AM939" s="129"/>
      <c r="AN939" s="129"/>
      <c r="AO939" s="129"/>
      <c r="AP939" s="129"/>
      <c r="AQ939" s="129"/>
      <c r="AR939" s="129"/>
      <c r="AS939" s="129"/>
      <c r="AT939" s="129"/>
      <c r="AU939" s="129"/>
      <c r="AV939" s="129"/>
      <c r="AW939" s="129"/>
    </row>
    <row r="940" spans="1:49" outlineLevel="1">
      <c r="A940" s="130">
        <v>390</v>
      </c>
      <c r="B940" s="134" t="s">
        <v>1522</v>
      </c>
      <c r="C940" s="166" t="s">
        <v>1523</v>
      </c>
      <c r="D940" s="136" t="s">
        <v>1461</v>
      </c>
      <c r="E940" s="140">
        <v>1</v>
      </c>
      <c r="F940" s="144"/>
      <c r="G940" s="145">
        <f t="shared" si="9"/>
        <v>0</v>
      </c>
      <c r="H940" s="145">
        <v>8.7674999999999989E-2</v>
      </c>
      <c r="I940" s="145">
        <f t="shared" si="10"/>
        <v>8.7679999999999994E-2</v>
      </c>
      <c r="J940" s="145">
        <v>0</v>
      </c>
      <c r="K940" s="145">
        <f t="shared" si="11"/>
        <v>0</v>
      </c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  <c r="AA940" s="129"/>
      <c r="AB940" s="129"/>
      <c r="AC940" s="129"/>
      <c r="AD940" s="129"/>
      <c r="AE940" s="129"/>
      <c r="AF940" s="129"/>
      <c r="AG940" s="129"/>
      <c r="AH940" s="129"/>
      <c r="AI940" s="129"/>
      <c r="AJ940" s="129"/>
      <c r="AK940" s="129"/>
      <c r="AL940" s="129"/>
      <c r="AM940" s="129"/>
      <c r="AN940" s="129"/>
      <c r="AO940" s="129"/>
      <c r="AP940" s="129"/>
      <c r="AQ940" s="129"/>
      <c r="AR940" s="129"/>
      <c r="AS940" s="129"/>
      <c r="AT940" s="129"/>
      <c r="AU940" s="129"/>
      <c r="AV940" s="129"/>
      <c r="AW940" s="129"/>
    </row>
    <row r="941" spans="1:49" outlineLevel="1">
      <c r="A941" s="130">
        <v>391</v>
      </c>
      <c r="B941" s="134" t="s">
        <v>1524</v>
      </c>
      <c r="C941" s="166" t="s">
        <v>1525</v>
      </c>
      <c r="D941" s="136" t="s">
        <v>1461</v>
      </c>
      <c r="E941" s="140">
        <v>7</v>
      </c>
      <c r="F941" s="144"/>
      <c r="G941" s="145">
        <f t="shared" si="9"/>
        <v>0</v>
      </c>
      <c r="H941" s="145">
        <v>8.8200000000000001E-2</v>
      </c>
      <c r="I941" s="145">
        <f t="shared" si="10"/>
        <v>0.61739999999999995</v>
      </c>
      <c r="J941" s="145">
        <v>0</v>
      </c>
      <c r="K941" s="145">
        <f t="shared" si="11"/>
        <v>0</v>
      </c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  <c r="AA941" s="129"/>
      <c r="AB941" s="129"/>
      <c r="AC941" s="129"/>
      <c r="AD941" s="129"/>
      <c r="AE941" s="129"/>
      <c r="AF941" s="129"/>
      <c r="AG941" s="129"/>
      <c r="AH941" s="129"/>
      <c r="AI941" s="129"/>
      <c r="AJ941" s="129"/>
      <c r="AK941" s="129"/>
      <c r="AL941" s="129"/>
      <c r="AM941" s="129"/>
      <c r="AN941" s="129"/>
      <c r="AO941" s="129"/>
      <c r="AP941" s="129"/>
      <c r="AQ941" s="129"/>
      <c r="AR941" s="129"/>
      <c r="AS941" s="129"/>
      <c r="AT941" s="129"/>
      <c r="AU941" s="129"/>
      <c r="AV941" s="129"/>
      <c r="AW941" s="129"/>
    </row>
    <row r="942" spans="1:49" outlineLevel="1">
      <c r="A942" s="130">
        <v>392</v>
      </c>
      <c r="B942" s="134" t="s">
        <v>1526</v>
      </c>
      <c r="C942" s="166" t="s">
        <v>1527</v>
      </c>
      <c r="D942" s="136" t="s">
        <v>1461</v>
      </c>
      <c r="E942" s="140">
        <v>1</v>
      </c>
      <c r="F942" s="144"/>
      <c r="G942" s="145">
        <f t="shared" si="9"/>
        <v>0</v>
      </c>
      <c r="H942" s="145">
        <v>5.276249999999999E-2</v>
      </c>
      <c r="I942" s="145">
        <f t="shared" si="10"/>
        <v>5.2760000000000001E-2</v>
      </c>
      <c r="J942" s="145">
        <v>0</v>
      </c>
      <c r="K942" s="145">
        <f t="shared" si="11"/>
        <v>0</v>
      </c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  <c r="AA942" s="129"/>
      <c r="AB942" s="129"/>
      <c r="AC942" s="129"/>
      <c r="AD942" s="129"/>
      <c r="AE942" s="129"/>
      <c r="AF942" s="129"/>
      <c r="AG942" s="129"/>
      <c r="AH942" s="129"/>
      <c r="AI942" s="129"/>
      <c r="AJ942" s="129"/>
      <c r="AK942" s="129"/>
      <c r="AL942" s="129"/>
      <c r="AM942" s="129"/>
      <c r="AN942" s="129"/>
      <c r="AO942" s="129"/>
      <c r="AP942" s="129"/>
      <c r="AQ942" s="129"/>
      <c r="AR942" s="129"/>
      <c r="AS942" s="129"/>
      <c r="AT942" s="129"/>
      <c r="AU942" s="129"/>
      <c r="AV942" s="129"/>
      <c r="AW942" s="129"/>
    </row>
    <row r="943" spans="1:49" outlineLevel="1">
      <c r="A943" s="130">
        <v>393</v>
      </c>
      <c r="B943" s="134" t="s">
        <v>1528</v>
      </c>
      <c r="C943" s="166" t="s">
        <v>1529</v>
      </c>
      <c r="D943" s="136" t="s">
        <v>1461</v>
      </c>
      <c r="E943" s="140">
        <v>1</v>
      </c>
      <c r="F943" s="144"/>
      <c r="G943" s="145">
        <f t="shared" si="9"/>
        <v>0</v>
      </c>
      <c r="H943" s="145">
        <v>4.6462500000000004E-2</v>
      </c>
      <c r="I943" s="145">
        <f t="shared" si="10"/>
        <v>4.6460000000000001E-2</v>
      </c>
      <c r="J943" s="145">
        <v>0</v>
      </c>
      <c r="K943" s="145">
        <f t="shared" si="11"/>
        <v>0</v>
      </c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  <c r="AA943" s="129"/>
      <c r="AB943" s="129"/>
      <c r="AC943" s="129"/>
      <c r="AD943" s="129"/>
      <c r="AE943" s="129"/>
      <c r="AF943" s="129"/>
      <c r="AG943" s="129"/>
      <c r="AH943" s="129"/>
      <c r="AI943" s="129"/>
      <c r="AJ943" s="129"/>
      <c r="AK943" s="129"/>
      <c r="AL943" s="129"/>
      <c r="AM943" s="129"/>
      <c r="AN943" s="129"/>
      <c r="AO943" s="129"/>
      <c r="AP943" s="129"/>
      <c r="AQ943" s="129"/>
      <c r="AR943" s="129"/>
      <c r="AS943" s="129"/>
      <c r="AT943" s="129"/>
      <c r="AU943" s="129"/>
      <c r="AV943" s="129"/>
      <c r="AW943" s="129"/>
    </row>
    <row r="944" spans="1:49" outlineLevel="1">
      <c r="A944" s="130">
        <v>394</v>
      </c>
      <c r="B944" s="134" t="s">
        <v>1530</v>
      </c>
      <c r="C944" s="166" t="s">
        <v>1531</v>
      </c>
      <c r="D944" s="136" t="s">
        <v>1461</v>
      </c>
      <c r="E944" s="140">
        <v>1</v>
      </c>
      <c r="F944" s="144"/>
      <c r="G944" s="145">
        <f t="shared" si="9"/>
        <v>0</v>
      </c>
      <c r="H944" s="145">
        <v>8.7412500000000004E-2</v>
      </c>
      <c r="I944" s="145">
        <f t="shared" si="10"/>
        <v>8.7410000000000002E-2</v>
      </c>
      <c r="J944" s="145">
        <v>0</v>
      </c>
      <c r="K944" s="145">
        <f t="shared" si="11"/>
        <v>0</v>
      </c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  <c r="AA944" s="129"/>
      <c r="AB944" s="129"/>
      <c r="AC944" s="129"/>
      <c r="AD944" s="129"/>
      <c r="AE944" s="129"/>
      <c r="AF944" s="129"/>
      <c r="AG944" s="129"/>
      <c r="AH944" s="129"/>
      <c r="AI944" s="129"/>
      <c r="AJ944" s="129"/>
      <c r="AK944" s="129"/>
      <c r="AL944" s="129"/>
      <c r="AM944" s="129"/>
      <c r="AN944" s="129"/>
      <c r="AO944" s="129"/>
      <c r="AP944" s="129"/>
      <c r="AQ944" s="129"/>
      <c r="AR944" s="129"/>
      <c r="AS944" s="129"/>
      <c r="AT944" s="129"/>
      <c r="AU944" s="129"/>
      <c r="AV944" s="129"/>
      <c r="AW944" s="129"/>
    </row>
    <row r="945" spans="1:49" outlineLevel="1">
      <c r="A945" s="130">
        <v>395</v>
      </c>
      <c r="B945" s="134" t="s">
        <v>1532</v>
      </c>
      <c r="C945" s="166" t="s">
        <v>1533</v>
      </c>
      <c r="D945" s="136" t="s">
        <v>1461</v>
      </c>
      <c r="E945" s="140">
        <v>1</v>
      </c>
      <c r="F945" s="144"/>
      <c r="G945" s="145">
        <f t="shared" si="9"/>
        <v>0</v>
      </c>
      <c r="H945" s="145">
        <v>6.2474999999999996E-2</v>
      </c>
      <c r="I945" s="145">
        <f t="shared" si="10"/>
        <v>6.2480000000000001E-2</v>
      </c>
      <c r="J945" s="145">
        <v>0</v>
      </c>
      <c r="K945" s="145">
        <f t="shared" si="11"/>
        <v>0</v>
      </c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  <c r="AA945" s="129"/>
      <c r="AB945" s="129"/>
      <c r="AC945" s="129"/>
      <c r="AD945" s="129"/>
      <c r="AE945" s="129"/>
      <c r="AF945" s="129"/>
      <c r="AG945" s="129"/>
      <c r="AH945" s="129"/>
      <c r="AI945" s="129"/>
      <c r="AJ945" s="129"/>
      <c r="AK945" s="129"/>
      <c r="AL945" s="129"/>
      <c r="AM945" s="129"/>
      <c r="AN945" s="129"/>
      <c r="AO945" s="129"/>
      <c r="AP945" s="129"/>
      <c r="AQ945" s="129"/>
      <c r="AR945" s="129"/>
      <c r="AS945" s="129"/>
      <c r="AT945" s="129"/>
      <c r="AU945" s="129"/>
      <c r="AV945" s="129"/>
      <c r="AW945" s="129"/>
    </row>
    <row r="946" spans="1:49" outlineLevel="1">
      <c r="A946" s="130">
        <v>396</v>
      </c>
      <c r="B946" s="134" t="s">
        <v>1534</v>
      </c>
      <c r="C946" s="166" t="s">
        <v>1535</v>
      </c>
      <c r="D946" s="136" t="s">
        <v>1461</v>
      </c>
      <c r="E946" s="140">
        <v>2</v>
      </c>
      <c r="F946" s="144"/>
      <c r="G946" s="145">
        <f t="shared" si="9"/>
        <v>0</v>
      </c>
      <c r="H946" s="145">
        <v>6.1424999999999993E-2</v>
      </c>
      <c r="I946" s="145">
        <f t="shared" si="10"/>
        <v>0.12285</v>
      </c>
      <c r="J946" s="145">
        <v>0</v>
      </c>
      <c r="K946" s="145">
        <f t="shared" si="11"/>
        <v>0</v>
      </c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  <c r="AA946" s="129"/>
      <c r="AB946" s="129"/>
      <c r="AC946" s="129"/>
      <c r="AD946" s="129"/>
      <c r="AE946" s="129"/>
      <c r="AF946" s="129"/>
      <c r="AG946" s="129"/>
      <c r="AH946" s="129"/>
      <c r="AI946" s="129"/>
      <c r="AJ946" s="129"/>
      <c r="AK946" s="129"/>
      <c r="AL946" s="129"/>
      <c r="AM946" s="129"/>
      <c r="AN946" s="129"/>
      <c r="AO946" s="129"/>
      <c r="AP946" s="129"/>
      <c r="AQ946" s="129"/>
      <c r="AR946" s="129"/>
      <c r="AS946" s="129"/>
      <c r="AT946" s="129"/>
      <c r="AU946" s="129"/>
      <c r="AV946" s="129"/>
      <c r="AW946" s="129"/>
    </row>
    <row r="947" spans="1:49" outlineLevel="1">
      <c r="A947" s="130">
        <v>397</v>
      </c>
      <c r="B947" s="134" t="s">
        <v>1536</v>
      </c>
      <c r="C947" s="166" t="s">
        <v>1537</v>
      </c>
      <c r="D947" s="136" t="s">
        <v>1461</v>
      </c>
      <c r="E947" s="140">
        <v>1</v>
      </c>
      <c r="F947" s="144"/>
      <c r="G947" s="145">
        <f t="shared" si="9"/>
        <v>0</v>
      </c>
      <c r="H947" s="145">
        <v>8.3475000000000008E-2</v>
      </c>
      <c r="I947" s="145">
        <f t="shared" si="10"/>
        <v>8.3479999999999999E-2</v>
      </c>
      <c r="J947" s="145">
        <v>0</v>
      </c>
      <c r="K947" s="145">
        <f t="shared" si="11"/>
        <v>0</v>
      </c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  <c r="AA947" s="129"/>
      <c r="AB947" s="129"/>
      <c r="AC947" s="129"/>
      <c r="AD947" s="129"/>
      <c r="AE947" s="129"/>
      <c r="AF947" s="129"/>
      <c r="AG947" s="129"/>
      <c r="AH947" s="129"/>
      <c r="AI947" s="129"/>
      <c r="AJ947" s="129"/>
      <c r="AK947" s="129"/>
      <c r="AL947" s="129"/>
      <c r="AM947" s="129"/>
      <c r="AN947" s="129"/>
      <c r="AO947" s="129"/>
      <c r="AP947" s="129"/>
      <c r="AQ947" s="129"/>
      <c r="AR947" s="129"/>
      <c r="AS947" s="129"/>
      <c r="AT947" s="129"/>
      <c r="AU947" s="129"/>
      <c r="AV947" s="129"/>
      <c r="AW947" s="129"/>
    </row>
    <row r="948" spans="1:49" outlineLevel="1">
      <c r="A948" s="130">
        <v>398</v>
      </c>
      <c r="B948" s="134" t="s">
        <v>1538</v>
      </c>
      <c r="C948" s="166" t="s">
        <v>1539</v>
      </c>
      <c r="D948" s="136" t="s">
        <v>1461</v>
      </c>
      <c r="E948" s="140">
        <v>1</v>
      </c>
      <c r="F948" s="144"/>
      <c r="G948" s="145">
        <f t="shared" si="9"/>
        <v>0</v>
      </c>
      <c r="H948" s="145">
        <v>8.2044000000000006E-2</v>
      </c>
      <c r="I948" s="145">
        <f t="shared" si="10"/>
        <v>8.2040000000000002E-2</v>
      </c>
      <c r="J948" s="145">
        <v>0</v>
      </c>
      <c r="K948" s="145">
        <f t="shared" si="11"/>
        <v>0</v>
      </c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  <c r="AA948" s="129"/>
      <c r="AB948" s="129"/>
      <c r="AC948" s="129"/>
      <c r="AD948" s="129"/>
      <c r="AE948" s="129"/>
      <c r="AF948" s="129"/>
      <c r="AG948" s="129"/>
      <c r="AH948" s="129"/>
      <c r="AI948" s="129"/>
      <c r="AJ948" s="129"/>
      <c r="AK948" s="129"/>
      <c r="AL948" s="129"/>
      <c r="AM948" s="129"/>
      <c r="AN948" s="129"/>
      <c r="AO948" s="129"/>
      <c r="AP948" s="129"/>
      <c r="AQ948" s="129"/>
      <c r="AR948" s="129"/>
      <c r="AS948" s="129"/>
      <c r="AT948" s="129"/>
      <c r="AU948" s="129"/>
      <c r="AV948" s="129"/>
      <c r="AW948" s="129"/>
    </row>
    <row r="949" spans="1:49" outlineLevel="1">
      <c r="A949" s="130">
        <v>399</v>
      </c>
      <c r="B949" s="134" t="s">
        <v>1540</v>
      </c>
      <c r="C949" s="166" t="s">
        <v>1541</v>
      </c>
      <c r="D949" s="136" t="s">
        <v>1461</v>
      </c>
      <c r="E949" s="140">
        <v>1</v>
      </c>
      <c r="F949" s="144"/>
      <c r="G949" s="145">
        <f t="shared" si="9"/>
        <v>0</v>
      </c>
      <c r="H949" s="145">
        <v>6.5520000000000009E-2</v>
      </c>
      <c r="I949" s="145">
        <f t="shared" si="10"/>
        <v>6.5519999999999995E-2</v>
      </c>
      <c r="J949" s="145">
        <v>0</v>
      </c>
      <c r="K949" s="145">
        <f t="shared" si="11"/>
        <v>0</v>
      </c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  <c r="AA949" s="129"/>
      <c r="AB949" s="129"/>
      <c r="AC949" s="129"/>
      <c r="AD949" s="129"/>
      <c r="AE949" s="129"/>
      <c r="AF949" s="129"/>
      <c r="AG949" s="129"/>
      <c r="AH949" s="129"/>
      <c r="AI949" s="129"/>
      <c r="AJ949" s="129"/>
      <c r="AK949" s="129"/>
      <c r="AL949" s="129"/>
      <c r="AM949" s="129"/>
      <c r="AN949" s="129"/>
      <c r="AO949" s="129"/>
      <c r="AP949" s="129"/>
      <c r="AQ949" s="129"/>
      <c r="AR949" s="129"/>
      <c r="AS949" s="129"/>
      <c r="AT949" s="129"/>
      <c r="AU949" s="129"/>
      <c r="AV949" s="129"/>
      <c r="AW949" s="129"/>
    </row>
    <row r="950" spans="1:49" outlineLevel="1">
      <c r="A950" s="130">
        <v>400</v>
      </c>
      <c r="B950" s="134" t="s">
        <v>1542</v>
      </c>
      <c r="C950" s="166" t="s">
        <v>1543</v>
      </c>
      <c r="D950" s="136" t="s">
        <v>1461</v>
      </c>
      <c r="E950" s="140">
        <v>1</v>
      </c>
      <c r="F950" s="144"/>
      <c r="G950" s="145">
        <f t="shared" si="9"/>
        <v>0</v>
      </c>
      <c r="H950" s="145">
        <v>0.1310115</v>
      </c>
      <c r="I950" s="145">
        <f t="shared" si="10"/>
        <v>0.13100999999999999</v>
      </c>
      <c r="J950" s="145">
        <v>0</v>
      </c>
      <c r="K950" s="145">
        <f t="shared" si="11"/>
        <v>0</v>
      </c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  <c r="AA950" s="129"/>
      <c r="AB950" s="129"/>
      <c r="AC950" s="129"/>
      <c r="AD950" s="129"/>
      <c r="AE950" s="129"/>
      <c r="AF950" s="129"/>
      <c r="AG950" s="129"/>
      <c r="AH950" s="129"/>
      <c r="AI950" s="129"/>
      <c r="AJ950" s="129"/>
      <c r="AK950" s="129"/>
      <c r="AL950" s="129"/>
      <c r="AM950" s="129"/>
      <c r="AN950" s="129"/>
      <c r="AO950" s="129"/>
      <c r="AP950" s="129"/>
      <c r="AQ950" s="129"/>
      <c r="AR950" s="129"/>
      <c r="AS950" s="129"/>
      <c r="AT950" s="129"/>
      <c r="AU950" s="129"/>
      <c r="AV950" s="129"/>
      <c r="AW950" s="129"/>
    </row>
    <row r="951" spans="1:49" outlineLevel="1">
      <c r="A951" s="130">
        <v>401</v>
      </c>
      <c r="B951" s="134" t="s">
        <v>1546</v>
      </c>
      <c r="C951" s="166" t="s">
        <v>1547</v>
      </c>
      <c r="D951" s="136" t="s">
        <v>1461</v>
      </c>
      <c r="E951" s="140">
        <v>1</v>
      </c>
      <c r="F951" s="144"/>
      <c r="G951" s="145">
        <f t="shared" si="9"/>
        <v>0</v>
      </c>
      <c r="H951" s="145">
        <v>7.4999999999999997E-2</v>
      </c>
      <c r="I951" s="145">
        <f t="shared" si="10"/>
        <v>7.4999999999999997E-2</v>
      </c>
      <c r="J951" s="145">
        <v>0</v>
      </c>
      <c r="K951" s="145">
        <f t="shared" si="11"/>
        <v>0</v>
      </c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  <c r="AA951" s="129"/>
      <c r="AB951" s="129"/>
      <c r="AC951" s="129"/>
      <c r="AD951" s="129"/>
      <c r="AE951" s="129"/>
      <c r="AF951" s="129"/>
      <c r="AG951" s="129"/>
      <c r="AH951" s="129"/>
      <c r="AI951" s="129"/>
      <c r="AJ951" s="129"/>
      <c r="AK951" s="129"/>
      <c r="AL951" s="129"/>
      <c r="AM951" s="129"/>
      <c r="AN951" s="129"/>
      <c r="AO951" s="129"/>
      <c r="AP951" s="129"/>
      <c r="AQ951" s="129"/>
      <c r="AR951" s="129"/>
      <c r="AS951" s="129"/>
      <c r="AT951" s="129"/>
      <c r="AU951" s="129"/>
      <c r="AV951" s="129"/>
      <c r="AW951" s="129"/>
    </row>
    <row r="952" spans="1:49" outlineLevel="1">
      <c r="A952" s="130">
        <v>402</v>
      </c>
      <c r="B952" s="134" t="s">
        <v>1548</v>
      </c>
      <c r="C952" s="166" t="s">
        <v>1549</v>
      </c>
      <c r="D952" s="136" t="s">
        <v>1461</v>
      </c>
      <c r="E952" s="140">
        <v>3</v>
      </c>
      <c r="F952" s="144"/>
      <c r="G952" s="145">
        <f t="shared" si="9"/>
        <v>0</v>
      </c>
      <c r="H952" s="145">
        <v>1.6050000000000002E-2</v>
      </c>
      <c r="I952" s="145">
        <f t="shared" si="10"/>
        <v>4.8149999999999998E-2</v>
      </c>
      <c r="J952" s="145">
        <v>0</v>
      </c>
      <c r="K952" s="145">
        <f t="shared" si="11"/>
        <v>0</v>
      </c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  <c r="AA952" s="129"/>
      <c r="AB952" s="129"/>
      <c r="AC952" s="129"/>
      <c r="AD952" s="129"/>
      <c r="AE952" s="129"/>
      <c r="AF952" s="129"/>
      <c r="AG952" s="129"/>
      <c r="AH952" s="129"/>
      <c r="AI952" s="129"/>
      <c r="AJ952" s="129"/>
      <c r="AK952" s="129"/>
      <c r="AL952" s="129"/>
      <c r="AM952" s="129"/>
      <c r="AN952" s="129"/>
      <c r="AO952" s="129"/>
      <c r="AP952" s="129"/>
      <c r="AQ952" s="129"/>
      <c r="AR952" s="129"/>
      <c r="AS952" s="129"/>
      <c r="AT952" s="129"/>
      <c r="AU952" s="129"/>
      <c r="AV952" s="129"/>
      <c r="AW952" s="129"/>
    </row>
    <row r="953" spans="1:49" outlineLevel="1">
      <c r="A953" s="130">
        <v>403</v>
      </c>
      <c r="B953" s="134" t="s">
        <v>1550</v>
      </c>
      <c r="C953" s="166" t="s">
        <v>1551</v>
      </c>
      <c r="D953" s="136" t="s">
        <v>1461</v>
      </c>
      <c r="E953" s="140">
        <v>1</v>
      </c>
      <c r="F953" s="144"/>
      <c r="G953" s="145">
        <f t="shared" si="9"/>
        <v>0</v>
      </c>
      <c r="H953" s="145">
        <v>1.7013E-2</v>
      </c>
      <c r="I953" s="145">
        <f t="shared" si="10"/>
        <v>1.7010000000000001E-2</v>
      </c>
      <c r="J953" s="145">
        <v>0</v>
      </c>
      <c r="K953" s="145">
        <f t="shared" si="11"/>
        <v>0</v>
      </c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  <c r="AA953" s="129"/>
      <c r="AB953" s="129"/>
      <c r="AC953" s="129"/>
      <c r="AD953" s="129"/>
      <c r="AE953" s="129"/>
      <c r="AF953" s="129"/>
      <c r="AG953" s="129"/>
      <c r="AH953" s="129"/>
      <c r="AI953" s="129"/>
      <c r="AJ953" s="129"/>
      <c r="AK953" s="129"/>
      <c r="AL953" s="129"/>
      <c r="AM953" s="129"/>
      <c r="AN953" s="129"/>
      <c r="AO953" s="129"/>
      <c r="AP953" s="129"/>
      <c r="AQ953" s="129"/>
      <c r="AR953" s="129"/>
      <c r="AS953" s="129"/>
      <c r="AT953" s="129"/>
      <c r="AU953" s="129"/>
      <c r="AV953" s="129"/>
      <c r="AW953" s="129"/>
    </row>
    <row r="954" spans="1:49" outlineLevel="1">
      <c r="A954" s="130">
        <v>404</v>
      </c>
      <c r="B954" s="134" t="s">
        <v>1552</v>
      </c>
      <c r="C954" s="166" t="s">
        <v>1553</v>
      </c>
      <c r="D954" s="136" t="s">
        <v>1461</v>
      </c>
      <c r="E954" s="140">
        <v>1</v>
      </c>
      <c r="F954" s="144"/>
      <c r="G954" s="145">
        <f t="shared" si="9"/>
        <v>0</v>
      </c>
      <c r="H954" s="145">
        <v>2.9211000000000001E-2</v>
      </c>
      <c r="I954" s="145">
        <f t="shared" si="10"/>
        <v>2.921E-2</v>
      </c>
      <c r="J954" s="145">
        <v>0</v>
      </c>
      <c r="K954" s="145">
        <f t="shared" si="11"/>
        <v>0</v>
      </c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  <c r="AA954" s="129"/>
      <c r="AB954" s="129"/>
      <c r="AC954" s="129"/>
      <c r="AD954" s="129"/>
      <c r="AE954" s="129"/>
      <c r="AF954" s="129"/>
      <c r="AG954" s="129"/>
      <c r="AH954" s="129"/>
      <c r="AI954" s="129"/>
      <c r="AJ954" s="129"/>
      <c r="AK954" s="129"/>
      <c r="AL954" s="129"/>
      <c r="AM954" s="129"/>
      <c r="AN954" s="129"/>
      <c r="AO954" s="129"/>
      <c r="AP954" s="129"/>
      <c r="AQ954" s="129"/>
      <c r="AR954" s="129"/>
      <c r="AS954" s="129"/>
      <c r="AT954" s="129"/>
      <c r="AU954" s="129"/>
      <c r="AV954" s="129"/>
      <c r="AW954" s="129"/>
    </row>
    <row r="955" spans="1:49" outlineLevel="1">
      <c r="A955" s="130">
        <v>405</v>
      </c>
      <c r="B955" s="134" t="s">
        <v>1303</v>
      </c>
      <c r="C955" s="166" t="s">
        <v>1304</v>
      </c>
      <c r="D955" s="136" t="s">
        <v>219</v>
      </c>
      <c r="E955" s="140">
        <v>0</v>
      </c>
      <c r="F955" s="144"/>
      <c r="G955" s="145">
        <f t="shared" si="9"/>
        <v>0</v>
      </c>
      <c r="H955" s="145">
        <v>0</v>
      </c>
      <c r="I955" s="145">
        <f t="shared" si="10"/>
        <v>0</v>
      </c>
      <c r="J955" s="145">
        <v>0</v>
      </c>
      <c r="K955" s="145">
        <f t="shared" si="11"/>
        <v>0</v>
      </c>
      <c r="L955" s="129"/>
      <c r="M955" s="129"/>
      <c r="N955" s="129"/>
      <c r="O955" s="129"/>
      <c r="P955" s="129"/>
      <c r="Q955" s="129"/>
      <c r="R955" s="129"/>
      <c r="S955" s="129"/>
      <c r="T955" s="129" t="s">
        <v>155</v>
      </c>
      <c r="U955" s="129"/>
      <c r="V955" s="129"/>
      <c r="W955" s="129"/>
      <c r="X955" s="129"/>
      <c r="Y955" s="129"/>
      <c r="Z955" s="129"/>
      <c r="AA955" s="129"/>
      <c r="AB955" s="129"/>
      <c r="AC955" s="129"/>
      <c r="AD955" s="129"/>
      <c r="AE955" s="129"/>
      <c r="AF955" s="129"/>
      <c r="AG955" s="129"/>
      <c r="AH955" s="129"/>
      <c r="AI955" s="129"/>
      <c r="AJ955" s="129"/>
      <c r="AK955" s="129"/>
      <c r="AL955" s="129"/>
      <c r="AM955" s="129"/>
      <c r="AN955" s="129"/>
      <c r="AO955" s="129"/>
      <c r="AP955" s="129"/>
      <c r="AQ955" s="129"/>
      <c r="AR955" s="129"/>
      <c r="AS955" s="129"/>
      <c r="AT955" s="129"/>
      <c r="AU955" s="129"/>
      <c r="AV955" s="129"/>
      <c r="AW955" s="129"/>
    </row>
    <row r="956" spans="1:49">
      <c r="A956" s="131" t="s">
        <v>150</v>
      </c>
      <c r="B956" s="135" t="s">
        <v>112</v>
      </c>
      <c r="C956" s="168" t="s">
        <v>113</v>
      </c>
      <c r="D956" s="138"/>
      <c r="E956" s="142"/>
      <c r="F956" s="146"/>
      <c r="G956" s="146">
        <f>SUM(G957:G985)</f>
        <v>0</v>
      </c>
      <c r="H956" s="146"/>
      <c r="I956" s="146">
        <f>SUM(I957:I985)</f>
        <v>3.3290000000000002</v>
      </c>
      <c r="J956" s="146"/>
      <c r="K956" s="146">
        <f>SUM(K957:K985)</f>
        <v>0</v>
      </c>
      <c r="T956" t="s">
        <v>151</v>
      </c>
    </row>
    <row r="957" spans="1:49" outlineLevel="1">
      <c r="A957" s="130">
        <v>406</v>
      </c>
      <c r="B957" s="134" t="s">
        <v>1305</v>
      </c>
      <c r="C957" s="166" t="s">
        <v>1306</v>
      </c>
      <c r="D957" s="136" t="s">
        <v>979</v>
      </c>
      <c r="E957" s="140">
        <v>144</v>
      </c>
      <c r="F957" s="144"/>
      <c r="G957" s="145">
        <f>ROUND(E957*F957,2)</f>
        <v>0</v>
      </c>
      <c r="H957" s="145">
        <v>6.0000000000000002E-5</v>
      </c>
      <c r="I957" s="145">
        <f>ROUND(E957*H957,5)</f>
        <v>8.6400000000000001E-3</v>
      </c>
      <c r="J957" s="145">
        <v>0</v>
      </c>
      <c r="K957" s="145">
        <f>ROUND(E957*J957,5)</f>
        <v>0</v>
      </c>
      <c r="L957" s="129"/>
      <c r="M957" s="129"/>
      <c r="N957" s="129"/>
      <c r="O957" s="129"/>
      <c r="P957" s="129"/>
      <c r="Q957" s="129"/>
      <c r="R957" s="129"/>
      <c r="S957" s="129"/>
      <c r="T957" s="129" t="s">
        <v>155</v>
      </c>
      <c r="U957" s="129"/>
      <c r="V957" s="129"/>
      <c r="W957" s="129"/>
      <c r="X957" s="129"/>
      <c r="Y957" s="129"/>
      <c r="Z957" s="129"/>
      <c r="AA957" s="129"/>
      <c r="AB957" s="129"/>
      <c r="AC957" s="129"/>
      <c r="AD957" s="129"/>
      <c r="AE957" s="129"/>
      <c r="AF957" s="129"/>
      <c r="AG957" s="129"/>
      <c r="AH957" s="129"/>
      <c r="AI957" s="129"/>
      <c r="AJ957" s="129"/>
      <c r="AK957" s="129"/>
      <c r="AL957" s="129"/>
      <c r="AM957" s="129"/>
      <c r="AN957" s="129"/>
      <c r="AO957" s="129"/>
      <c r="AP957" s="129"/>
      <c r="AQ957" s="129"/>
      <c r="AR957" s="129"/>
      <c r="AS957" s="129"/>
      <c r="AT957" s="129"/>
      <c r="AU957" s="129"/>
      <c r="AV957" s="129"/>
      <c r="AW957" s="129"/>
    </row>
    <row r="958" spans="1:49" outlineLevel="1">
      <c r="A958" s="130"/>
      <c r="B958" s="134"/>
      <c r="C958" s="167" t="s">
        <v>1307</v>
      </c>
      <c r="D958" s="137"/>
      <c r="E958" s="141">
        <v>144</v>
      </c>
      <c r="F958" s="145"/>
      <c r="G958" s="145"/>
      <c r="H958" s="145"/>
      <c r="I958" s="145"/>
      <c r="J958" s="145"/>
      <c r="K958" s="145"/>
      <c r="L958" s="129"/>
      <c r="M958" s="129"/>
      <c r="N958" s="129"/>
      <c r="O958" s="129"/>
      <c r="P958" s="129"/>
      <c r="Q958" s="129"/>
      <c r="R958" s="129"/>
      <c r="S958" s="129"/>
      <c r="T958" s="129" t="s">
        <v>157</v>
      </c>
      <c r="U958" s="129">
        <v>0</v>
      </c>
      <c r="V958" s="129"/>
      <c r="W958" s="129"/>
      <c r="X958" s="129"/>
      <c r="Y958" s="129"/>
      <c r="Z958" s="129"/>
      <c r="AA958" s="129"/>
      <c r="AB958" s="129"/>
      <c r="AC958" s="129"/>
      <c r="AD958" s="129"/>
      <c r="AE958" s="129"/>
      <c r="AF958" s="129"/>
      <c r="AG958" s="129"/>
      <c r="AH958" s="129"/>
      <c r="AI958" s="129"/>
      <c r="AJ958" s="129"/>
      <c r="AK958" s="129"/>
      <c r="AL958" s="129"/>
      <c r="AM958" s="129"/>
      <c r="AN958" s="129"/>
      <c r="AO958" s="129"/>
      <c r="AP958" s="129"/>
      <c r="AQ958" s="129"/>
      <c r="AR958" s="129"/>
      <c r="AS958" s="129"/>
      <c r="AT958" s="129"/>
      <c r="AU958" s="129"/>
      <c r="AV958" s="129"/>
      <c r="AW958" s="129"/>
    </row>
    <row r="959" spans="1:49" outlineLevel="1">
      <c r="A959" s="130">
        <v>407</v>
      </c>
      <c r="B959" s="134" t="s">
        <v>1308</v>
      </c>
      <c r="C959" s="166" t="s">
        <v>1309</v>
      </c>
      <c r="D959" s="136" t="s">
        <v>219</v>
      </c>
      <c r="E959" s="140">
        <v>0.1656</v>
      </c>
      <c r="F959" s="144"/>
      <c r="G959" s="145">
        <f>ROUND(E959*F959,2)</f>
        <v>0</v>
      </c>
      <c r="H959" s="145">
        <v>1</v>
      </c>
      <c r="I959" s="145">
        <f>ROUND(E959*H959,5)</f>
        <v>0.1656</v>
      </c>
      <c r="J959" s="145">
        <v>0</v>
      </c>
      <c r="K959" s="145">
        <f>ROUND(E959*J959,5)</f>
        <v>0</v>
      </c>
      <c r="L959" s="129"/>
      <c r="M959" s="129"/>
      <c r="N959" s="129"/>
      <c r="O959" s="129"/>
      <c r="P959" s="129"/>
      <c r="Q959" s="129"/>
      <c r="R959" s="129"/>
      <c r="S959" s="129"/>
      <c r="T959" s="129" t="s">
        <v>241</v>
      </c>
      <c r="U959" s="129"/>
      <c r="V959" s="129"/>
      <c r="W959" s="129"/>
      <c r="X959" s="129"/>
      <c r="Y959" s="129"/>
      <c r="Z959" s="129"/>
      <c r="AA959" s="129"/>
      <c r="AB959" s="129"/>
      <c r="AC959" s="129"/>
      <c r="AD959" s="129"/>
      <c r="AE959" s="129"/>
      <c r="AF959" s="129"/>
      <c r="AG959" s="129"/>
      <c r="AH959" s="129"/>
      <c r="AI959" s="129"/>
      <c r="AJ959" s="129"/>
      <c r="AK959" s="129"/>
      <c r="AL959" s="129"/>
      <c r="AM959" s="129"/>
      <c r="AN959" s="129"/>
      <c r="AO959" s="129"/>
      <c r="AP959" s="129"/>
      <c r="AQ959" s="129"/>
      <c r="AR959" s="129"/>
      <c r="AS959" s="129"/>
      <c r="AT959" s="129"/>
      <c r="AU959" s="129"/>
      <c r="AV959" s="129"/>
      <c r="AW959" s="129"/>
    </row>
    <row r="960" spans="1:49" ht="20.399999999999999" outlineLevel="1">
      <c r="A960" s="130"/>
      <c r="B960" s="134"/>
      <c r="C960" s="167" t="s">
        <v>1310</v>
      </c>
      <c r="D960" s="137"/>
      <c r="E960" s="141">
        <v>0.1656</v>
      </c>
      <c r="F960" s="145"/>
      <c r="G960" s="145"/>
      <c r="H960" s="145"/>
      <c r="I960" s="145"/>
      <c r="J960" s="145"/>
      <c r="K960" s="145"/>
      <c r="L960" s="129"/>
      <c r="M960" s="129"/>
      <c r="N960" s="129"/>
      <c r="O960" s="129"/>
      <c r="P960" s="129"/>
      <c r="Q960" s="129"/>
      <c r="R960" s="129"/>
      <c r="S960" s="129"/>
      <c r="T960" s="129" t="s">
        <v>157</v>
      </c>
      <c r="U960" s="129">
        <v>0</v>
      </c>
      <c r="V960" s="129"/>
      <c r="W960" s="129"/>
      <c r="X960" s="129"/>
      <c r="Y960" s="129"/>
      <c r="Z960" s="129"/>
      <c r="AA960" s="129"/>
      <c r="AB960" s="129"/>
      <c r="AC960" s="129"/>
      <c r="AD960" s="129"/>
      <c r="AE960" s="129"/>
      <c r="AF960" s="129"/>
      <c r="AG960" s="129"/>
      <c r="AH960" s="129"/>
      <c r="AI960" s="129"/>
      <c r="AJ960" s="129"/>
      <c r="AK960" s="129"/>
      <c r="AL960" s="129"/>
      <c r="AM960" s="129"/>
      <c r="AN960" s="129"/>
      <c r="AO960" s="129"/>
      <c r="AP960" s="129"/>
      <c r="AQ960" s="129"/>
      <c r="AR960" s="129"/>
      <c r="AS960" s="129"/>
      <c r="AT960" s="129"/>
      <c r="AU960" s="129"/>
      <c r="AV960" s="129"/>
      <c r="AW960" s="129"/>
    </row>
    <row r="961" spans="1:49" outlineLevel="1">
      <c r="A961" s="130">
        <v>408</v>
      </c>
      <c r="B961" s="134" t="s">
        <v>1311</v>
      </c>
      <c r="C961" s="166" t="s">
        <v>1312</v>
      </c>
      <c r="D961" s="136" t="s">
        <v>979</v>
      </c>
      <c r="E961" s="140">
        <v>746.37599999999998</v>
      </c>
      <c r="F961" s="144"/>
      <c r="G961" s="145">
        <f>ROUND(E961*F961,2)</f>
        <v>0</v>
      </c>
      <c r="H961" s="145">
        <v>5.0000000000000002E-5</v>
      </c>
      <c r="I961" s="145">
        <f>ROUND(E961*H961,5)</f>
        <v>3.7319999999999999E-2</v>
      </c>
      <c r="J961" s="145">
        <v>0</v>
      </c>
      <c r="K961" s="145">
        <f>ROUND(E961*J961,5)</f>
        <v>0</v>
      </c>
      <c r="L961" s="129"/>
      <c r="M961" s="129"/>
      <c r="N961" s="129"/>
      <c r="O961" s="129"/>
      <c r="P961" s="129"/>
      <c r="Q961" s="129"/>
      <c r="R961" s="129"/>
      <c r="S961" s="129"/>
      <c r="T961" s="129" t="s">
        <v>155</v>
      </c>
      <c r="U961" s="129"/>
      <c r="V961" s="129"/>
      <c r="W961" s="129"/>
      <c r="X961" s="129"/>
      <c r="Y961" s="129"/>
      <c r="Z961" s="129"/>
      <c r="AA961" s="129"/>
      <c r="AB961" s="129"/>
      <c r="AC961" s="129"/>
      <c r="AD961" s="129"/>
      <c r="AE961" s="129"/>
      <c r="AF961" s="129"/>
      <c r="AG961" s="129"/>
      <c r="AH961" s="129"/>
      <c r="AI961" s="129"/>
      <c r="AJ961" s="129"/>
      <c r="AK961" s="129"/>
      <c r="AL961" s="129"/>
      <c r="AM961" s="129"/>
      <c r="AN961" s="129"/>
      <c r="AO961" s="129"/>
      <c r="AP961" s="129"/>
      <c r="AQ961" s="129"/>
      <c r="AR961" s="129"/>
      <c r="AS961" s="129"/>
      <c r="AT961" s="129"/>
      <c r="AU961" s="129"/>
      <c r="AV961" s="129"/>
      <c r="AW961" s="129"/>
    </row>
    <row r="962" spans="1:49" outlineLevel="1">
      <c r="A962" s="130"/>
      <c r="B962" s="134"/>
      <c r="C962" s="167" t="s">
        <v>1313</v>
      </c>
      <c r="D962" s="137"/>
      <c r="E962" s="141">
        <v>746.37599999999998</v>
      </c>
      <c r="F962" s="145"/>
      <c r="G962" s="145"/>
      <c r="H962" s="145"/>
      <c r="I962" s="145"/>
      <c r="J962" s="145"/>
      <c r="K962" s="145"/>
      <c r="L962" s="129"/>
      <c r="M962" s="129"/>
      <c r="N962" s="129"/>
      <c r="O962" s="129"/>
      <c r="P962" s="129"/>
      <c r="Q962" s="129"/>
      <c r="R962" s="129"/>
      <c r="S962" s="129"/>
      <c r="T962" s="129" t="s">
        <v>157</v>
      </c>
      <c r="U962" s="129">
        <v>0</v>
      </c>
      <c r="V962" s="129"/>
      <c r="W962" s="129"/>
      <c r="X962" s="129"/>
      <c r="Y962" s="129"/>
      <c r="Z962" s="129"/>
      <c r="AA962" s="129"/>
      <c r="AB962" s="129"/>
      <c r="AC962" s="129"/>
      <c r="AD962" s="129"/>
      <c r="AE962" s="129"/>
      <c r="AF962" s="129"/>
      <c r="AG962" s="129"/>
      <c r="AH962" s="129"/>
      <c r="AI962" s="129"/>
      <c r="AJ962" s="129"/>
      <c r="AK962" s="129"/>
      <c r="AL962" s="129"/>
      <c r="AM962" s="129"/>
      <c r="AN962" s="129"/>
      <c r="AO962" s="129"/>
      <c r="AP962" s="129"/>
      <c r="AQ962" s="129"/>
      <c r="AR962" s="129"/>
      <c r="AS962" s="129"/>
      <c r="AT962" s="129"/>
      <c r="AU962" s="129"/>
      <c r="AV962" s="129"/>
      <c r="AW962" s="129"/>
    </row>
    <row r="963" spans="1:49" outlineLevel="1">
      <c r="A963" s="130">
        <v>409</v>
      </c>
      <c r="B963" s="134" t="s">
        <v>1314</v>
      </c>
      <c r="C963" s="166" t="s">
        <v>1315</v>
      </c>
      <c r="D963" s="136" t="s">
        <v>237</v>
      </c>
      <c r="E963" s="140">
        <v>18.905999999999999</v>
      </c>
      <c r="F963" s="144"/>
      <c r="G963" s="145">
        <f>ROUND(E963*F963,2)</f>
        <v>0</v>
      </c>
      <c r="H963" s="145">
        <v>4.5400000000000003E-2</v>
      </c>
      <c r="I963" s="145">
        <f>ROUND(E963*H963,5)</f>
        <v>0.85833000000000004</v>
      </c>
      <c r="J963" s="145">
        <v>0</v>
      </c>
      <c r="K963" s="145">
        <f>ROUND(E963*J963,5)</f>
        <v>0</v>
      </c>
      <c r="L963" s="129"/>
      <c r="M963" s="129"/>
      <c r="N963" s="129"/>
      <c r="O963" s="129"/>
      <c r="P963" s="129"/>
      <c r="Q963" s="129"/>
      <c r="R963" s="129"/>
      <c r="S963" s="129"/>
      <c r="T963" s="129" t="s">
        <v>241</v>
      </c>
      <c r="U963" s="129"/>
      <c r="V963" s="129"/>
      <c r="W963" s="129"/>
      <c r="X963" s="129"/>
      <c r="Y963" s="129"/>
      <c r="Z963" s="129"/>
      <c r="AA963" s="129"/>
      <c r="AB963" s="129"/>
      <c r="AC963" s="129"/>
      <c r="AD963" s="129"/>
      <c r="AE963" s="129"/>
      <c r="AF963" s="129"/>
      <c r="AG963" s="129"/>
      <c r="AH963" s="129"/>
      <c r="AI963" s="129"/>
      <c r="AJ963" s="129"/>
      <c r="AK963" s="129"/>
      <c r="AL963" s="129"/>
      <c r="AM963" s="129"/>
      <c r="AN963" s="129"/>
      <c r="AO963" s="129"/>
      <c r="AP963" s="129"/>
      <c r="AQ963" s="129"/>
      <c r="AR963" s="129"/>
      <c r="AS963" s="129"/>
      <c r="AT963" s="129"/>
      <c r="AU963" s="129"/>
      <c r="AV963" s="129"/>
      <c r="AW963" s="129"/>
    </row>
    <row r="964" spans="1:49" outlineLevel="1">
      <c r="A964" s="130"/>
      <c r="B964" s="134"/>
      <c r="C964" s="167" t="s">
        <v>1316</v>
      </c>
      <c r="D964" s="137"/>
      <c r="E964" s="141">
        <v>18.905999999999999</v>
      </c>
      <c r="F964" s="145"/>
      <c r="G964" s="145"/>
      <c r="H964" s="145"/>
      <c r="I964" s="145"/>
      <c r="J964" s="145"/>
      <c r="K964" s="145"/>
      <c r="L964" s="129"/>
      <c r="M964" s="129"/>
      <c r="N964" s="129"/>
      <c r="O964" s="129"/>
      <c r="P964" s="129"/>
      <c r="Q964" s="129"/>
      <c r="R964" s="129"/>
      <c r="S964" s="129"/>
      <c r="T964" s="129" t="s">
        <v>157</v>
      </c>
      <c r="U964" s="129">
        <v>0</v>
      </c>
      <c r="V964" s="129"/>
      <c r="W964" s="129"/>
      <c r="X964" s="129"/>
      <c r="Y964" s="129"/>
      <c r="Z964" s="129"/>
      <c r="AA964" s="129"/>
      <c r="AB964" s="129"/>
      <c r="AC964" s="129"/>
      <c r="AD964" s="129"/>
      <c r="AE964" s="129"/>
      <c r="AF964" s="129"/>
      <c r="AG964" s="129"/>
      <c r="AH964" s="129"/>
      <c r="AI964" s="129"/>
      <c r="AJ964" s="129"/>
      <c r="AK964" s="129"/>
      <c r="AL964" s="129"/>
      <c r="AM964" s="129"/>
      <c r="AN964" s="129"/>
      <c r="AO964" s="129"/>
      <c r="AP964" s="129"/>
      <c r="AQ964" s="129"/>
      <c r="AR964" s="129"/>
      <c r="AS964" s="129"/>
      <c r="AT964" s="129"/>
      <c r="AU964" s="129"/>
      <c r="AV964" s="129"/>
      <c r="AW964" s="129"/>
    </row>
    <row r="965" spans="1:49" outlineLevel="1">
      <c r="A965" s="130">
        <v>410</v>
      </c>
      <c r="B965" s="134" t="s">
        <v>1317</v>
      </c>
      <c r="C965" s="166" t="s">
        <v>1318</v>
      </c>
      <c r="D965" s="136" t="s">
        <v>324</v>
      </c>
      <c r="E965" s="140">
        <v>8</v>
      </c>
      <c r="F965" s="144"/>
      <c r="G965" s="145">
        <f>ROUND(E965*F965,2)</f>
        <v>0</v>
      </c>
      <c r="H965" s="145">
        <v>1.0000000000000001E-5</v>
      </c>
      <c r="I965" s="145">
        <f>ROUND(E965*H965,5)</f>
        <v>8.0000000000000007E-5</v>
      </c>
      <c r="J965" s="145">
        <v>0</v>
      </c>
      <c r="K965" s="145">
        <f>ROUND(E965*J965,5)</f>
        <v>0</v>
      </c>
      <c r="L965" s="129"/>
      <c r="M965" s="129"/>
      <c r="N965" s="129"/>
      <c r="O965" s="129"/>
      <c r="P965" s="129"/>
      <c r="Q965" s="129"/>
      <c r="R965" s="129"/>
      <c r="S965" s="129"/>
      <c r="T965" s="129" t="s">
        <v>155</v>
      </c>
      <c r="U965" s="129"/>
      <c r="V965" s="129"/>
      <c r="W965" s="129"/>
      <c r="X965" s="129"/>
      <c r="Y965" s="129"/>
      <c r="Z965" s="129"/>
      <c r="AA965" s="129"/>
      <c r="AB965" s="129"/>
      <c r="AC965" s="129"/>
      <c r="AD965" s="129"/>
      <c r="AE965" s="129"/>
      <c r="AF965" s="129"/>
      <c r="AG965" s="129"/>
      <c r="AH965" s="129"/>
      <c r="AI965" s="129"/>
      <c r="AJ965" s="129"/>
      <c r="AK965" s="129"/>
      <c r="AL965" s="129"/>
      <c r="AM965" s="129"/>
      <c r="AN965" s="129"/>
      <c r="AO965" s="129"/>
      <c r="AP965" s="129"/>
      <c r="AQ965" s="129"/>
      <c r="AR965" s="129"/>
      <c r="AS965" s="129"/>
      <c r="AT965" s="129"/>
      <c r="AU965" s="129"/>
      <c r="AV965" s="129"/>
      <c r="AW965" s="129"/>
    </row>
    <row r="966" spans="1:49" outlineLevel="1">
      <c r="A966" s="130"/>
      <c r="B966" s="134"/>
      <c r="C966" s="167" t="s">
        <v>388</v>
      </c>
      <c r="D966" s="137"/>
      <c r="E966" s="141">
        <v>1</v>
      </c>
      <c r="F966" s="145"/>
      <c r="G966" s="145"/>
      <c r="H966" s="145"/>
      <c r="I966" s="145"/>
      <c r="J966" s="145"/>
      <c r="K966" s="145"/>
      <c r="L966" s="129"/>
      <c r="M966" s="129"/>
      <c r="N966" s="129"/>
      <c r="O966" s="129"/>
      <c r="P966" s="129"/>
      <c r="Q966" s="129"/>
      <c r="R966" s="129"/>
      <c r="S966" s="129"/>
      <c r="T966" s="129" t="s">
        <v>157</v>
      </c>
      <c r="U966" s="129">
        <v>0</v>
      </c>
      <c r="V966" s="129"/>
      <c r="W966" s="129"/>
      <c r="X966" s="129"/>
      <c r="Y966" s="129"/>
      <c r="Z966" s="129"/>
      <c r="AA966" s="129"/>
      <c r="AB966" s="129"/>
      <c r="AC966" s="129"/>
      <c r="AD966" s="129"/>
      <c r="AE966" s="129"/>
      <c r="AF966" s="129"/>
      <c r="AG966" s="129"/>
      <c r="AH966" s="129"/>
      <c r="AI966" s="129"/>
      <c r="AJ966" s="129"/>
      <c r="AK966" s="129"/>
      <c r="AL966" s="129"/>
      <c r="AM966" s="129"/>
      <c r="AN966" s="129"/>
      <c r="AO966" s="129"/>
      <c r="AP966" s="129"/>
      <c r="AQ966" s="129"/>
      <c r="AR966" s="129"/>
      <c r="AS966" s="129"/>
      <c r="AT966" s="129"/>
      <c r="AU966" s="129"/>
      <c r="AV966" s="129"/>
      <c r="AW966" s="129"/>
    </row>
    <row r="967" spans="1:49" outlineLevel="1">
      <c r="A967" s="130"/>
      <c r="B967" s="134"/>
      <c r="C967" s="167" t="s">
        <v>675</v>
      </c>
      <c r="D967" s="137"/>
      <c r="E967" s="141">
        <v>7</v>
      </c>
      <c r="F967" s="145"/>
      <c r="G967" s="145"/>
      <c r="H967" s="145"/>
      <c r="I967" s="145"/>
      <c r="J967" s="145"/>
      <c r="K967" s="145"/>
      <c r="L967" s="129"/>
      <c r="M967" s="129"/>
      <c r="N967" s="129"/>
      <c r="O967" s="129"/>
      <c r="P967" s="129"/>
      <c r="Q967" s="129"/>
      <c r="R967" s="129"/>
      <c r="S967" s="129"/>
      <c r="T967" s="129" t="s">
        <v>157</v>
      </c>
      <c r="U967" s="129">
        <v>0</v>
      </c>
      <c r="V967" s="129"/>
      <c r="W967" s="129"/>
      <c r="X967" s="129"/>
      <c r="Y967" s="129"/>
      <c r="Z967" s="129"/>
      <c r="AA967" s="129"/>
      <c r="AB967" s="129"/>
      <c r="AC967" s="129"/>
      <c r="AD967" s="129"/>
      <c r="AE967" s="129"/>
      <c r="AF967" s="129"/>
      <c r="AG967" s="129"/>
      <c r="AH967" s="129"/>
      <c r="AI967" s="129"/>
      <c r="AJ967" s="129"/>
      <c r="AK967" s="129"/>
      <c r="AL967" s="129"/>
      <c r="AM967" s="129"/>
      <c r="AN967" s="129"/>
      <c r="AO967" s="129"/>
      <c r="AP967" s="129"/>
      <c r="AQ967" s="129"/>
      <c r="AR967" s="129"/>
      <c r="AS967" s="129"/>
      <c r="AT967" s="129"/>
      <c r="AU967" s="129"/>
      <c r="AV967" s="129"/>
      <c r="AW967" s="129"/>
    </row>
    <row r="968" spans="1:49" outlineLevel="1">
      <c r="A968" s="130">
        <v>411</v>
      </c>
      <c r="B968" s="134" t="s">
        <v>1319</v>
      </c>
      <c r="C968" s="166" t="s">
        <v>1320</v>
      </c>
      <c r="D968" s="136" t="s">
        <v>324</v>
      </c>
      <c r="E968" s="140">
        <v>8</v>
      </c>
      <c r="F968" s="144"/>
      <c r="G968" s="145">
        <f>ROUND(E968*F968,2)</f>
        <v>0</v>
      </c>
      <c r="H968" s="145">
        <v>5.5799999999999999E-3</v>
      </c>
      <c r="I968" s="145">
        <f>ROUND(E968*H968,5)</f>
        <v>4.4639999999999999E-2</v>
      </c>
      <c r="J968" s="145">
        <v>0</v>
      </c>
      <c r="K968" s="145">
        <f>ROUND(E968*J968,5)</f>
        <v>0</v>
      </c>
      <c r="L968" s="129"/>
      <c r="M968" s="129"/>
      <c r="N968" s="129"/>
      <c r="O968" s="129"/>
      <c r="P968" s="129"/>
      <c r="Q968" s="129"/>
      <c r="R968" s="129"/>
      <c r="S968" s="129"/>
      <c r="T968" s="129" t="s">
        <v>241</v>
      </c>
      <c r="U968" s="129"/>
      <c r="V968" s="129"/>
      <c r="W968" s="129"/>
      <c r="X968" s="129"/>
      <c r="Y968" s="129"/>
      <c r="Z968" s="129"/>
      <c r="AA968" s="129"/>
      <c r="AB968" s="129"/>
      <c r="AC968" s="129"/>
      <c r="AD968" s="129"/>
      <c r="AE968" s="129"/>
      <c r="AF968" s="129"/>
      <c r="AG968" s="129"/>
      <c r="AH968" s="129"/>
      <c r="AI968" s="129"/>
      <c r="AJ968" s="129"/>
      <c r="AK968" s="129"/>
      <c r="AL968" s="129"/>
      <c r="AM968" s="129"/>
      <c r="AN968" s="129"/>
      <c r="AO968" s="129"/>
      <c r="AP968" s="129"/>
      <c r="AQ968" s="129"/>
      <c r="AR968" s="129"/>
      <c r="AS968" s="129"/>
      <c r="AT968" s="129"/>
      <c r="AU968" s="129"/>
      <c r="AV968" s="129"/>
      <c r="AW968" s="129"/>
    </row>
    <row r="969" spans="1:49" ht="20.399999999999999" outlineLevel="1">
      <c r="A969" s="130">
        <v>412</v>
      </c>
      <c r="B969" s="134" t="s">
        <v>1321</v>
      </c>
      <c r="C969" s="166" t="s">
        <v>1322</v>
      </c>
      <c r="D969" s="136" t="s">
        <v>198</v>
      </c>
      <c r="E969" s="140">
        <v>56.9664</v>
      </c>
      <c r="F969" s="144"/>
      <c r="G969" s="145">
        <f>ROUND(E969*F969,2)</f>
        <v>0</v>
      </c>
      <c r="H969" s="145">
        <v>3.0000000000000001E-5</v>
      </c>
      <c r="I969" s="145">
        <f>ROUND(E969*H969,5)</f>
        <v>1.7099999999999999E-3</v>
      </c>
      <c r="J969" s="145">
        <v>0</v>
      </c>
      <c r="K969" s="145">
        <f>ROUND(E969*J969,5)</f>
        <v>0</v>
      </c>
      <c r="L969" s="129"/>
      <c r="M969" s="129"/>
      <c r="N969" s="129"/>
      <c r="O969" s="129"/>
      <c r="P969" s="129"/>
      <c r="Q969" s="129"/>
      <c r="R969" s="129"/>
      <c r="S969" s="129"/>
      <c r="T969" s="129" t="s">
        <v>265</v>
      </c>
      <c r="U969" s="129"/>
      <c r="V969" s="129"/>
      <c r="W969" s="129"/>
      <c r="X969" s="129"/>
      <c r="Y969" s="129"/>
      <c r="Z969" s="129"/>
      <c r="AA969" s="129"/>
      <c r="AB969" s="129"/>
      <c r="AC969" s="129"/>
      <c r="AD969" s="129"/>
      <c r="AE969" s="129"/>
      <c r="AF969" s="129"/>
      <c r="AG969" s="129"/>
      <c r="AH969" s="129"/>
      <c r="AI969" s="129"/>
      <c r="AJ969" s="129"/>
      <c r="AK969" s="129"/>
      <c r="AL969" s="129"/>
      <c r="AM969" s="129"/>
      <c r="AN969" s="129"/>
      <c r="AO969" s="129"/>
      <c r="AP969" s="129"/>
      <c r="AQ969" s="129"/>
      <c r="AR969" s="129"/>
      <c r="AS969" s="129"/>
      <c r="AT969" s="129"/>
      <c r="AU969" s="129"/>
      <c r="AV969" s="129"/>
      <c r="AW969" s="129"/>
    </row>
    <row r="970" spans="1:49" outlineLevel="1">
      <c r="A970" s="130"/>
      <c r="B970" s="134"/>
      <c r="C970" s="167" t="s">
        <v>1323</v>
      </c>
      <c r="D970" s="137"/>
      <c r="E970" s="141">
        <v>56.9664</v>
      </c>
      <c r="F970" s="145"/>
      <c r="G970" s="145"/>
      <c r="H970" s="145"/>
      <c r="I970" s="145"/>
      <c r="J970" s="145"/>
      <c r="K970" s="145"/>
      <c r="L970" s="129"/>
      <c r="M970" s="129"/>
      <c r="N970" s="129"/>
      <c r="O970" s="129"/>
      <c r="P970" s="129"/>
      <c r="Q970" s="129"/>
      <c r="R970" s="129"/>
      <c r="S970" s="129"/>
      <c r="T970" s="129" t="s">
        <v>157</v>
      </c>
      <c r="U970" s="129">
        <v>0</v>
      </c>
      <c r="V970" s="129"/>
      <c r="W970" s="129"/>
      <c r="X970" s="129"/>
      <c r="Y970" s="129"/>
      <c r="Z970" s="129"/>
      <c r="AA970" s="129"/>
      <c r="AB970" s="129"/>
      <c r="AC970" s="129"/>
      <c r="AD970" s="129"/>
      <c r="AE970" s="129"/>
      <c r="AF970" s="129"/>
      <c r="AG970" s="129"/>
      <c r="AH970" s="129"/>
      <c r="AI970" s="129"/>
      <c r="AJ970" s="129"/>
      <c r="AK970" s="129"/>
      <c r="AL970" s="129"/>
      <c r="AM970" s="129"/>
      <c r="AN970" s="129"/>
      <c r="AO970" s="129"/>
      <c r="AP970" s="129"/>
      <c r="AQ970" s="129"/>
      <c r="AR970" s="129"/>
      <c r="AS970" s="129"/>
      <c r="AT970" s="129"/>
      <c r="AU970" s="129"/>
      <c r="AV970" s="129"/>
      <c r="AW970" s="129"/>
    </row>
    <row r="971" spans="1:49" outlineLevel="1">
      <c r="A971" s="130">
        <v>413</v>
      </c>
      <c r="B971" s="134" t="s">
        <v>1324</v>
      </c>
      <c r="C971" s="166" t="s">
        <v>1325</v>
      </c>
      <c r="D971" s="136" t="s">
        <v>198</v>
      </c>
      <c r="E971" s="140">
        <v>56.9664</v>
      </c>
      <c r="F971" s="144"/>
      <c r="G971" s="145">
        <f>ROUND(E971*F971,2)</f>
        <v>0</v>
      </c>
      <c r="H971" s="145">
        <v>1.6E-2</v>
      </c>
      <c r="I971" s="145">
        <f>ROUND(E971*H971,5)</f>
        <v>0.91146000000000005</v>
      </c>
      <c r="J971" s="145">
        <v>0</v>
      </c>
      <c r="K971" s="145">
        <f>ROUND(E971*J971,5)</f>
        <v>0</v>
      </c>
      <c r="L971" s="129"/>
      <c r="M971" s="129"/>
      <c r="N971" s="129"/>
      <c r="O971" s="129"/>
      <c r="P971" s="129"/>
      <c r="Q971" s="129"/>
      <c r="R971" s="129"/>
      <c r="S971" s="129"/>
      <c r="T971" s="129" t="s">
        <v>241</v>
      </c>
      <c r="U971" s="129"/>
      <c r="V971" s="129"/>
      <c r="W971" s="129"/>
      <c r="X971" s="129"/>
      <c r="Y971" s="129"/>
      <c r="Z971" s="129"/>
      <c r="AA971" s="129"/>
      <c r="AB971" s="129"/>
      <c r="AC971" s="129"/>
      <c r="AD971" s="129"/>
      <c r="AE971" s="129"/>
      <c r="AF971" s="129"/>
      <c r="AG971" s="129"/>
      <c r="AH971" s="129"/>
      <c r="AI971" s="129"/>
      <c r="AJ971" s="129"/>
      <c r="AK971" s="129"/>
      <c r="AL971" s="129"/>
      <c r="AM971" s="129"/>
      <c r="AN971" s="129"/>
      <c r="AO971" s="129"/>
      <c r="AP971" s="129"/>
      <c r="AQ971" s="129"/>
      <c r="AR971" s="129"/>
      <c r="AS971" s="129"/>
      <c r="AT971" s="129"/>
      <c r="AU971" s="129"/>
      <c r="AV971" s="129"/>
      <c r="AW971" s="129"/>
    </row>
    <row r="972" spans="1:49" outlineLevel="1">
      <c r="A972" s="130"/>
      <c r="B972" s="134"/>
      <c r="C972" s="167" t="s">
        <v>1323</v>
      </c>
      <c r="D972" s="137"/>
      <c r="E972" s="141">
        <v>56.9664</v>
      </c>
      <c r="F972" s="145"/>
      <c r="G972" s="145"/>
      <c r="H972" s="145"/>
      <c r="I972" s="145"/>
      <c r="J972" s="145"/>
      <c r="K972" s="145"/>
      <c r="L972" s="129"/>
      <c r="M972" s="129"/>
      <c r="N972" s="129"/>
      <c r="O972" s="129"/>
      <c r="P972" s="129"/>
      <c r="Q972" s="129"/>
      <c r="R972" s="129"/>
      <c r="S972" s="129"/>
      <c r="T972" s="129" t="s">
        <v>157</v>
      </c>
      <c r="U972" s="129">
        <v>0</v>
      </c>
      <c r="V972" s="129"/>
      <c r="W972" s="129"/>
      <c r="X972" s="129"/>
      <c r="Y972" s="129"/>
      <c r="Z972" s="129"/>
      <c r="AA972" s="129"/>
      <c r="AB972" s="129"/>
      <c r="AC972" s="129"/>
      <c r="AD972" s="129"/>
      <c r="AE972" s="129"/>
      <c r="AF972" s="129"/>
      <c r="AG972" s="129"/>
      <c r="AH972" s="129"/>
      <c r="AI972" s="129"/>
      <c r="AJ972" s="129"/>
      <c r="AK972" s="129"/>
      <c r="AL972" s="129"/>
      <c r="AM972" s="129"/>
      <c r="AN972" s="129"/>
      <c r="AO972" s="129"/>
      <c r="AP972" s="129"/>
      <c r="AQ972" s="129"/>
      <c r="AR972" s="129"/>
      <c r="AS972" s="129"/>
      <c r="AT972" s="129"/>
      <c r="AU972" s="129"/>
      <c r="AV972" s="129"/>
      <c r="AW972" s="129"/>
    </row>
    <row r="973" spans="1:49" outlineLevel="1">
      <c r="A973" s="130">
        <v>414</v>
      </c>
      <c r="B973" s="134" t="s">
        <v>1326</v>
      </c>
      <c r="C973" s="166" t="s">
        <v>1327</v>
      </c>
      <c r="D973" s="136" t="s">
        <v>237</v>
      </c>
      <c r="E973" s="140">
        <v>24.29</v>
      </c>
      <c r="F973" s="144"/>
      <c r="G973" s="145">
        <f>ROUND(E973*F973,2)</f>
        <v>0</v>
      </c>
      <c r="H973" s="145">
        <v>1.8079999999999999E-2</v>
      </c>
      <c r="I973" s="145">
        <f>ROUND(E973*H973,5)</f>
        <v>0.43915999999999999</v>
      </c>
      <c r="J973" s="145">
        <v>0</v>
      </c>
      <c r="K973" s="145">
        <f>ROUND(E973*J973,5)</f>
        <v>0</v>
      </c>
      <c r="L973" s="129"/>
      <c r="M973" s="129"/>
      <c r="N973" s="129"/>
      <c r="O973" s="129"/>
      <c r="P973" s="129"/>
      <c r="Q973" s="129"/>
      <c r="R973" s="129"/>
      <c r="S973" s="129"/>
      <c r="T973" s="129" t="s">
        <v>155</v>
      </c>
      <c r="U973" s="129"/>
      <c r="V973" s="129"/>
      <c r="W973" s="129"/>
      <c r="X973" s="129"/>
      <c r="Y973" s="129"/>
      <c r="Z973" s="129"/>
      <c r="AA973" s="129"/>
      <c r="AB973" s="129"/>
      <c r="AC973" s="129"/>
      <c r="AD973" s="129"/>
      <c r="AE973" s="129"/>
      <c r="AF973" s="129"/>
      <c r="AG973" s="129"/>
      <c r="AH973" s="129"/>
      <c r="AI973" s="129"/>
      <c r="AJ973" s="129"/>
      <c r="AK973" s="129"/>
      <c r="AL973" s="129"/>
      <c r="AM973" s="129"/>
      <c r="AN973" s="129"/>
      <c r="AO973" s="129"/>
      <c r="AP973" s="129"/>
      <c r="AQ973" s="129"/>
      <c r="AR973" s="129"/>
      <c r="AS973" s="129"/>
      <c r="AT973" s="129"/>
      <c r="AU973" s="129"/>
      <c r="AV973" s="129"/>
      <c r="AW973" s="129"/>
    </row>
    <row r="974" spans="1:49" outlineLevel="1">
      <c r="A974" s="130"/>
      <c r="B974" s="134"/>
      <c r="C974" s="167" t="s">
        <v>1328</v>
      </c>
      <c r="D974" s="137"/>
      <c r="E974" s="141">
        <v>24.29</v>
      </c>
      <c r="F974" s="145"/>
      <c r="G974" s="145"/>
      <c r="H974" s="145"/>
      <c r="I974" s="145"/>
      <c r="J974" s="145"/>
      <c r="K974" s="145"/>
      <c r="L974" s="129"/>
      <c r="M974" s="129"/>
      <c r="N974" s="129"/>
      <c r="O974" s="129"/>
      <c r="P974" s="129"/>
      <c r="Q974" s="129"/>
      <c r="R974" s="129"/>
      <c r="S974" s="129"/>
      <c r="T974" s="129" t="s">
        <v>157</v>
      </c>
      <c r="U974" s="129">
        <v>0</v>
      </c>
      <c r="V974" s="129"/>
      <c r="W974" s="129"/>
      <c r="X974" s="129"/>
      <c r="Y974" s="129"/>
      <c r="Z974" s="129"/>
      <c r="AA974" s="129"/>
      <c r="AB974" s="129"/>
      <c r="AC974" s="129"/>
      <c r="AD974" s="129"/>
      <c r="AE974" s="129"/>
      <c r="AF974" s="129"/>
      <c r="AG974" s="129"/>
      <c r="AH974" s="129"/>
      <c r="AI974" s="129"/>
      <c r="AJ974" s="129"/>
      <c r="AK974" s="129"/>
      <c r="AL974" s="129"/>
      <c r="AM974" s="129"/>
      <c r="AN974" s="129"/>
      <c r="AO974" s="129"/>
      <c r="AP974" s="129"/>
      <c r="AQ974" s="129"/>
      <c r="AR974" s="129"/>
      <c r="AS974" s="129"/>
      <c r="AT974" s="129"/>
      <c r="AU974" s="129"/>
      <c r="AV974" s="129"/>
      <c r="AW974" s="129"/>
    </row>
    <row r="975" spans="1:49" outlineLevel="1">
      <c r="A975" s="130">
        <v>415</v>
      </c>
      <c r="B975" s="134" t="s">
        <v>1329</v>
      </c>
      <c r="C975" s="166" t="s">
        <v>1330</v>
      </c>
      <c r="D975" s="136" t="s">
        <v>237</v>
      </c>
      <c r="E975" s="140">
        <v>8.48</v>
      </c>
      <c r="F975" s="144"/>
      <c r="G975" s="145">
        <f>ROUND(E975*F975,2)</f>
        <v>0</v>
      </c>
      <c r="H975" s="145">
        <v>1.8079999999999999E-2</v>
      </c>
      <c r="I975" s="145">
        <f>ROUND(E975*H975,5)</f>
        <v>0.15332000000000001</v>
      </c>
      <c r="J975" s="145">
        <v>0</v>
      </c>
      <c r="K975" s="145">
        <f>ROUND(E975*J975,5)</f>
        <v>0</v>
      </c>
      <c r="L975" s="129"/>
      <c r="M975" s="129"/>
      <c r="N975" s="129"/>
      <c r="O975" s="129"/>
      <c r="P975" s="129"/>
      <c r="Q975" s="129"/>
      <c r="R975" s="129"/>
      <c r="S975" s="129"/>
      <c r="T975" s="129" t="s">
        <v>155</v>
      </c>
      <c r="U975" s="129"/>
      <c r="V975" s="129"/>
      <c r="W975" s="129"/>
      <c r="X975" s="129"/>
      <c r="Y975" s="129"/>
      <c r="Z975" s="129"/>
      <c r="AA975" s="129"/>
      <c r="AB975" s="129"/>
      <c r="AC975" s="129"/>
      <c r="AD975" s="129"/>
      <c r="AE975" s="129"/>
      <c r="AF975" s="129"/>
      <c r="AG975" s="129"/>
      <c r="AH975" s="129"/>
      <c r="AI975" s="129"/>
      <c r="AJ975" s="129"/>
      <c r="AK975" s="129"/>
      <c r="AL975" s="129"/>
      <c r="AM975" s="129"/>
      <c r="AN975" s="129"/>
      <c r="AO975" s="129"/>
      <c r="AP975" s="129"/>
      <c r="AQ975" s="129"/>
      <c r="AR975" s="129"/>
      <c r="AS975" s="129"/>
      <c r="AT975" s="129"/>
      <c r="AU975" s="129"/>
      <c r="AV975" s="129"/>
      <c r="AW975" s="129"/>
    </row>
    <row r="976" spans="1:49" outlineLevel="1">
      <c r="A976" s="130"/>
      <c r="B976" s="134"/>
      <c r="C976" s="167" t="s">
        <v>1331</v>
      </c>
      <c r="D976" s="137"/>
      <c r="E976" s="141">
        <v>8.48</v>
      </c>
      <c r="F976" s="145"/>
      <c r="G976" s="145"/>
      <c r="H976" s="145"/>
      <c r="I976" s="145"/>
      <c r="J976" s="145"/>
      <c r="K976" s="145"/>
      <c r="L976" s="129"/>
      <c r="M976" s="129"/>
      <c r="N976" s="129"/>
      <c r="O976" s="129"/>
      <c r="P976" s="129"/>
      <c r="Q976" s="129"/>
      <c r="R976" s="129"/>
      <c r="S976" s="129"/>
      <c r="T976" s="129" t="s">
        <v>157</v>
      </c>
      <c r="U976" s="129">
        <v>0</v>
      </c>
      <c r="V976" s="129"/>
      <c r="W976" s="129"/>
      <c r="X976" s="129"/>
      <c r="Y976" s="129"/>
      <c r="Z976" s="129"/>
      <c r="AA976" s="129"/>
      <c r="AB976" s="129"/>
      <c r="AC976" s="129"/>
      <c r="AD976" s="129"/>
      <c r="AE976" s="129"/>
      <c r="AF976" s="129"/>
      <c r="AG976" s="129"/>
      <c r="AH976" s="129"/>
      <c r="AI976" s="129"/>
      <c r="AJ976" s="129"/>
      <c r="AK976" s="129"/>
      <c r="AL976" s="129"/>
      <c r="AM976" s="129"/>
      <c r="AN976" s="129"/>
      <c r="AO976" s="129"/>
      <c r="AP976" s="129"/>
      <c r="AQ976" s="129"/>
      <c r="AR976" s="129"/>
      <c r="AS976" s="129"/>
      <c r="AT976" s="129"/>
      <c r="AU976" s="129"/>
      <c r="AV976" s="129"/>
      <c r="AW976" s="129"/>
    </row>
    <row r="977" spans="1:49" outlineLevel="1">
      <c r="A977" s="130">
        <v>416</v>
      </c>
      <c r="B977" s="134" t="s">
        <v>1332</v>
      </c>
      <c r="C977" s="166" t="s">
        <v>1333</v>
      </c>
      <c r="D977" s="136" t="s">
        <v>237</v>
      </c>
      <c r="E977" s="140">
        <v>2.96</v>
      </c>
      <c r="F977" s="144"/>
      <c r="G977" s="145">
        <f>ROUND(E977*F977,2)</f>
        <v>0</v>
      </c>
      <c r="H977" s="145">
        <v>1.8079999999999999E-2</v>
      </c>
      <c r="I977" s="145">
        <f>ROUND(E977*H977,5)</f>
        <v>5.3519999999999998E-2</v>
      </c>
      <c r="J977" s="145">
        <v>0</v>
      </c>
      <c r="K977" s="145">
        <f>ROUND(E977*J977,5)</f>
        <v>0</v>
      </c>
      <c r="L977" s="129"/>
      <c r="M977" s="129"/>
      <c r="N977" s="129"/>
      <c r="O977" s="129"/>
      <c r="P977" s="129"/>
      <c r="Q977" s="129"/>
      <c r="R977" s="129"/>
      <c r="S977" s="129"/>
      <c r="T977" s="129" t="s">
        <v>155</v>
      </c>
      <c r="U977" s="129"/>
      <c r="V977" s="129"/>
      <c r="W977" s="129"/>
      <c r="X977" s="129"/>
      <c r="Y977" s="129"/>
      <c r="Z977" s="129"/>
      <c r="AA977" s="129"/>
      <c r="AB977" s="129"/>
      <c r="AC977" s="129"/>
      <c r="AD977" s="129"/>
      <c r="AE977" s="129"/>
      <c r="AF977" s="129"/>
      <c r="AG977" s="129"/>
      <c r="AH977" s="129"/>
      <c r="AI977" s="129"/>
      <c r="AJ977" s="129"/>
      <c r="AK977" s="129"/>
      <c r="AL977" s="129"/>
      <c r="AM977" s="129"/>
      <c r="AN977" s="129"/>
      <c r="AO977" s="129"/>
      <c r="AP977" s="129"/>
      <c r="AQ977" s="129"/>
      <c r="AR977" s="129"/>
      <c r="AS977" s="129"/>
      <c r="AT977" s="129"/>
      <c r="AU977" s="129"/>
      <c r="AV977" s="129"/>
      <c r="AW977" s="129"/>
    </row>
    <row r="978" spans="1:49" outlineLevel="1">
      <c r="A978" s="130"/>
      <c r="B978" s="134"/>
      <c r="C978" s="167" t="s">
        <v>1334</v>
      </c>
      <c r="D978" s="137"/>
      <c r="E978" s="141">
        <v>2.96</v>
      </c>
      <c r="F978" s="145"/>
      <c r="G978" s="145"/>
      <c r="H978" s="145"/>
      <c r="I978" s="145"/>
      <c r="J978" s="145"/>
      <c r="K978" s="145"/>
      <c r="L978" s="129"/>
      <c r="M978" s="129"/>
      <c r="N978" s="129"/>
      <c r="O978" s="129"/>
      <c r="P978" s="129"/>
      <c r="Q978" s="129"/>
      <c r="R978" s="129"/>
      <c r="S978" s="129"/>
      <c r="T978" s="129" t="s">
        <v>157</v>
      </c>
      <c r="U978" s="129">
        <v>0</v>
      </c>
      <c r="V978" s="129"/>
      <c r="W978" s="129"/>
      <c r="X978" s="129"/>
      <c r="Y978" s="129"/>
      <c r="Z978" s="129"/>
      <c r="AA978" s="129"/>
      <c r="AB978" s="129"/>
      <c r="AC978" s="129"/>
      <c r="AD978" s="129"/>
      <c r="AE978" s="129"/>
      <c r="AF978" s="129"/>
      <c r="AG978" s="129"/>
      <c r="AH978" s="129"/>
      <c r="AI978" s="129"/>
      <c r="AJ978" s="129"/>
      <c r="AK978" s="129"/>
      <c r="AL978" s="129"/>
      <c r="AM978" s="129"/>
      <c r="AN978" s="129"/>
      <c r="AO978" s="129"/>
      <c r="AP978" s="129"/>
      <c r="AQ978" s="129"/>
      <c r="AR978" s="129"/>
      <c r="AS978" s="129"/>
      <c r="AT978" s="129"/>
      <c r="AU978" s="129"/>
      <c r="AV978" s="129"/>
      <c r="AW978" s="129"/>
    </row>
    <row r="979" spans="1:49" outlineLevel="1">
      <c r="A979" s="130">
        <v>417</v>
      </c>
      <c r="B979" s="134" t="s">
        <v>1335</v>
      </c>
      <c r="C979" s="166" t="s">
        <v>1336</v>
      </c>
      <c r="D979" s="136" t="s">
        <v>237</v>
      </c>
      <c r="E979" s="140">
        <v>4.1749999999999998</v>
      </c>
      <c r="F979" s="144"/>
      <c r="G979" s="145">
        <f>ROUND(E979*F979,2)</f>
        <v>0</v>
      </c>
      <c r="H979" s="145">
        <v>1.8079999999999999E-2</v>
      </c>
      <c r="I979" s="145">
        <f>ROUND(E979*H979,5)</f>
        <v>7.5480000000000005E-2</v>
      </c>
      <c r="J979" s="145">
        <v>0</v>
      </c>
      <c r="K979" s="145">
        <f>ROUND(E979*J979,5)</f>
        <v>0</v>
      </c>
      <c r="L979" s="129"/>
      <c r="M979" s="129"/>
      <c r="N979" s="129"/>
      <c r="O979" s="129"/>
      <c r="P979" s="129"/>
      <c r="Q979" s="129"/>
      <c r="R979" s="129"/>
      <c r="S979" s="129"/>
      <c r="T979" s="129" t="s">
        <v>155</v>
      </c>
      <c r="U979" s="129"/>
      <c r="V979" s="129"/>
      <c r="W979" s="129"/>
      <c r="X979" s="129"/>
      <c r="Y979" s="129"/>
      <c r="Z979" s="129"/>
      <c r="AA979" s="129"/>
      <c r="AB979" s="129"/>
      <c r="AC979" s="129"/>
      <c r="AD979" s="129"/>
      <c r="AE979" s="129"/>
      <c r="AF979" s="129"/>
      <c r="AG979" s="129"/>
      <c r="AH979" s="129"/>
      <c r="AI979" s="129"/>
      <c r="AJ979" s="129"/>
      <c r="AK979" s="129"/>
      <c r="AL979" s="129"/>
      <c r="AM979" s="129"/>
      <c r="AN979" s="129"/>
      <c r="AO979" s="129"/>
      <c r="AP979" s="129"/>
      <c r="AQ979" s="129"/>
      <c r="AR979" s="129"/>
      <c r="AS979" s="129"/>
      <c r="AT979" s="129"/>
      <c r="AU979" s="129"/>
      <c r="AV979" s="129"/>
      <c r="AW979" s="129"/>
    </row>
    <row r="980" spans="1:49" outlineLevel="1">
      <c r="A980" s="130"/>
      <c r="B980" s="134"/>
      <c r="C980" s="167" t="s">
        <v>1337</v>
      </c>
      <c r="D980" s="137"/>
      <c r="E980" s="141">
        <v>4.1749999999999998</v>
      </c>
      <c r="F980" s="145"/>
      <c r="G980" s="145"/>
      <c r="H980" s="145"/>
      <c r="I980" s="145"/>
      <c r="J980" s="145"/>
      <c r="K980" s="145"/>
      <c r="L980" s="129"/>
      <c r="M980" s="129"/>
      <c r="N980" s="129"/>
      <c r="O980" s="129"/>
      <c r="P980" s="129"/>
      <c r="Q980" s="129"/>
      <c r="R980" s="129"/>
      <c r="S980" s="129"/>
      <c r="T980" s="129" t="s">
        <v>157</v>
      </c>
      <c r="U980" s="129">
        <v>0</v>
      </c>
      <c r="V980" s="129"/>
      <c r="W980" s="129"/>
      <c r="X980" s="129"/>
      <c r="Y980" s="129"/>
      <c r="Z980" s="129"/>
      <c r="AA980" s="129"/>
      <c r="AB980" s="129"/>
      <c r="AC980" s="129"/>
      <c r="AD980" s="129"/>
      <c r="AE980" s="129"/>
      <c r="AF980" s="129"/>
      <c r="AG980" s="129"/>
      <c r="AH980" s="129"/>
      <c r="AI980" s="129"/>
      <c r="AJ980" s="129"/>
      <c r="AK980" s="129"/>
      <c r="AL980" s="129"/>
      <c r="AM980" s="129"/>
      <c r="AN980" s="129"/>
      <c r="AO980" s="129"/>
      <c r="AP980" s="129"/>
      <c r="AQ980" s="129"/>
      <c r="AR980" s="129"/>
      <c r="AS980" s="129"/>
      <c r="AT980" s="129"/>
      <c r="AU980" s="129"/>
      <c r="AV980" s="129"/>
      <c r="AW980" s="129"/>
    </row>
    <row r="981" spans="1:49" outlineLevel="1">
      <c r="A981" s="130">
        <v>418</v>
      </c>
      <c r="B981" s="134" t="s">
        <v>1338</v>
      </c>
      <c r="C981" s="166" t="s">
        <v>1339</v>
      </c>
      <c r="D981" s="136" t="s">
        <v>237</v>
      </c>
      <c r="E981" s="140">
        <v>23.565000000000001</v>
      </c>
      <c r="F981" s="144"/>
      <c r="G981" s="145">
        <f>ROUND(E981*F981,2)</f>
        <v>0</v>
      </c>
      <c r="H981" s="145">
        <v>1.8079999999999999E-2</v>
      </c>
      <c r="I981" s="145">
        <f>ROUND(E981*H981,5)</f>
        <v>0.42605999999999999</v>
      </c>
      <c r="J981" s="145">
        <v>0</v>
      </c>
      <c r="K981" s="145">
        <f>ROUND(E981*J981,5)</f>
        <v>0</v>
      </c>
      <c r="L981" s="129"/>
      <c r="M981" s="129"/>
      <c r="N981" s="129"/>
      <c r="O981" s="129"/>
      <c r="P981" s="129"/>
      <c r="Q981" s="129"/>
      <c r="R981" s="129"/>
      <c r="S981" s="129"/>
      <c r="T981" s="129" t="s">
        <v>155</v>
      </c>
      <c r="U981" s="129"/>
      <c r="V981" s="129"/>
      <c r="W981" s="129"/>
      <c r="X981" s="129"/>
      <c r="Y981" s="129"/>
      <c r="Z981" s="129"/>
      <c r="AA981" s="129"/>
      <c r="AB981" s="129"/>
      <c r="AC981" s="129"/>
      <c r="AD981" s="129"/>
      <c r="AE981" s="129"/>
      <c r="AF981" s="129"/>
      <c r="AG981" s="129"/>
      <c r="AH981" s="129"/>
      <c r="AI981" s="129"/>
      <c r="AJ981" s="129"/>
      <c r="AK981" s="129"/>
      <c r="AL981" s="129"/>
      <c r="AM981" s="129"/>
      <c r="AN981" s="129"/>
      <c r="AO981" s="129"/>
      <c r="AP981" s="129"/>
      <c r="AQ981" s="129"/>
      <c r="AR981" s="129"/>
      <c r="AS981" s="129"/>
      <c r="AT981" s="129"/>
      <c r="AU981" s="129"/>
      <c r="AV981" s="129"/>
      <c r="AW981" s="129"/>
    </row>
    <row r="982" spans="1:49" outlineLevel="1">
      <c r="A982" s="130"/>
      <c r="B982" s="134"/>
      <c r="C982" s="167" t="s">
        <v>1340</v>
      </c>
      <c r="D982" s="137"/>
      <c r="E982" s="141">
        <v>23.565000000000001</v>
      </c>
      <c r="F982" s="145"/>
      <c r="G982" s="145"/>
      <c r="H982" s="145"/>
      <c r="I982" s="145"/>
      <c r="J982" s="145"/>
      <c r="K982" s="145"/>
      <c r="L982" s="129"/>
      <c r="M982" s="129"/>
      <c r="N982" s="129"/>
      <c r="O982" s="129"/>
      <c r="P982" s="129"/>
      <c r="Q982" s="129"/>
      <c r="R982" s="129"/>
      <c r="S982" s="129"/>
      <c r="T982" s="129" t="s">
        <v>157</v>
      </c>
      <c r="U982" s="129">
        <v>0</v>
      </c>
      <c r="V982" s="129"/>
      <c r="W982" s="129"/>
      <c r="X982" s="129"/>
      <c r="Y982" s="129"/>
      <c r="Z982" s="129"/>
      <c r="AA982" s="129"/>
      <c r="AB982" s="129"/>
      <c r="AC982" s="129"/>
      <c r="AD982" s="129"/>
      <c r="AE982" s="129"/>
      <c r="AF982" s="129"/>
      <c r="AG982" s="129"/>
      <c r="AH982" s="129"/>
      <c r="AI982" s="129"/>
      <c r="AJ982" s="129"/>
      <c r="AK982" s="129"/>
      <c r="AL982" s="129"/>
      <c r="AM982" s="129"/>
      <c r="AN982" s="129"/>
      <c r="AO982" s="129"/>
      <c r="AP982" s="129"/>
      <c r="AQ982" s="129"/>
      <c r="AR982" s="129"/>
      <c r="AS982" s="129"/>
      <c r="AT982" s="129"/>
      <c r="AU982" s="129"/>
      <c r="AV982" s="129"/>
      <c r="AW982" s="129"/>
    </row>
    <row r="983" spans="1:49" outlineLevel="1">
      <c r="A983" s="130">
        <v>419</v>
      </c>
      <c r="B983" s="134" t="s">
        <v>1341</v>
      </c>
      <c r="C983" s="166" t="s">
        <v>1342</v>
      </c>
      <c r="D983" s="136" t="s">
        <v>237</v>
      </c>
      <c r="E983" s="140">
        <v>8.5</v>
      </c>
      <c r="F983" s="144"/>
      <c r="G983" s="145">
        <f>ROUND(E983*F983,2)</f>
        <v>0</v>
      </c>
      <c r="H983" s="145">
        <v>1.8079999999999999E-2</v>
      </c>
      <c r="I983" s="145">
        <f>ROUND(E983*H983,5)</f>
        <v>0.15368000000000001</v>
      </c>
      <c r="J983" s="145">
        <v>0</v>
      </c>
      <c r="K983" s="145">
        <f>ROUND(E983*J983,5)</f>
        <v>0</v>
      </c>
      <c r="L983" s="129"/>
      <c r="M983" s="129"/>
      <c r="N983" s="129"/>
      <c r="O983" s="129"/>
      <c r="P983" s="129"/>
      <c r="Q983" s="129"/>
      <c r="R983" s="129"/>
      <c r="S983" s="129"/>
      <c r="T983" s="129" t="s">
        <v>155</v>
      </c>
      <c r="U983" s="129"/>
      <c r="V983" s="129"/>
      <c r="W983" s="129"/>
      <c r="X983" s="129"/>
      <c r="Y983" s="129"/>
      <c r="Z983" s="129"/>
      <c r="AA983" s="129"/>
      <c r="AB983" s="129"/>
      <c r="AC983" s="129"/>
      <c r="AD983" s="129"/>
      <c r="AE983" s="129"/>
      <c r="AF983" s="129"/>
      <c r="AG983" s="129"/>
      <c r="AH983" s="129"/>
      <c r="AI983" s="129"/>
      <c r="AJ983" s="129"/>
      <c r="AK983" s="129"/>
      <c r="AL983" s="129"/>
      <c r="AM983" s="129"/>
      <c r="AN983" s="129"/>
      <c r="AO983" s="129"/>
      <c r="AP983" s="129"/>
      <c r="AQ983" s="129"/>
      <c r="AR983" s="129"/>
      <c r="AS983" s="129"/>
      <c r="AT983" s="129"/>
      <c r="AU983" s="129"/>
      <c r="AV983" s="129"/>
      <c r="AW983" s="129"/>
    </row>
    <row r="984" spans="1:49" outlineLevel="1">
      <c r="A984" s="130"/>
      <c r="B984" s="134"/>
      <c r="C984" s="167" t="s">
        <v>1343</v>
      </c>
      <c r="D984" s="137"/>
      <c r="E984" s="141">
        <v>8.5</v>
      </c>
      <c r="F984" s="145"/>
      <c r="G984" s="145"/>
      <c r="H984" s="145"/>
      <c r="I984" s="145"/>
      <c r="J984" s="145"/>
      <c r="K984" s="145"/>
      <c r="L984" s="129"/>
      <c r="M984" s="129"/>
      <c r="N984" s="129"/>
      <c r="O984" s="129"/>
      <c r="P984" s="129"/>
      <c r="Q984" s="129"/>
      <c r="R984" s="129"/>
      <c r="S984" s="129"/>
      <c r="T984" s="129" t="s">
        <v>157</v>
      </c>
      <c r="U984" s="129">
        <v>0</v>
      </c>
      <c r="V984" s="129"/>
      <c r="W984" s="129"/>
      <c r="X984" s="129"/>
      <c r="Y984" s="129"/>
      <c r="Z984" s="129"/>
      <c r="AA984" s="129"/>
      <c r="AB984" s="129"/>
      <c r="AC984" s="129"/>
      <c r="AD984" s="129"/>
      <c r="AE984" s="129"/>
      <c r="AF984" s="129"/>
      <c r="AG984" s="129"/>
      <c r="AH984" s="129"/>
      <c r="AI984" s="129"/>
      <c r="AJ984" s="129"/>
      <c r="AK984" s="129"/>
      <c r="AL984" s="129"/>
      <c r="AM984" s="129"/>
      <c r="AN984" s="129"/>
      <c r="AO984" s="129"/>
      <c r="AP984" s="129"/>
      <c r="AQ984" s="129"/>
      <c r="AR984" s="129"/>
      <c r="AS984" s="129"/>
      <c r="AT984" s="129"/>
      <c r="AU984" s="129"/>
      <c r="AV984" s="129"/>
      <c r="AW984" s="129"/>
    </row>
    <row r="985" spans="1:49" outlineLevel="1">
      <c r="A985" s="130">
        <v>420</v>
      </c>
      <c r="B985" s="134" t="s">
        <v>1344</v>
      </c>
      <c r="C985" s="166" t="s">
        <v>1345</v>
      </c>
      <c r="D985" s="136" t="s">
        <v>219</v>
      </c>
      <c r="E985" s="140">
        <v>3.33</v>
      </c>
      <c r="F985" s="144"/>
      <c r="G985" s="145">
        <f>ROUND(E985*F985,2)</f>
        <v>0</v>
      </c>
      <c r="H985" s="145">
        <v>0</v>
      </c>
      <c r="I985" s="145">
        <f>ROUND(E985*H985,5)</f>
        <v>0</v>
      </c>
      <c r="J985" s="145">
        <v>0</v>
      </c>
      <c r="K985" s="145">
        <f>ROUND(E985*J985,5)</f>
        <v>0</v>
      </c>
      <c r="L985" s="129"/>
      <c r="M985" s="129"/>
      <c r="N985" s="129"/>
      <c r="O985" s="129"/>
      <c r="P985" s="129"/>
      <c r="Q985" s="129"/>
      <c r="R985" s="129"/>
      <c r="S985" s="129"/>
      <c r="T985" s="129" t="s">
        <v>155</v>
      </c>
      <c r="U985" s="129"/>
      <c r="V985" s="129"/>
      <c r="W985" s="129"/>
      <c r="X985" s="129"/>
      <c r="Y985" s="129"/>
      <c r="Z985" s="129"/>
      <c r="AA985" s="129"/>
      <c r="AB985" s="129"/>
      <c r="AC985" s="129"/>
      <c r="AD985" s="129"/>
      <c r="AE985" s="129"/>
      <c r="AF985" s="129"/>
      <c r="AG985" s="129"/>
      <c r="AH985" s="129"/>
      <c r="AI985" s="129"/>
      <c r="AJ985" s="129"/>
      <c r="AK985" s="129"/>
      <c r="AL985" s="129"/>
      <c r="AM985" s="129"/>
      <c r="AN985" s="129"/>
      <c r="AO985" s="129"/>
      <c r="AP985" s="129"/>
      <c r="AQ985" s="129"/>
      <c r="AR985" s="129"/>
      <c r="AS985" s="129"/>
      <c r="AT985" s="129"/>
      <c r="AU985" s="129"/>
      <c r="AV985" s="129"/>
      <c r="AW985" s="129"/>
    </row>
    <row r="986" spans="1:49">
      <c r="A986" s="131" t="s">
        <v>150</v>
      </c>
      <c r="B986" s="135" t="s">
        <v>114</v>
      </c>
      <c r="C986" s="168" t="s">
        <v>115</v>
      </c>
      <c r="D986" s="138"/>
      <c r="E986" s="142"/>
      <c r="F986" s="146"/>
      <c r="G986" s="146">
        <f>SUM(G987:G1015)</f>
        <v>0</v>
      </c>
      <c r="H986" s="146"/>
      <c r="I986" s="146">
        <f>SUM(I987:I1015)</f>
        <v>11.65338</v>
      </c>
      <c r="J986" s="146"/>
      <c r="K986" s="146">
        <f>SUM(K987:K1015)</f>
        <v>0</v>
      </c>
      <c r="T986" t="s">
        <v>151</v>
      </c>
    </row>
    <row r="987" spans="1:49" outlineLevel="1">
      <c r="A987" s="130">
        <v>421</v>
      </c>
      <c r="B987" s="134" t="s">
        <v>1346</v>
      </c>
      <c r="C987" s="166" t="s">
        <v>1347</v>
      </c>
      <c r="D987" s="136" t="s">
        <v>198</v>
      </c>
      <c r="E987" s="140">
        <v>356.37619999999998</v>
      </c>
      <c r="F987" s="144"/>
      <c r="G987" s="145">
        <f>ROUND(E987*F987,2)</f>
        <v>0</v>
      </c>
      <c r="H987" s="145">
        <v>0</v>
      </c>
      <c r="I987" s="145">
        <f>ROUND(E987*H987,5)</f>
        <v>0</v>
      </c>
      <c r="J987" s="145">
        <v>0</v>
      </c>
      <c r="K987" s="145">
        <f>ROUND(E987*J987,5)</f>
        <v>0</v>
      </c>
      <c r="L987" s="129"/>
      <c r="M987" s="129"/>
      <c r="N987" s="129"/>
      <c r="O987" s="129"/>
      <c r="P987" s="129"/>
      <c r="Q987" s="129"/>
      <c r="R987" s="129"/>
      <c r="S987" s="129"/>
      <c r="T987" s="129" t="s">
        <v>155</v>
      </c>
      <c r="U987" s="129"/>
      <c r="V987" s="129"/>
      <c r="W987" s="129"/>
      <c r="X987" s="129"/>
      <c r="Y987" s="129"/>
      <c r="Z987" s="129"/>
      <c r="AA987" s="129"/>
      <c r="AB987" s="129"/>
      <c r="AC987" s="129"/>
      <c r="AD987" s="129"/>
      <c r="AE987" s="129"/>
      <c r="AF987" s="129"/>
      <c r="AG987" s="129"/>
      <c r="AH987" s="129"/>
      <c r="AI987" s="129"/>
      <c r="AJ987" s="129"/>
      <c r="AK987" s="129"/>
      <c r="AL987" s="129"/>
      <c r="AM987" s="129"/>
      <c r="AN987" s="129"/>
      <c r="AO987" s="129"/>
      <c r="AP987" s="129"/>
      <c r="AQ987" s="129"/>
      <c r="AR987" s="129"/>
      <c r="AS987" s="129"/>
      <c r="AT987" s="129"/>
      <c r="AU987" s="129"/>
      <c r="AV987" s="129"/>
      <c r="AW987" s="129"/>
    </row>
    <row r="988" spans="1:49" outlineLevel="1">
      <c r="A988" s="130"/>
      <c r="B988" s="134"/>
      <c r="C988" s="167" t="s">
        <v>657</v>
      </c>
      <c r="D988" s="137"/>
      <c r="E988" s="141">
        <v>111.28</v>
      </c>
      <c r="F988" s="145"/>
      <c r="G988" s="145"/>
      <c r="H988" s="145"/>
      <c r="I988" s="145"/>
      <c r="J988" s="145"/>
      <c r="K988" s="145"/>
      <c r="L988" s="129"/>
      <c r="M988" s="129"/>
      <c r="N988" s="129"/>
      <c r="O988" s="129"/>
      <c r="P988" s="129"/>
      <c r="Q988" s="129"/>
      <c r="R988" s="129"/>
      <c r="S988" s="129"/>
      <c r="T988" s="129" t="s">
        <v>157</v>
      </c>
      <c r="U988" s="129">
        <v>0</v>
      </c>
      <c r="V988" s="129"/>
      <c r="W988" s="129"/>
      <c r="X988" s="129"/>
      <c r="Y988" s="129"/>
      <c r="Z988" s="129"/>
      <c r="AA988" s="129"/>
      <c r="AB988" s="129"/>
      <c r="AC988" s="129"/>
      <c r="AD988" s="129"/>
      <c r="AE988" s="129"/>
      <c r="AF988" s="129"/>
      <c r="AG988" s="129"/>
      <c r="AH988" s="129"/>
      <c r="AI988" s="129"/>
      <c r="AJ988" s="129"/>
      <c r="AK988" s="129"/>
      <c r="AL988" s="129"/>
      <c r="AM988" s="129"/>
      <c r="AN988" s="129"/>
      <c r="AO988" s="129"/>
      <c r="AP988" s="129"/>
      <c r="AQ988" s="129"/>
      <c r="AR988" s="129"/>
      <c r="AS988" s="129"/>
      <c r="AT988" s="129"/>
      <c r="AU988" s="129"/>
      <c r="AV988" s="129"/>
      <c r="AW988" s="129"/>
    </row>
    <row r="989" spans="1:49" outlineLevel="1">
      <c r="A989" s="130"/>
      <c r="B989" s="134"/>
      <c r="C989" s="167" t="s">
        <v>1348</v>
      </c>
      <c r="D989" s="137"/>
      <c r="E989" s="141">
        <v>6.2662000000000004</v>
      </c>
      <c r="F989" s="145"/>
      <c r="G989" s="145"/>
      <c r="H989" s="145"/>
      <c r="I989" s="145"/>
      <c r="J989" s="145"/>
      <c r="K989" s="145"/>
      <c r="L989" s="129"/>
      <c r="M989" s="129"/>
      <c r="N989" s="129"/>
      <c r="O989" s="129"/>
      <c r="P989" s="129"/>
      <c r="Q989" s="129"/>
      <c r="R989" s="129"/>
      <c r="S989" s="129"/>
      <c r="T989" s="129" t="s">
        <v>157</v>
      </c>
      <c r="U989" s="129">
        <v>0</v>
      </c>
      <c r="V989" s="129"/>
      <c r="W989" s="129"/>
      <c r="X989" s="129"/>
      <c r="Y989" s="129"/>
      <c r="Z989" s="129"/>
      <c r="AA989" s="129"/>
      <c r="AB989" s="129"/>
      <c r="AC989" s="129"/>
      <c r="AD989" s="129"/>
      <c r="AE989" s="129"/>
      <c r="AF989" s="129"/>
      <c r="AG989" s="129"/>
      <c r="AH989" s="129"/>
      <c r="AI989" s="129"/>
      <c r="AJ989" s="129"/>
      <c r="AK989" s="129"/>
      <c r="AL989" s="129"/>
      <c r="AM989" s="129"/>
      <c r="AN989" s="129"/>
      <c r="AO989" s="129"/>
      <c r="AP989" s="129"/>
      <c r="AQ989" s="129"/>
      <c r="AR989" s="129"/>
      <c r="AS989" s="129"/>
      <c r="AT989" s="129"/>
      <c r="AU989" s="129"/>
      <c r="AV989" s="129"/>
      <c r="AW989" s="129"/>
    </row>
    <row r="990" spans="1:49" ht="20.399999999999999" outlineLevel="1">
      <c r="A990" s="130"/>
      <c r="B990" s="134"/>
      <c r="C990" s="167" t="s">
        <v>1349</v>
      </c>
      <c r="D990" s="137"/>
      <c r="E990" s="141">
        <v>186.4</v>
      </c>
      <c r="F990" s="145"/>
      <c r="G990" s="145"/>
      <c r="H990" s="145"/>
      <c r="I990" s="145"/>
      <c r="J990" s="145"/>
      <c r="K990" s="145"/>
      <c r="L990" s="129"/>
      <c r="M990" s="129"/>
      <c r="N990" s="129"/>
      <c r="O990" s="129"/>
      <c r="P990" s="129"/>
      <c r="Q990" s="129"/>
      <c r="R990" s="129"/>
      <c r="S990" s="129"/>
      <c r="T990" s="129" t="s">
        <v>157</v>
      </c>
      <c r="U990" s="129">
        <v>0</v>
      </c>
      <c r="V990" s="129"/>
      <c r="W990" s="129"/>
      <c r="X990" s="129"/>
      <c r="Y990" s="129"/>
      <c r="Z990" s="129"/>
      <c r="AA990" s="129"/>
      <c r="AB990" s="129"/>
      <c r="AC990" s="129"/>
      <c r="AD990" s="129"/>
      <c r="AE990" s="129"/>
      <c r="AF990" s="129"/>
      <c r="AG990" s="129"/>
      <c r="AH990" s="129"/>
      <c r="AI990" s="129"/>
      <c r="AJ990" s="129"/>
      <c r="AK990" s="129"/>
      <c r="AL990" s="129"/>
      <c r="AM990" s="129"/>
      <c r="AN990" s="129"/>
      <c r="AO990" s="129"/>
      <c r="AP990" s="129"/>
      <c r="AQ990" s="129"/>
      <c r="AR990" s="129"/>
      <c r="AS990" s="129"/>
      <c r="AT990" s="129"/>
      <c r="AU990" s="129"/>
      <c r="AV990" s="129"/>
      <c r="AW990" s="129"/>
    </row>
    <row r="991" spans="1:49" outlineLevel="1">
      <c r="A991" s="130"/>
      <c r="B991" s="134"/>
      <c r="C991" s="167" t="s">
        <v>1350</v>
      </c>
      <c r="D991" s="137"/>
      <c r="E991" s="141">
        <v>52.43</v>
      </c>
      <c r="F991" s="145"/>
      <c r="G991" s="145"/>
      <c r="H991" s="145"/>
      <c r="I991" s="145"/>
      <c r="J991" s="145"/>
      <c r="K991" s="145"/>
      <c r="L991" s="129"/>
      <c r="M991" s="129"/>
      <c r="N991" s="129"/>
      <c r="O991" s="129"/>
      <c r="P991" s="129"/>
      <c r="Q991" s="129"/>
      <c r="R991" s="129"/>
      <c r="S991" s="129"/>
      <c r="T991" s="129" t="s">
        <v>157</v>
      </c>
      <c r="U991" s="129">
        <v>0</v>
      </c>
      <c r="V991" s="129"/>
      <c r="W991" s="129"/>
      <c r="X991" s="129"/>
      <c r="Y991" s="129"/>
      <c r="Z991" s="129"/>
      <c r="AA991" s="129"/>
      <c r="AB991" s="129"/>
      <c r="AC991" s="129"/>
      <c r="AD991" s="129"/>
      <c r="AE991" s="129"/>
      <c r="AF991" s="129"/>
      <c r="AG991" s="129"/>
      <c r="AH991" s="129"/>
      <c r="AI991" s="129"/>
      <c r="AJ991" s="129"/>
      <c r="AK991" s="129"/>
      <c r="AL991" s="129"/>
      <c r="AM991" s="129"/>
      <c r="AN991" s="129"/>
      <c r="AO991" s="129"/>
      <c r="AP991" s="129"/>
      <c r="AQ991" s="129"/>
      <c r="AR991" s="129"/>
      <c r="AS991" s="129"/>
      <c r="AT991" s="129"/>
      <c r="AU991" s="129"/>
      <c r="AV991" s="129"/>
      <c r="AW991" s="129"/>
    </row>
    <row r="992" spans="1:49" outlineLevel="1">
      <c r="A992" s="130">
        <v>422</v>
      </c>
      <c r="B992" s="134" t="s">
        <v>1351</v>
      </c>
      <c r="C992" s="166" t="s">
        <v>1352</v>
      </c>
      <c r="D992" s="136" t="s">
        <v>198</v>
      </c>
      <c r="E992" s="140">
        <v>356.37619999999998</v>
      </c>
      <c r="F992" s="144"/>
      <c r="G992" s="145">
        <f>ROUND(E992*F992,2)</f>
        <v>0</v>
      </c>
      <c r="H992" s="145">
        <v>2.1000000000000001E-4</v>
      </c>
      <c r="I992" s="145">
        <f>ROUND(E992*H992,5)</f>
        <v>7.4840000000000004E-2</v>
      </c>
      <c r="J992" s="145">
        <v>0</v>
      </c>
      <c r="K992" s="145">
        <f>ROUND(E992*J992,5)</f>
        <v>0</v>
      </c>
      <c r="L992" s="129"/>
      <c r="M992" s="129"/>
      <c r="N992" s="129"/>
      <c r="O992" s="129"/>
      <c r="P992" s="129"/>
      <c r="Q992" s="129"/>
      <c r="R992" s="129"/>
      <c r="S992" s="129"/>
      <c r="T992" s="129" t="s">
        <v>155</v>
      </c>
      <c r="U992" s="129"/>
      <c r="V992" s="129"/>
      <c r="W992" s="129"/>
      <c r="X992" s="129"/>
      <c r="Y992" s="129"/>
      <c r="Z992" s="129"/>
      <c r="AA992" s="129"/>
      <c r="AB992" s="129"/>
      <c r="AC992" s="129"/>
      <c r="AD992" s="129"/>
      <c r="AE992" s="129"/>
      <c r="AF992" s="129"/>
      <c r="AG992" s="129"/>
      <c r="AH992" s="129"/>
      <c r="AI992" s="129"/>
      <c r="AJ992" s="129"/>
      <c r="AK992" s="129"/>
      <c r="AL992" s="129"/>
      <c r="AM992" s="129"/>
      <c r="AN992" s="129"/>
      <c r="AO992" s="129"/>
      <c r="AP992" s="129"/>
      <c r="AQ992" s="129"/>
      <c r="AR992" s="129"/>
      <c r="AS992" s="129"/>
      <c r="AT992" s="129"/>
      <c r="AU992" s="129"/>
      <c r="AV992" s="129"/>
      <c r="AW992" s="129"/>
    </row>
    <row r="993" spans="1:49" outlineLevel="1">
      <c r="A993" s="130">
        <v>423</v>
      </c>
      <c r="B993" s="134" t="s">
        <v>1353</v>
      </c>
      <c r="C993" s="166" t="s">
        <v>1354</v>
      </c>
      <c r="D993" s="136" t="s">
        <v>237</v>
      </c>
      <c r="E993" s="140">
        <v>54.44</v>
      </c>
      <c r="F993" s="144"/>
      <c r="G993" s="145">
        <f>ROUND(E993*F993,2)</f>
        <v>0</v>
      </c>
      <c r="H993" s="145">
        <v>2.4399999999999999E-3</v>
      </c>
      <c r="I993" s="145">
        <f>ROUND(E993*H993,5)</f>
        <v>0.13283</v>
      </c>
      <c r="J993" s="145">
        <v>0</v>
      </c>
      <c r="K993" s="145">
        <f>ROUND(E993*J993,5)</f>
        <v>0</v>
      </c>
      <c r="L993" s="129"/>
      <c r="M993" s="129"/>
      <c r="N993" s="129"/>
      <c r="O993" s="129"/>
      <c r="P993" s="129"/>
      <c r="Q993" s="129"/>
      <c r="R993" s="129"/>
      <c r="S993" s="129"/>
      <c r="T993" s="129" t="s">
        <v>155</v>
      </c>
      <c r="U993" s="129"/>
      <c r="V993" s="129"/>
      <c r="W993" s="129"/>
      <c r="X993" s="129"/>
      <c r="Y993" s="129"/>
      <c r="Z993" s="129"/>
      <c r="AA993" s="129"/>
      <c r="AB993" s="129"/>
      <c r="AC993" s="129"/>
      <c r="AD993" s="129"/>
      <c r="AE993" s="129"/>
      <c r="AF993" s="129"/>
      <c r="AG993" s="129"/>
      <c r="AH993" s="129"/>
      <c r="AI993" s="129"/>
      <c r="AJ993" s="129"/>
      <c r="AK993" s="129"/>
      <c r="AL993" s="129"/>
      <c r="AM993" s="129"/>
      <c r="AN993" s="129"/>
      <c r="AO993" s="129"/>
      <c r="AP993" s="129"/>
      <c r="AQ993" s="129"/>
      <c r="AR993" s="129"/>
      <c r="AS993" s="129"/>
      <c r="AT993" s="129"/>
      <c r="AU993" s="129"/>
      <c r="AV993" s="129"/>
      <c r="AW993" s="129"/>
    </row>
    <row r="994" spans="1:49" outlineLevel="1">
      <c r="A994" s="130"/>
      <c r="B994" s="134"/>
      <c r="C994" s="167" t="s">
        <v>1355</v>
      </c>
      <c r="D994" s="137"/>
      <c r="E994" s="141">
        <v>25.84</v>
      </c>
      <c r="F994" s="145"/>
      <c r="G994" s="145"/>
      <c r="H994" s="145"/>
      <c r="I994" s="145"/>
      <c r="J994" s="145"/>
      <c r="K994" s="145"/>
      <c r="L994" s="129"/>
      <c r="M994" s="129"/>
      <c r="N994" s="129"/>
      <c r="O994" s="129"/>
      <c r="P994" s="129"/>
      <c r="Q994" s="129"/>
      <c r="R994" s="129"/>
      <c r="S994" s="129"/>
      <c r="T994" s="129" t="s">
        <v>157</v>
      </c>
      <c r="U994" s="129">
        <v>0</v>
      </c>
      <c r="V994" s="129"/>
      <c r="W994" s="129"/>
      <c r="X994" s="129"/>
      <c r="Y994" s="129"/>
      <c r="Z994" s="129"/>
      <c r="AA994" s="129"/>
      <c r="AB994" s="129"/>
      <c r="AC994" s="129"/>
      <c r="AD994" s="129"/>
      <c r="AE994" s="129"/>
      <c r="AF994" s="129"/>
      <c r="AG994" s="129"/>
      <c r="AH994" s="129"/>
      <c r="AI994" s="129"/>
      <c r="AJ994" s="129"/>
      <c r="AK994" s="129"/>
      <c r="AL994" s="129"/>
      <c r="AM994" s="129"/>
      <c r="AN994" s="129"/>
      <c r="AO994" s="129"/>
      <c r="AP994" s="129"/>
      <c r="AQ994" s="129"/>
      <c r="AR994" s="129"/>
      <c r="AS994" s="129"/>
      <c r="AT994" s="129"/>
      <c r="AU994" s="129"/>
      <c r="AV994" s="129"/>
      <c r="AW994" s="129"/>
    </row>
    <row r="995" spans="1:49" outlineLevel="1">
      <c r="A995" s="130"/>
      <c r="B995" s="134"/>
      <c r="C995" s="167" t="s">
        <v>1356</v>
      </c>
      <c r="D995" s="137"/>
      <c r="E995" s="141">
        <v>28.6</v>
      </c>
      <c r="F995" s="145"/>
      <c r="G995" s="145"/>
      <c r="H995" s="145"/>
      <c r="I995" s="145"/>
      <c r="J995" s="145"/>
      <c r="K995" s="145"/>
      <c r="L995" s="129"/>
      <c r="M995" s="129"/>
      <c r="N995" s="129"/>
      <c r="O995" s="129"/>
      <c r="P995" s="129"/>
      <c r="Q995" s="129"/>
      <c r="R995" s="129"/>
      <c r="S995" s="129"/>
      <c r="T995" s="129" t="s">
        <v>157</v>
      </c>
      <c r="U995" s="129">
        <v>0</v>
      </c>
      <c r="V995" s="129"/>
      <c r="W995" s="129"/>
      <c r="X995" s="129"/>
      <c r="Y995" s="129"/>
      <c r="Z995" s="129"/>
      <c r="AA995" s="129"/>
      <c r="AB995" s="129"/>
      <c r="AC995" s="129"/>
      <c r="AD995" s="129"/>
      <c r="AE995" s="129"/>
      <c r="AF995" s="129"/>
      <c r="AG995" s="129"/>
      <c r="AH995" s="129"/>
      <c r="AI995" s="129"/>
      <c r="AJ995" s="129"/>
      <c r="AK995" s="129"/>
      <c r="AL995" s="129"/>
      <c r="AM995" s="129"/>
      <c r="AN995" s="129"/>
      <c r="AO995" s="129"/>
      <c r="AP995" s="129"/>
      <c r="AQ995" s="129"/>
      <c r="AR995" s="129"/>
      <c r="AS995" s="129"/>
      <c r="AT995" s="129"/>
      <c r="AU995" s="129"/>
      <c r="AV995" s="129"/>
      <c r="AW995" s="129"/>
    </row>
    <row r="996" spans="1:49" outlineLevel="1">
      <c r="A996" s="130">
        <v>424</v>
      </c>
      <c r="B996" s="134" t="s">
        <v>1357</v>
      </c>
      <c r="C996" s="166" t="s">
        <v>1358</v>
      </c>
      <c r="D996" s="136" t="s">
        <v>237</v>
      </c>
      <c r="E996" s="140">
        <v>54.44</v>
      </c>
      <c r="F996" s="144"/>
      <c r="G996" s="145">
        <f>ROUND(E996*F996,2)</f>
        <v>0</v>
      </c>
      <c r="H996" s="145">
        <v>2.0200000000000001E-3</v>
      </c>
      <c r="I996" s="145">
        <f>ROUND(E996*H996,5)</f>
        <v>0.10997</v>
      </c>
      <c r="J996" s="145">
        <v>0</v>
      </c>
      <c r="K996" s="145">
        <f>ROUND(E996*J996,5)</f>
        <v>0</v>
      </c>
      <c r="L996" s="129"/>
      <c r="M996" s="129"/>
      <c r="N996" s="129"/>
      <c r="O996" s="129"/>
      <c r="P996" s="129"/>
      <c r="Q996" s="129"/>
      <c r="R996" s="129"/>
      <c r="S996" s="129"/>
      <c r="T996" s="129" t="s">
        <v>155</v>
      </c>
      <c r="U996" s="129"/>
      <c r="V996" s="129"/>
      <c r="W996" s="129"/>
      <c r="X996" s="129"/>
      <c r="Y996" s="129"/>
      <c r="Z996" s="129"/>
      <c r="AA996" s="129"/>
      <c r="AB996" s="129"/>
      <c r="AC996" s="129"/>
      <c r="AD996" s="129"/>
      <c r="AE996" s="129"/>
      <c r="AF996" s="129"/>
      <c r="AG996" s="129"/>
      <c r="AH996" s="129"/>
      <c r="AI996" s="129"/>
      <c r="AJ996" s="129"/>
      <c r="AK996" s="129"/>
      <c r="AL996" s="129"/>
      <c r="AM996" s="129"/>
      <c r="AN996" s="129"/>
      <c r="AO996" s="129"/>
      <c r="AP996" s="129"/>
      <c r="AQ996" s="129"/>
      <c r="AR996" s="129"/>
      <c r="AS996" s="129"/>
      <c r="AT996" s="129"/>
      <c r="AU996" s="129"/>
      <c r="AV996" s="129"/>
      <c r="AW996" s="129"/>
    </row>
    <row r="997" spans="1:49" outlineLevel="1">
      <c r="A997" s="130">
        <v>425</v>
      </c>
      <c r="B997" s="134" t="s">
        <v>1359</v>
      </c>
      <c r="C997" s="166" t="s">
        <v>1360</v>
      </c>
      <c r="D997" s="136" t="s">
        <v>237</v>
      </c>
      <c r="E997" s="140">
        <v>108.88</v>
      </c>
      <c r="F997" s="144"/>
      <c r="G997" s="145">
        <f>ROUND(E997*F997,2)</f>
        <v>0</v>
      </c>
      <c r="H997" s="145">
        <v>0</v>
      </c>
      <c r="I997" s="145">
        <f>ROUND(E997*H997,5)</f>
        <v>0</v>
      </c>
      <c r="J997" s="145">
        <v>0</v>
      </c>
      <c r="K997" s="145">
        <f>ROUND(E997*J997,5)</f>
        <v>0</v>
      </c>
      <c r="L997" s="129"/>
      <c r="M997" s="129"/>
      <c r="N997" s="129"/>
      <c r="O997" s="129"/>
      <c r="P997" s="129"/>
      <c r="Q997" s="129"/>
      <c r="R997" s="129"/>
      <c r="S997" s="129"/>
      <c r="T997" s="129" t="s">
        <v>155</v>
      </c>
      <c r="U997" s="129"/>
      <c r="V997" s="129"/>
      <c r="W997" s="129"/>
      <c r="X997" s="129"/>
      <c r="Y997" s="129"/>
      <c r="Z997" s="129"/>
      <c r="AA997" s="129"/>
      <c r="AB997" s="129"/>
      <c r="AC997" s="129"/>
      <c r="AD997" s="129"/>
      <c r="AE997" s="129"/>
      <c r="AF997" s="129"/>
      <c r="AG997" s="129"/>
      <c r="AH997" s="129"/>
      <c r="AI997" s="129"/>
      <c r="AJ997" s="129"/>
      <c r="AK997" s="129"/>
      <c r="AL997" s="129"/>
      <c r="AM997" s="129"/>
      <c r="AN997" s="129"/>
      <c r="AO997" s="129"/>
      <c r="AP997" s="129"/>
      <c r="AQ997" s="129"/>
      <c r="AR997" s="129"/>
      <c r="AS997" s="129"/>
      <c r="AT997" s="129"/>
      <c r="AU997" s="129"/>
      <c r="AV997" s="129"/>
      <c r="AW997" s="129"/>
    </row>
    <row r="998" spans="1:49" outlineLevel="1">
      <c r="A998" s="130"/>
      <c r="B998" s="134"/>
      <c r="C998" s="167" t="s">
        <v>1361</v>
      </c>
      <c r="D998" s="137"/>
      <c r="E998" s="141">
        <v>108.88</v>
      </c>
      <c r="F998" s="145"/>
      <c r="G998" s="145"/>
      <c r="H998" s="145"/>
      <c r="I998" s="145"/>
      <c r="J998" s="145"/>
      <c r="K998" s="145"/>
      <c r="L998" s="129"/>
      <c r="M998" s="129"/>
      <c r="N998" s="129"/>
      <c r="O998" s="129"/>
      <c r="P998" s="129"/>
      <c r="Q998" s="129"/>
      <c r="R998" s="129"/>
      <c r="S998" s="129"/>
      <c r="T998" s="129" t="s">
        <v>157</v>
      </c>
      <c r="U998" s="129">
        <v>0</v>
      </c>
      <c r="V998" s="129"/>
      <c r="W998" s="129"/>
      <c r="X998" s="129"/>
      <c r="Y998" s="129"/>
      <c r="Z998" s="129"/>
      <c r="AA998" s="129"/>
      <c r="AB998" s="129"/>
      <c r="AC998" s="129"/>
      <c r="AD998" s="129"/>
      <c r="AE998" s="129"/>
      <c r="AF998" s="129"/>
      <c r="AG998" s="129"/>
      <c r="AH998" s="129"/>
      <c r="AI998" s="129"/>
      <c r="AJ998" s="129"/>
      <c r="AK998" s="129"/>
      <c r="AL998" s="129"/>
      <c r="AM998" s="129"/>
      <c r="AN998" s="129"/>
      <c r="AO998" s="129"/>
      <c r="AP998" s="129"/>
      <c r="AQ998" s="129"/>
      <c r="AR998" s="129"/>
      <c r="AS998" s="129"/>
      <c r="AT998" s="129"/>
      <c r="AU998" s="129"/>
      <c r="AV998" s="129"/>
      <c r="AW998" s="129"/>
    </row>
    <row r="999" spans="1:49" outlineLevel="1">
      <c r="A999" s="130">
        <v>426</v>
      </c>
      <c r="B999" s="134" t="s">
        <v>1362</v>
      </c>
      <c r="C999" s="166" t="s">
        <v>1363</v>
      </c>
      <c r="D999" s="136" t="s">
        <v>237</v>
      </c>
      <c r="E999" s="140">
        <v>54.44</v>
      </c>
      <c r="F999" s="144"/>
      <c r="G999" s="145">
        <f>ROUND(E999*F999,2)</f>
        <v>0</v>
      </c>
      <c r="H999" s="145">
        <v>2.3000000000000001E-4</v>
      </c>
      <c r="I999" s="145">
        <f>ROUND(E999*H999,5)</f>
        <v>1.252E-2</v>
      </c>
      <c r="J999" s="145">
        <v>0</v>
      </c>
      <c r="K999" s="145">
        <f>ROUND(E999*J999,5)</f>
        <v>0</v>
      </c>
      <c r="L999" s="129"/>
      <c r="M999" s="129"/>
      <c r="N999" s="129"/>
      <c r="O999" s="129"/>
      <c r="P999" s="129"/>
      <c r="Q999" s="129"/>
      <c r="R999" s="129"/>
      <c r="S999" s="129"/>
      <c r="T999" s="129" t="s">
        <v>155</v>
      </c>
      <c r="U999" s="129"/>
      <c r="V999" s="129"/>
      <c r="W999" s="129"/>
      <c r="X999" s="129"/>
      <c r="Y999" s="129"/>
      <c r="Z999" s="129"/>
      <c r="AA999" s="129"/>
      <c r="AB999" s="129"/>
      <c r="AC999" s="129"/>
      <c r="AD999" s="129"/>
      <c r="AE999" s="129"/>
      <c r="AF999" s="129"/>
      <c r="AG999" s="129"/>
      <c r="AH999" s="129"/>
      <c r="AI999" s="129"/>
      <c r="AJ999" s="129"/>
      <c r="AK999" s="129"/>
      <c r="AL999" s="129"/>
      <c r="AM999" s="129"/>
      <c r="AN999" s="129"/>
      <c r="AO999" s="129"/>
      <c r="AP999" s="129"/>
      <c r="AQ999" s="129"/>
      <c r="AR999" s="129"/>
      <c r="AS999" s="129"/>
      <c r="AT999" s="129"/>
      <c r="AU999" s="129"/>
      <c r="AV999" s="129"/>
      <c r="AW999" s="129"/>
    </row>
    <row r="1000" spans="1:49" outlineLevel="1">
      <c r="A1000" s="130">
        <v>427</v>
      </c>
      <c r="B1000" s="134" t="s">
        <v>1364</v>
      </c>
      <c r="C1000" s="166" t="s">
        <v>1365</v>
      </c>
      <c r="D1000" s="136" t="s">
        <v>237</v>
      </c>
      <c r="E1000" s="140">
        <v>200.28720000000001</v>
      </c>
      <c r="F1000" s="144"/>
      <c r="G1000" s="145">
        <f>ROUND(E1000*F1000,2)</f>
        <v>0</v>
      </c>
      <c r="H1000" s="145">
        <v>6.7000000000000002E-4</v>
      </c>
      <c r="I1000" s="145">
        <f>ROUND(E1000*H1000,5)</f>
        <v>0.13419</v>
      </c>
      <c r="J1000" s="145">
        <v>0</v>
      </c>
      <c r="K1000" s="145">
        <f>ROUND(E1000*J1000,5)</f>
        <v>0</v>
      </c>
      <c r="L1000" s="129"/>
      <c r="M1000" s="129"/>
      <c r="N1000" s="129"/>
      <c r="O1000" s="129"/>
      <c r="P1000" s="129"/>
      <c r="Q1000" s="129"/>
      <c r="R1000" s="129"/>
      <c r="S1000" s="129"/>
      <c r="T1000" s="129" t="s">
        <v>155</v>
      </c>
      <c r="U1000" s="129"/>
      <c r="V1000" s="129"/>
      <c r="W1000" s="129"/>
      <c r="X1000" s="129"/>
      <c r="Y1000" s="129"/>
      <c r="Z1000" s="129"/>
      <c r="AA1000" s="129"/>
      <c r="AB1000" s="129"/>
      <c r="AC1000" s="129"/>
      <c r="AD1000" s="129"/>
      <c r="AE1000" s="129"/>
      <c r="AF1000" s="129"/>
      <c r="AG1000" s="129"/>
      <c r="AH1000" s="129"/>
      <c r="AI1000" s="129"/>
      <c r="AJ1000" s="129"/>
      <c r="AK1000" s="129"/>
      <c r="AL1000" s="129"/>
      <c r="AM1000" s="129"/>
      <c r="AN1000" s="129"/>
      <c r="AO1000" s="129"/>
      <c r="AP1000" s="129"/>
      <c r="AQ1000" s="129"/>
      <c r="AR1000" s="129"/>
      <c r="AS1000" s="129"/>
      <c r="AT1000" s="129"/>
      <c r="AU1000" s="129"/>
      <c r="AV1000" s="129"/>
      <c r="AW1000" s="129"/>
    </row>
    <row r="1001" spans="1:49" outlineLevel="1">
      <c r="A1001" s="130"/>
      <c r="B1001" s="134"/>
      <c r="C1001" s="167" t="s">
        <v>1366</v>
      </c>
      <c r="D1001" s="137"/>
      <c r="E1001" s="141">
        <v>63.82</v>
      </c>
      <c r="F1001" s="145"/>
      <c r="G1001" s="145"/>
      <c r="H1001" s="145"/>
      <c r="I1001" s="145"/>
      <c r="J1001" s="145"/>
      <c r="K1001" s="145"/>
      <c r="L1001" s="129"/>
      <c r="M1001" s="129"/>
      <c r="N1001" s="129"/>
      <c r="O1001" s="129"/>
      <c r="P1001" s="129"/>
      <c r="Q1001" s="129"/>
      <c r="R1001" s="129"/>
      <c r="S1001" s="129"/>
      <c r="T1001" s="129" t="s">
        <v>157</v>
      </c>
      <c r="U1001" s="129">
        <v>0</v>
      </c>
      <c r="V1001" s="129"/>
      <c r="W1001" s="129"/>
      <c r="X1001" s="129"/>
      <c r="Y1001" s="129"/>
      <c r="Z1001" s="129"/>
      <c r="AA1001" s="129"/>
      <c r="AB1001" s="129"/>
      <c r="AC1001" s="129"/>
      <c r="AD1001" s="129"/>
      <c r="AE1001" s="129"/>
      <c r="AF1001" s="129"/>
      <c r="AG1001" s="129"/>
      <c r="AH1001" s="129"/>
      <c r="AI1001" s="129"/>
      <c r="AJ1001" s="129"/>
      <c r="AK1001" s="129"/>
      <c r="AL1001" s="129"/>
      <c r="AM1001" s="129"/>
      <c r="AN1001" s="129"/>
      <c r="AO1001" s="129"/>
      <c r="AP1001" s="129"/>
      <c r="AQ1001" s="129"/>
      <c r="AR1001" s="129"/>
      <c r="AS1001" s="129"/>
      <c r="AT1001" s="129"/>
      <c r="AU1001" s="129"/>
      <c r="AV1001" s="129"/>
      <c r="AW1001" s="129"/>
    </row>
    <row r="1002" spans="1:49" outlineLevel="1">
      <c r="A1002" s="130"/>
      <c r="B1002" s="134"/>
      <c r="C1002" s="167" t="s">
        <v>1367</v>
      </c>
      <c r="D1002" s="137"/>
      <c r="E1002" s="141">
        <v>13.4072</v>
      </c>
      <c r="F1002" s="145"/>
      <c r="G1002" s="145"/>
      <c r="H1002" s="145"/>
      <c r="I1002" s="145"/>
      <c r="J1002" s="145"/>
      <c r="K1002" s="145"/>
      <c r="L1002" s="129"/>
      <c r="M1002" s="129"/>
      <c r="N1002" s="129"/>
      <c r="O1002" s="129"/>
      <c r="P1002" s="129"/>
      <c r="Q1002" s="129"/>
      <c r="R1002" s="129"/>
      <c r="S1002" s="129"/>
      <c r="T1002" s="129" t="s">
        <v>157</v>
      </c>
      <c r="U1002" s="129">
        <v>0</v>
      </c>
      <c r="V1002" s="129"/>
      <c r="W1002" s="129"/>
      <c r="X1002" s="129"/>
      <c r="Y1002" s="129"/>
      <c r="Z1002" s="129"/>
      <c r="AA1002" s="129"/>
      <c r="AB1002" s="129"/>
      <c r="AC1002" s="129"/>
      <c r="AD1002" s="129"/>
      <c r="AE1002" s="129"/>
      <c r="AF1002" s="129"/>
      <c r="AG1002" s="129"/>
      <c r="AH1002" s="129"/>
      <c r="AI1002" s="129"/>
      <c r="AJ1002" s="129"/>
      <c r="AK1002" s="129"/>
      <c r="AL1002" s="129"/>
      <c r="AM1002" s="129"/>
      <c r="AN1002" s="129"/>
      <c r="AO1002" s="129"/>
      <c r="AP1002" s="129"/>
      <c r="AQ1002" s="129"/>
      <c r="AR1002" s="129"/>
      <c r="AS1002" s="129"/>
      <c r="AT1002" s="129"/>
      <c r="AU1002" s="129"/>
      <c r="AV1002" s="129"/>
      <c r="AW1002" s="129"/>
    </row>
    <row r="1003" spans="1:49" ht="20.399999999999999" outlineLevel="1">
      <c r="A1003" s="130"/>
      <c r="B1003" s="134"/>
      <c r="C1003" s="167" t="s">
        <v>1368</v>
      </c>
      <c r="D1003" s="137"/>
      <c r="E1003" s="141">
        <v>100.57</v>
      </c>
      <c r="F1003" s="145"/>
      <c r="G1003" s="145"/>
      <c r="H1003" s="145"/>
      <c r="I1003" s="145"/>
      <c r="J1003" s="145"/>
      <c r="K1003" s="145"/>
      <c r="L1003" s="129"/>
      <c r="M1003" s="129"/>
      <c r="N1003" s="129"/>
      <c r="O1003" s="129"/>
      <c r="P1003" s="129"/>
      <c r="Q1003" s="129"/>
      <c r="R1003" s="129"/>
      <c r="S1003" s="129"/>
      <c r="T1003" s="129" t="s">
        <v>157</v>
      </c>
      <c r="U1003" s="129">
        <v>0</v>
      </c>
      <c r="V1003" s="129"/>
      <c r="W1003" s="129"/>
      <c r="X1003" s="129"/>
      <c r="Y1003" s="129"/>
      <c r="Z1003" s="129"/>
      <c r="AA1003" s="129"/>
      <c r="AB1003" s="129"/>
      <c r="AC1003" s="129"/>
      <c r="AD1003" s="129"/>
      <c r="AE1003" s="129"/>
      <c r="AF1003" s="129"/>
      <c r="AG1003" s="129"/>
      <c r="AH1003" s="129"/>
      <c r="AI1003" s="129"/>
      <c r="AJ1003" s="129"/>
      <c r="AK1003" s="129"/>
      <c r="AL1003" s="129"/>
      <c r="AM1003" s="129"/>
      <c r="AN1003" s="129"/>
      <c r="AO1003" s="129"/>
      <c r="AP1003" s="129"/>
      <c r="AQ1003" s="129"/>
      <c r="AR1003" s="129"/>
      <c r="AS1003" s="129"/>
      <c r="AT1003" s="129"/>
      <c r="AU1003" s="129"/>
      <c r="AV1003" s="129"/>
      <c r="AW1003" s="129"/>
    </row>
    <row r="1004" spans="1:49" outlineLevel="1">
      <c r="A1004" s="130"/>
      <c r="B1004" s="134"/>
      <c r="C1004" s="167" t="s">
        <v>1369</v>
      </c>
      <c r="D1004" s="137"/>
      <c r="E1004" s="141">
        <v>22.49</v>
      </c>
      <c r="F1004" s="145"/>
      <c r="G1004" s="145"/>
      <c r="H1004" s="145"/>
      <c r="I1004" s="145"/>
      <c r="J1004" s="145"/>
      <c r="K1004" s="145"/>
      <c r="L1004" s="129"/>
      <c r="M1004" s="129"/>
      <c r="N1004" s="129"/>
      <c r="O1004" s="129"/>
      <c r="P1004" s="129"/>
      <c r="Q1004" s="129"/>
      <c r="R1004" s="129"/>
      <c r="S1004" s="129"/>
      <c r="T1004" s="129" t="s">
        <v>157</v>
      </c>
      <c r="U1004" s="129">
        <v>0</v>
      </c>
      <c r="V1004" s="129"/>
      <c r="W1004" s="129"/>
      <c r="X1004" s="129"/>
      <c r="Y1004" s="129"/>
      <c r="Z1004" s="129"/>
      <c r="AA1004" s="129"/>
      <c r="AB1004" s="129"/>
      <c r="AC1004" s="129"/>
      <c r="AD1004" s="129"/>
      <c r="AE1004" s="129"/>
      <c r="AF1004" s="129"/>
      <c r="AG1004" s="129"/>
      <c r="AH1004" s="129"/>
      <c r="AI1004" s="129"/>
      <c r="AJ1004" s="129"/>
      <c r="AK1004" s="129"/>
      <c r="AL1004" s="129"/>
      <c r="AM1004" s="129"/>
      <c r="AN1004" s="129"/>
      <c r="AO1004" s="129"/>
      <c r="AP1004" s="129"/>
      <c r="AQ1004" s="129"/>
      <c r="AR1004" s="129"/>
      <c r="AS1004" s="129"/>
      <c r="AT1004" s="129"/>
      <c r="AU1004" s="129"/>
      <c r="AV1004" s="129"/>
      <c r="AW1004" s="129"/>
    </row>
    <row r="1005" spans="1:49" outlineLevel="1">
      <c r="A1005" s="130">
        <v>428</v>
      </c>
      <c r="B1005" s="134" t="s">
        <v>1359</v>
      </c>
      <c r="C1005" s="166" t="s">
        <v>1370</v>
      </c>
      <c r="D1005" s="136" t="s">
        <v>237</v>
      </c>
      <c r="E1005" s="140">
        <v>200.28720000000001</v>
      </c>
      <c r="F1005" s="144"/>
      <c r="G1005" s="145">
        <f>ROUND(E1005*F1005,2)</f>
        <v>0</v>
      </c>
      <c r="H1005" s="145">
        <v>0</v>
      </c>
      <c r="I1005" s="145">
        <f>ROUND(E1005*H1005,5)</f>
        <v>0</v>
      </c>
      <c r="J1005" s="145">
        <v>0</v>
      </c>
      <c r="K1005" s="145">
        <f>ROUND(E1005*J1005,5)</f>
        <v>0</v>
      </c>
      <c r="L1005" s="129"/>
      <c r="M1005" s="129"/>
      <c r="N1005" s="129"/>
      <c r="O1005" s="129"/>
      <c r="P1005" s="129"/>
      <c r="Q1005" s="129"/>
      <c r="R1005" s="129"/>
      <c r="S1005" s="129"/>
      <c r="T1005" s="129" t="s">
        <v>155</v>
      </c>
      <c r="U1005" s="129"/>
      <c r="V1005" s="129"/>
      <c r="W1005" s="129"/>
      <c r="X1005" s="129"/>
      <c r="Y1005" s="129"/>
      <c r="Z1005" s="129"/>
      <c r="AA1005" s="129"/>
      <c r="AB1005" s="129"/>
      <c r="AC1005" s="129"/>
      <c r="AD1005" s="129"/>
      <c r="AE1005" s="129"/>
      <c r="AF1005" s="129"/>
      <c r="AG1005" s="129"/>
      <c r="AH1005" s="129"/>
      <c r="AI1005" s="129"/>
      <c r="AJ1005" s="129"/>
      <c r="AK1005" s="129"/>
      <c r="AL1005" s="129"/>
      <c r="AM1005" s="129"/>
      <c r="AN1005" s="129"/>
      <c r="AO1005" s="129"/>
      <c r="AP1005" s="129"/>
      <c r="AQ1005" s="129"/>
      <c r="AR1005" s="129"/>
      <c r="AS1005" s="129"/>
      <c r="AT1005" s="129"/>
      <c r="AU1005" s="129"/>
      <c r="AV1005" s="129"/>
      <c r="AW1005" s="129"/>
    </row>
    <row r="1006" spans="1:49" outlineLevel="1">
      <c r="A1006" s="130">
        <v>429</v>
      </c>
      <c r="B1006" s="134" t="s">
        <v>1371</v>
      </c>
      <c r="C1006" s="166" t="s">
        <v>1372</v>
      </c>
      <c r="D1006" s="136" t="s">
        <v>198</v>
      </c>
      <c r="E1006" s="140">
        <v>356.37619999999998</v>
      </c>
      <c r="F1006" s="144"/>
      <c r="G1006" s="145">
        <f>ROUND(E1006*F1006,2)</f>
        <v>0</v>
      </c>
      <c r="H1006" s="145">
        <v>9.5200000000000007E-3</v>
      </c>
      <c r="I1006" s="145">
        <f>ROUND(E1006*H1006,5)</f>
        <v>3.3927</v>
      </c>
      <c r="J1006" s="145">
        <v>0</v>
      </c>
      <c r="K1006" s="145">
        <f>ROUND(E1006*J1006,5)</f>
        <v>0</v>
      </c>
      <c r="L1006" s="129"/>
      <c r="M1006" s="129"/>
      <c r="N1006" s="129"/>
      <c r="O1006" s="129"/>
      <c r="P1006" s="129"/>
      <c r="Q1006" s="129"/>
      <c r="R1006" s="129"/>
      <c r="S1006" s="129"/>
      <c r="T1006" s="129" t="s">
        <v>155</v>
      </c>
      <c r="U1006" s="129"/>
      <c r="V1006" s="129"/>
      <c r="W1006" s="129"/>
      <c r="X1006" s="129"/>
      <c r="Y1006" s="129"/>
      <c r="Z1006" s="129"/>
      <c r="AA1006" s="129"/>
      <c r="AB1006" s="129"/>
      <c r="AC1006" s="129"/>
      <c r="AD1006" s="129"/>
      <c r="AE1006" s="129"/>
      <c r="AF1006" s="129"/>
      <c r="AG1006" s="129"/>
      <c r="AH1006" s="129"/>
      <c r="AI1006" s="129"/>
      <c r="AJ1006" s="129"/>
      <c r="AK1006" s="129"/>
      <c r="AL1006" s="129"/>
      <c r="AM1006" s="129"/>
      <c r="AN1006" s="129"/>
      <c r="AO1006" s="129"/>
      <c r="AP1006" s="129"/>
      <c r="AQ1006" s="129"/>
      <c r="AR1006" s="129"/>
      <c r="AS1006" s="129"/>
      <c r="AT1006" s="129"/>
      <c r="AU1006" s="129"/>
      <c r="AV1006" s="129"/>
      <c r="AW1006" s="129"/>
    </row>
    <row r="1007" spans="1:49" outlineLevel="1">
      <c r="A1007" s="130">
        <v>430</v>
      </c>
      <c r="B1007" s="134" t="s">
        <v>1373</v>
      </c>
      <c r="C1007" s="166" t="s">
        <v>1374</v>
      </c>
      <c r="D1007" s="136" t="s">
        <v>198</v>
      </c>
      <c r="E1007" s="140">
        <v>432.579972</v>
      </c>
      <c r="F1007" s="144"/>
      <c r="G1007" s="145">
        <f>ROUND(E1007*F1007,2)</f>
        <v>0</v>
      </c>
      <c r="H1007" s="145">
        <v>1.7999999999999999E-2</v>
      </c>
      <c r="I1007" s="145">
        <f>ROUND(E1007*H1007,5)</f>
        <v>7.7864399999999998</v>
      </c>
      <c r="J1007" s="145">
        <v>0</v>
      </c>
      <c r="K1007" s="145">
        <f>ROUND(E1007*J1007,5)</f>
        <v>0</v>
      </c>
      <c r="L1007" s="129"/>
      <c r="M1007" s="129"/>
      <c r="N1007" s="129"/>
      <c r="O1007" s="129"/>
      <c r="P1007" s="129"/>
      <c r="Q1007" s="129"/>
      <c r="R1007" s="129"/>
      <c r="S1007" s="129"/>
      <c r="T1007" s="129" t="s">
        <v>241</v>
      </c>
      <c r="U1007" s="129"/>
      <c r="V1007" s="129"/>
      <c r="W1007" s="129"/>
      <c r="X1007" s="129"/>
      <c r="Y1007" s="129"/>
      <c r="Z1007" s="129"/>
      <c r="AA1007" s="129"/>
      <c r="AB1007" s="129"/>
      <c r="AC1007" s="129"/>
      <c r="AD1007" s="129"/>
      <c r="AE1007" s="129"/>
      <c r="AF1007" s="129"/>
      <c r="AG1007" s="129"/>
      <c r="AH1007" s="129"/>
      <c r="AI1007" s="129"/>
      <c r="AJ1007" s="129"/>
      <c r="AK1007" s="129"/>
      <c r="AL1007" s="129"/>
      <c r="AM1007" s="129"/>
      <c r="AN1007" s="129"/>
      <c r="AO1007" s="129"/>
      <c r="AP1007" s="129"/>
      <c r="AQ1007" s="129"/>
      <c r="AR1007" s="129"/>
      <c r="AS1007" s="129"/>
      <c r="AT1007" s="129"/>
      <c r="AU1007" s="129"/>
      <c r="AV1007" s="129"/>
      <c r="AW1007" s="129"/>
    </row>
    <row r="1008" spans="1:49" outlineLevel="1">
      <c r="A1008" s="130"/>
      <c r="B1008" s="134"/>
      <c r="C1008" s="167" t="s">
        <v>1375</v>
      </c>
      <c r="D1008" s="137"/>
      <c r="E1008" s="141">
        <v>392.01382000000001</v>
      </c>
      <c r="F1008" s="145"/>
      <c r="G1008" s="145"/>
      <c r="H1008" s="145"/>
      <c r="I1008" s="145"/>
      <c r="J1008" s="145"/>
      <c r="K1008" s="145"/>
      <c r="L1008" s="129"/>
      <c r="M1008" s="129"/>
      <c r="N1008" s="129"/>
      <c r="O1008" s="129"/>
      <c r="P1008" s="129"/>
      <c r="Q1008" s="129"/>
      <c r="R1008" s="129"/>
      <c r="S1008" s="129"/>
      <c r="T1008" s="129" t="s">
        <v>157</v>
      </c>
      <c r="U1008" s="129">
        <v>0</v>
      </c>
      <c r="V1008" s="129"/>
      <c r="W1008" s="129"/>
      <c r="X1008" s="129"/>
      <c r="Y1008" s="129"/>
      <c r="Z1008" s="129"/>
      <c r="AA1008" s="129"/>
      <c r="AB1008" s="129"/>
      <c r="AC1008" s="129"/>
      <c r="AD1008" s="129"/>
      <c r="AE1008" s="129"/>
      <c r="AF1008" s="129"/>
      <c r="AG1008" s="129"/>
      <c r="AH1008" s="129"/>
      <c r="AI1008" s="129"/>
      <c r="AJ1008" s="129"/>
      <c r="AK1008" s="129"/>
      <c r="AL1008" s="129"/>
      <c r="AM1008" s="129"/>
      <c r="AN1008" s="129"/>
      <c r="AO1008" s="129"/>
      <c r="AP1008" s="129"/>
      <c r="AQ1008" s="129"/>
      <c r="AR1008" s="129"/>
      <c r="AS1008" s="129"/>
      <c r="AT1008" s="129"/>
      <c r="AU1008" s="129"/>
      <c r="AV1008" s="129"/>
      <c r="AW1008" s="129"/>
    </row>
    <row r="1009" spans="1:49" outlineLevel="1">
      <c r="A1009" s="130"/>
      <c r="B1009" s="134"/>
      <c r="C1009" s="167" t="s">
        <v>1376</v>
      </c>
      <c r="D1009" s="137"/>
      <c r="E1009" s="141">
        <v>22.031592</v>
      </c>
      <c r="F1009" s="145"/>
      <c r="G1009" s="145"/>
      <c r="H1009" s="145"/>
      <c r="I1009" s="145"/>
      <c r="J1009" s="145"/>
      <c r="K1009" s="145"/>
      <c r="L1009" s="129"/>
      <c r="M1009" s="129"/>
      <c r="N1009" s="129"/>
      <c r="O1009" s="129"/>
      <c r="P1009" s="129"/>
      <c r="Q1009" s="129"/>
      <c r="R1009" s="129"/>
      <c r="S1009" s="129"/>
      <c r="T1009" s="129" t="s">
        <v>157</v>
      </c>
      <c r="U1009" s="129">
        <v>0</v>
      </c>
      <c r="V1009" s="129"/>
      <c r="W1009" s="129"/>
      <c r="X1009" s="129"/>
      <c r="Y1009" s="129"/>
      <c r="Z1009" s="129"/>
      <c r="AA1009" s="129"/>
      <c r="AB1009" s="129"/>
      <c r="AC1009" s="129"/>
      <c r="AD1009" s="129"/>
      <c r="AE1009" s="129"/>
      <c r="AF1009" s="129"/>
      <c r="AG1009" s="129"/>
      <c r="AH1009" s="129"/>
      <c r="AI1009" s="129"/>
      <c r="AJ1009" s="129"/>
      <c r="AK1009" s="129"/>
      <c r="AL1009" s="129"/>
      <c r="AM1009" s="129"/>
      <c r="AN1009" s="129"/>
      <c r="AO1009" s="129"/>
      <c r="AP1009" s="129"/>
      <c r="AQ1009" s="129"/>
      <c r="AR1009" s="129"/>
      <c r="AS1009" s="129"/>
      <c r="AT1009" s="129"/>
      <c r="AU1009" s="129"/>
      <c r="AV1009" s="129"/>
      <c r="AW1009" s="129"/>
    </row>
    <row r="1010" spans="1:49" outlineLevel="1">
      <c r="A1010" s="130"/>
      <c r="B1010" s="134"/>
      <c r="C1010" s="167" t="s">
        <v>1377</v>
      </c>
      <c r="D1010" s="137"/>
      <c r="E1010" s="141"/>
      <c r="F1010" s="145"/>
      <c r="G1010" s="145"/>
      <c r="H1010" s="145"/>
      <c r="I1010" s="145"/>
      <c r="J1010" s="145"/>
      <c r="K1010" s="145"/>
      <c r="L1010" s="129"/>
      <c r="M1010" s="129"/>
      <c r="N1010" s="129"/>
      <c r="O1010" s="129"/>
      <c r="P1010" s="129"/>
      <c r="Q1010" s="129"/>
      <c r="R1010" s="129"/>
      <c r="S1010" s="129"/>
      <c r="T1010" s="129" t="s">
        <v>157</v>
      </c>
      <c r="U1010" s="129">
        <v>0</v>
      </c>
      <c r="V1010" s="129"/>
      <c r="W1010" s="129"/>
      <c r="X1010" s="129"/>
      <c r="Y1010" s="129"/>
      <c r="Z1010" s="129"/>
      <c r="AA1010" s="129"/>
      <c r="AB1010" s="129"/>
      <c r="AC1010" s="129"/>
      <c r="AD1010" s="129"/>
      <c r="AE1010" s="129"/>
      <c r="AF1010" s="129"/>
      <c r="AG1010" s="129"/>
      <c r="AH1010" s="129"/>
      <c r="AI1010" s="129"/>
      <c r="AJ1010" s="129"/>
      <c r="AK1010" s="129"/>
      <c r="AL1010" s="129"/>
      <c r="AM1010" s="129"/>
      <c r="AN1010" s="129"/>
      <c r="AO1010" s="129"/>
      <c r="AP1010" s="129"/>
      <c r="AQ1010" s="129"/>
      <c r="AR1010" s="129"/>
      <c r="AS1010" s="129"/>
      <c r="AT1010" s="129"/>
      <c r="AU1010" s="129"/>
      <c r="AV1010" s="129"/>
      <c r="AW1010" s="129"/>
    </row>
    <row r="1011" spans="1:49" outlineLevel="1">
      <c r="A1011" s="130"/>
      <c r="B1011" s="134"/>
      <c r="C1011" s="167" t="s">
        <v>1378</v>
      </c>
      <c r="D1011" s="137"/>
      <c r="E1011" s="141">
        <v>4.0629600000000003</v>
      </c>
      <c r="F1011" s="145"/>
      <c r="G1011" s="145"/>
      <c r="H1011" s="145"/>
      <c r="I1011" s="145"/>
      <c r="J1011" s="145"/>
      <c r="K1011" s="145"/>
      <c r="L1011" s="129"/>
      <c r="M1011" s="129"/>
      <c r="N1011" s="129"/>
      <c r="O1011" s="129"/>
      <c r="P1011" s="129"/>
      <c r="Q1011" s="129"/>
      <c r="R1011" s="129"/>
      <c r="S1011" s="129"/>
      <c r="T1011" s="129" t="s">
        <v>157</v>
      </c>
      <c r="U1011" s="129">
        <v>0</v>
      </c>
      <c r="V1011" s="129"/>
      <c r="W1011" s="129"/>
      <c r="X1011" s="129"/>
      <c r="Y1011" s="129"/>
      <c r="Z1011" s="129"/>
      <c r="AA1011" s="129"/>
      <c r="AB1011" s="129"/>
      <c r="AC1011" s="129"/>
      <c r="AD1011" s="129"/>
      <c r="AE1011" s="129"/>
      <c r="AF1011" s="129"/>
      <c r="AG1011" s="129"/>
      <c r="AH1011" s="129"/>
      <c r="AI1011" s="129"/>
      <c r="AJ1011" s="129"/>
      <c r="AK1011" s="129"/>
      <c r="AL1011" s="129"/>
      <c r="AM1011" s="129"/>
      <c r="AN1011" s="129"/>
      <c r="AO1011" s="129"/>
      <c r="AP1011" s="129"/>
      <c r="AQ1011" s="129"/>
      <c r="AR1011" s="129"/>
      <c r="AS1011" s="129"/>
      <c r="AT1011" s="129"/>
      <c r="AU1011" s="129"/>
      <c r="AV1011" s="129"/>
      <c r="AW1011" s="129"/>
    </row>
    <row r="1012" spans="1:49" outlineLevel="1">
      <c r="A1012" s="130"/>
      <c r="B1012" s="134"/>
      <c r="C1012" s="167" t="s">
        <v>1379</v>
      </c>
      <c r="D1012" s="137"/>
      <c r="E1012" s="141">
        <v>14.4716</v>
      </c>
      <c r="F1012" s="145"/>
      <c r="G1012" s="145"/>
      <c r="H1012" s="145"/>
      <c r="I1012" s="145"/>
      <c r="J1012" s="145"/>
      <c r="K1012" s="145"/>
      <c r="L1012" s="129"/>
      <c r="M1012" s="129"/>
      <c r="N1012" s="129"/>
      <c r="O1012" s="129"/>
      <c r="P1012" s="129"/>
      <c r="Q1012" s="129"/>
      <c r="R1012" s="129"/>
      <c r="S1012" s="129"/>
      <c r="T1012" s="129" t="s">
        <v>157</v>
      </c>
      <c r="U1012" s="129">
        <v>0</v>
      </c>
      <c r="V1012" s="129"/>
      <c r="W1012" s="129"/>
      <c r="X1012" s="129"/>
      <c r="Y1012" s="129"/>
      <c r="Z1012" s="129"/>
      <c r="AA1012" s="129"/>
      <c r="AB1012" s="129"/>
      <c r="AC1012" s="129"/>
      <c r="AD1012" s="129"/>
      <c r="AE1012" s="129"/>
      <c r="AF1012" s="129"/>
      <c r="AG1012" s="129"/>
      <c r="AH1012" s="129"/>
      <c r="AI1012" s="129"/>
      <c r="AJ1012" s="129"/>
      <c r="AK1012" s="129"/>
      <c r="AL1012" s="129"/>
      <c r="AM1012" s="129"/>
      <c r="AN1012" s="129"/>
      <c r="AO1012" s="129"/>
      <c r="AP1012" s="129"/>
      <c r="AQ1012" s="129"/>
      <c r="AR1012" s="129"/>
      <c r="AS1012" s="129"/>
      <c r="AT1012" s="129"/>
      <c r="AU1012" s="129"/>
      <c r="AV1012" s="129"/>
      <c r="AW1012" s="129"/>
    </row>
    <row r="1013" spans="1:49" outlineLevel="1">
      <c r="A1013" s="130">
        <v>431</v>
      </c>
      <c r="B1013" s="134" t="s">
        <v>1380</v>
      </c>
      <c r="C1013" s="166" t="s">
        <v>1381</v>
      </c>
      <c r="D1013" s="136" t="s">
        <v>237</v>
      </c>
      <c r="E1013" s="140">
        <v>247.35720000000001</v>
      </c>
      <c r="F1013" s="144"/>
      <c r="G1013" s="145">
        <f>ROUND(E1013*F1013,2)</f>
        <v>0</v>
      </c>
      <c r="H1013" s="145">
        <v>4.0000000000000003E-5</v>
      </c>
      <c r="I1013" s="145">
        <f>ROUND(E1013*H1013,5)</f>
        <v>9.8899999999999995E-3</v>
      </c>
      <c r="J1013" s="145">
        <v>0</v>
      </c>
      <c r="K1013" s="145">
        <f>ROUND(E1013*J1013,5)</f>
        <v>0</v>
      </c>
      <c r="L1013" s="129"/>
      <c r="M1013" s="129"/>
      <c r="N1013" s="129"/>
      <c r="O1013" s="129"/>
      <c r="P1013" s="129"/>
      <c r="Q1013" s="129"/>
      <c r="R1013" s="129"/>
      <c r="S1013" s="129"/>
      <c r="T1013" s="129" t="s">
        <v>155</v>
      </c>
      <c r="U1013" s="129"/>
      <c r="V1013" s="129"/>
      <c r="W1013" s="129"/>
      <c r="X1013" s="129"/>
      <c r="Y1013" s="129"/>
      <c r="Z1013" s="129"/>
      <c r="AA1013" s="129"/>
      <c r="AB1013" s="129"/>
      <c r="AC1013" s="129"/>
      <c r="AD1013" s="129"/>
      <c r="AE1013" s="129"/>
      <c r="AF1013" s="129"/>
      <c r="AG1013" s="129"/>
      <c r="AH1013" s="129"/>
      <c r="AI1013" s="129"/>
      <c r="AJ1013" s="129"/>
      <c r="AK1013" s="129"/>
      <c r="AL1013" s="129"/>
      <c r="AM1013" s="129"/>
      <c r="AN1013" s="129"/>
      <c r="AO1013" s="129"/>
      <c r="AP1013" s="129"/>
      <c r="AQ1013" s="129"/>
      <c r="AR1013" s="129"/>
      <c r="AS1013" s="129"/>
      <c r="AT1013" s="129"/>
      <c r="AU1013" s="129"/>
      <c r="AV1013" s="129"/>
      <c r="AW1013" s="129"/>
    </row>
    <row r="1014" spans="1:49" outlineLevel="1">
      <c r="A1014" s="130"/>
      <c r="B1014" s="134"/>
      <c r="C1014" s="167" t="s">
        <v>1382</v>
      </c>
      <c r="D1014" s="137"/>
      <c r="E1014" s="141">
        <v>247.35720000000001</v>
      </c>
      <c r="F1014" s="145"/>
      <c r="G1014" s="145"/>
      <c r="H1014" s="145"/>
      <c r="I1014" s="145"/>
      <c r="J1014" s="145"/>
      <c r="K1014" s="145"/>
      <c r="L1014" s="129"/>
      <c r="M1014" s="129"/>
      <c r="N1014" s="129"/>
      <c r="O1014" s="129"/>
      <c r="P1014" s="129"/>
      <c r="Q1014" s="129"/>
      <c r="R1014" s="129"/>
      <c r="S1014" s="129"/>
      <c r="T1014" s="129" t="s">
        <v>157</v>
      </c>
      <c r="U1014" s="129">
        <v>0</v>
      </c>
      <c r="V1014" s="129"/>
      <c r="W1014" s="129"/>
      <c r="X1014" s="129"/>
      <c r="Y1014" s="129"/>
      <c r="Z1014" s="129"/>
      <c r="AA1014" s="129"/>
      <c r="AB1014" s="129"/>
      <c r="AC1014" s="129"/>
      <c r="AD1014" s="129"/>
      <c r="AE1014" s="129"/>
      <c r="AF1014" s="129"/>
      <c r="AG1014" s="129"/>
      <c r="AH1014" s="129"/>
      <c r="AI1014" s="129"/>
      <c r="AJ1014" s="129"/>
      <c r="AK1014" s="129"/>
      <c r="AL1014" s="129"/>
      <c r="AM1014" s="129"/>
      <c r="AN1014" s="129"/>
      <c r="AO1014" s="129"/>
      <c r="AP1014" s="129"/>
      <c r="AQ1014" s="129"/>
      <c r="AR1014" s="129"/>
      <c r="AS1014" s="129"/>
      <c r="AT1014" s="129"/>
      <c r="AU1014" s="129"/>
      <c r="AV1014" s="129"/>
      <c r="AW1014" s="129"/>
    </row>
    <row r="1015" spans="1:49" outlineLevel="1">
      <c r="A1015" s="130">
        <v>432</v>
      </c>
      <c r="B1015" s="134" t="s">
        <v>1383</v>
      </c>
      <c r="C1015" s="166" t="s">
        <v>1384</v>
      </c>
      <c r="D1015" s="136" t="s">
        <v>219</v>
      </c>
      <c r="E1015" s="140">
        <v>11.65</v>
      </c>
      <c r="F1015" s="144"/>
      <c r="G1015" s="145">
        <f>ROUND(E1015*F1015,2)</f>
        <v>0</v>
      </c>
      <c r="H1015" s="145">
        <v>0</v>
      </c>
      <c r="I1015" s="145">
        <f>ROUND(E1015*H1015,5)</f>
        <v>0</v>
      </c>
      <c r="J1015" s="145">
        <v>0</v>
      </c>
      <c r="K1015" s="145">
        <f>ROUND(E1015*J1015,5)</f>
        <v>0</v>
      </c>
      <c r="L1015" s="129"/>
      <c r="M1015" s="129"/>
      <c r="N1015" s="129"/>
      <c r="O1015" s="129"/>
      <c r="P1015" s="129"/>
      <c r="Q1015" s="129"/>
      <c r="R1015" s="129"/>
      <c r="S1015" s="129"/>
      <c r="T1015" s="129" t="s">
        <v>155</v>
      </c>
      <c r="U1015" s="129"/>
      <c r="V1015" s="129"/>
      <c r="W1015" s="129"/>
      <c r="X1015" s="129"/>
      <c r="Y1015" s="129"/>
      <c r="Z1015" s="129"/>
      <c r="AA1015" s="129"/>
      <c r="AB1015" s="129"/>
      <c r="AC1015" s="129"/>
      <c r="AD1015" s="129"/>
      <c r="AE1015" s="129"/>
      <c r="AF1015" s="129"/>
      <c r="AG1015" s="129"/>
      <c r="AH1015" s="129"/>
      <c r="AI1015" s="129"/>
      <c r="AJ1015" s="129"/>
      <c r="AK1015" s="129"/>
      <c r="AL1015" s="129"/>
      <c r="AM1015" s="129"/>
      <c r="AN1015" s="129"/>
      <c r="AO1015" s="129"/>
      <c r="AP1015" s="129"/>
      <c r="AQ1015" s="129"/>
      <c r="AR1015" s="129"/>
      <c r="AS1015" s="129"/>
      <c r="AT1015" s="129"/>
      <c r="AU1015" s="129"/>
      <c r="AV1015" s="129"/>
      <c r="AW1015" s="129"/>
    </row>
    <row r="1016" spans="1:49">
      <c r="A1016" s="131" t="s">
        <v>150</v>
      </c>
      <c r="B1016" s="135" t="s">
        <v>116</v>
      </c>
      <c r="C1016" s="168" t="s">
        <v>117</v>
      </c>
      <c r="D1016" s="138"/>
      <c r="E1016" s="142"/>
      <c r="F1016" s="146"/>
      <c r="G1016" s="146">
        <f>SUM(G1017:G1040)</f>
        <v>0</v>
      </c>
      <c r="H1016" s="146"/>
      <c r="I1016" s="146">
        <f>SUM(I1017:I1040)</f>
        <v>1.0067600000000001</v>
      </c>
      <c r="J1016" s="146"/>
      <c r="K1016" s="146">
        <f>SUM(K1017:K1040)</f>
        <v>0</v>
      </c>
      <c r="T1016" t="s">
        <v>151</v>
      </c>
    </row>
    <row r="1017" spans="1:49" outlineLevel="1">
      <c r="A1017" s="130">
        <v>433</v>
      </c>
      <c r="B1017" s="134" t="s">
        <v>1385</v>
      </c>
      <c r="C1017" s="166" t="s">
        <v>1386</v>
      </c>
      <c r="D1017" s="136" t="s">
        <v>198</v>
      </c>
      <c r="E1017" s="140">
        <v>195.45</v>
      </c>
      <c r="F1017" s="144"/>
      <c r="G1017" s="145">
        <f>ROUND(E1017*F1017,2)</f>
        <v>0</v>
      </c>
      <c r="H1017" s="145">
        <v>0</v>
      </c>
      <c r="I1017" s="145">
        <f>ROUND(E1017*H1017,5)</f>
        <v>0</v>
      </c>
      <c r="J1017" s="145">
        <v>0</v>
      </c>
      <c r="K1017" s="145">
        <f>ROUND(E1017*J1017,5)</f>
        <v>0</v>
      </c>
      <c r="L1017" s="129"/>
      <c r="M1017" s="129"/>
      <c r="N1017" s="129"/>
      <c r="O1017" s="129"/>
      <c r="P1017" s="129"/>
      <c r="Q1017" s="129"/>
      <c r="R1017" s="129"/>
      <c r="S1017" s="129"/>
      <c r="T1017" s="129" t="s">
        <v>155</v>
      </c>
      <c r="U1017" s="129"/>
      <c r="V1017" s="129"/>
      <c r="W1017" s="129"/>
      <c r="X1017" s="129"/>
      <c r="Y1017" s="129"/>
      <c r="Z1017" s="129"/>
      <c r="AA1017" s="129"/>
      <c r="AB1017" s="129"/>
      <c r="AC1017" s="129"/>
      <c r="AD1017" s="129"/>
      <c r="AE1017" s="129"/>
      <c r="AF1017" s="129"/>
      <c r="AG1017" s="129"/>
      <c r="AH1017" s="129"/>
      <c r="AI1017" s="129"/>
      <c r="AJ1017" s="129"/>
      <c r="AK1017" s="129"/>
      <c r="AL1017" s="129"/>
      <c r="AM1017" s="129"/>
      <c r="AN1017" s="129"/>
      <c r="AO1017" s="129"/>
      <c r="AP1017" s="129"/>
      <c r="AQ1017" s="129"/>
      <c r="AR1017" s="129"/>
      <c r="AS1017" s="129"/>
      <c r="AT1017" s="129"/>
      <c r="AU1017" s="129"/>
      <c r="AV1017" s="129"/>
      <c r="AW1017" s="129"/>
    </row>
    <row r="1018" spans="1:49" outlineLevel="1">
      <c r="A1018" s="130"/>
      <c r="B1018" s="134"/>
      <c r="C1018" s="167" t="s">
        <v>1387</v>
      </c>
      <c r="D1018" s="137"/>
      <c r="E1018" s="141">
        <v>80.36</v>
      </c>
      <c r="F1018" s="145"/>
      <c r="G1018" s="145"/>
      <c r="H1018" s="145"/>
      <c r="I1018" s="145"/>
      <c r="J1018" s="145"/>
      <c r="K1018" s="145"/>
      <c r="L1018" s="129"/>
      <c r="M1018" s="129"/>
      <c r="N1018" s="129"/>
      <c r="O1018" s="129"/>
      <c r="P1018" s="129"/>
      <c r="Q1018" s="129"/>
      <c r="R1018" s="129"/>
      <c r="S1018" s="129"/>
      <c r="T1018" s="129" t="s">
        <v>157</v>
      </c>
      <c r="U1018" s="129">
        <v>0</v>
      </c>
      <c r="V1018" s="129"/>
      <c r="W1018" s="129"/>
      <c r="X1018" s="129"/>
      <c r="Y1018" s="129"/>
      <c r="Z1018" s="129"/>
      <c r="AA1018" s="129"/>
      <c r="AB1018" s="129"/>
      <c r="AC1018" s="129"/>
      <c r="AD1018" s="129"/>
      <c r="AE1018" s="129"/>
      <c r="AF1018" s="129"/>
      <c r="AG1018" s="129"/>
      <c r="AH1018" s="129"/>
      <c r="AI1018" s="129"/>
      <c r="AJ1018" s="129"/>
      <c r="AK1018" s="129"/>
      <c r="AL1018" s="129"/>
      <c r="AM1018" s="129"/>
      <c r="AN1018" s="129"/>
      <c r="AO1018" s="129"/>
      <c r="AP1018" s="129"/>
      <c r="AQ1018" s="129"/>
      <c r="AR1018" s="129"/>
      <c r="AS1018" s="129"/>
      <c r="AT1018" s="129"/>
      <c r="AU1018" s="129"/>
      <c r="AV1018" s="129"/>
      <c r="AW1018" s="129"/>
    </row>
    <row r="1019" spans="1:49" outlineLevel="1">
      <c r="A1019" s="130"/>
      <c r="B1019" s="134"/>
      <c r="C1019" s="167" t="s">
        <v>1388</v>
      </c>
      <c r="D1019" s="137"/>
      <c r="E1019" s="141">
        <v>115.09</v>
      </c>
      <c r="F1019" s="145"/>
      <c r="G1019" s="145"/>
      <c r="H1019" s="145"/>
      <c r="I1019" s="145"/>
      <c r="J1019" s="145"/>
      <c r="K1019" s="145"/>
      <c r="L1019" s="129"/>
      <c r="M1019" s="129"/>
      <c r="N1019" s="129"/>
      <c r="O1019" s="129"/>
      <c r="P1019" s="129"/>
      <c r="Q1019" s="129"/>
      <c r="R1019" s="129"/>
      <c r="S1019" s="129"/>
      <c r="T1019" s="129" t="s">
        <v>157</v>
      </c>
      <c r="U1019" s="129">
        <v>0</v>
      </c>
      <c r="V1019" s="129"/>
      <c r="W1019" s="129"/>
      <c r="X1019" s="129"/>
      <c r="Y1019" s="129"/>
      <c r="Z1019" s="129"/>
      <c r="AA1019" s="129"/>
      <c r="AB1019" s="129"/>
      <c r="AC1019" s="129"/>
      <c r="AD1019" s="129"/>
      <c r="AE1019" s="129"/>
      <c r="AF1019" s="129"/>
      <c r="AG1019" s="129"/>
      <c r="AH1019" s="129"/>
      <c r="AI1019" s="129"/>
      <c r="AJ1019" s="129"/>
      <c r="AK1019" s="129"/>
      <c r="AL1019" s="129"/>
      <c r="AM1019" s="129"/>
      <c r="AN1019" s="129"/>
      <c r="AO1019" s="129"/>
      <c r="AP1019" s="129"/>
      <c r="AQ1019" s="129"/>
      <c r="AR1019" s="129"/>
      <c r="AS1019" s="129"/>
      <c r="AT1019" s="129"/>
      <c r="AU1019" s="129"/>
      <c r="AV1019" s="129"/>
      <c r="AW1019" s="129"/>
    </row>
    <row r="1020" spans="1:49" outlineLevel="1">
      <c r="A1020" s="130">
        <v>434</v>
      </c>
      <c r="B1020" s="134" t="s">
        <v>1389</v>
      </c>
      <c r="C1020" s="166" t="s">
        <v>1390</v>
      </c>
      <c r="D1020" s="136" t="s">
        <v>198</v>
      </c>
      <c r="E1020" s="140">
        <v>195.45</v>
      </c>
      <c r="F1020" s="144"/>
      <c r="G1020" s="145">
        <f>ROUND(E1020*F1020,2)</f>
        <v>0</v>
      </c>
      <c r="H1020" s="145">
        <v>0</v>
      </c>
      <c r="I1020" s="145">
        <f>ROUND(E1020*H1020,5)</f>
        <v>0</v>
      </c>
      <c r="J1020" s="145">
        <v>0</v>
      </c>
      <c r="K1020" s="145">
        <f>ROUND(E1020*J1020,5)</f>
        <v>0</v>
      </c>
      <c r="L1020" s="129"/>
      <c r="M1020" s="129"/>
      <c r="N1020" s="129"/>
      <c r="O1020" s="129"/>
      <c r="P1020" s="129"/>
      <c r="Q1020" s="129"/>
      <c r="R1020" s="129"/>
      <c r="S1020" s="129"/>
      <c r="T1020" s="129" t="s">
        <v>155</v>
      </c>
      <c r="U1020" s="129"/>
      <c r="V1020" s="129"/>
      <c r="W1020" s="129"/>
      <c r="X1020" s="129"/>
      <c r="Y1020" s="129"/>
      <c r="Z1020" s="129"/>
      <c r="AA1020" s="129"/>
      <c r="AB1020" s="129"/>
      <c r="AC1020" s="129"/>
      <c r="AD1020" s="129"/>
      <c r="AE1020" s="129"/>
      <c r="AF1020" s="129"/>
      <c r="AG1020" s="129"/>
      <c r="AH1020" s="129"/>
      <c r="AI1020" s="129"/>
      <c r="AJ1020" s="129"/>
      <c r="AK1020" s="129"/>
      <c r="AL1020" s="129"/>
      <c r="AM1020" s="129"/>
      <c r="AN1020" s="129"/>
      <c r="AO1020" s="129"/>
      <c r="AP1020" s="129"/>
      <c r="AQ1020" s="129"/>
      <c r="AR1020" s="129"/>
      <c r="AS1020" s="129"/>
      <c r="AT1020" s="129"/>
      <c r="AU1020" s="129"/>
      <c r="AV1020" s="129"/>
      <c r="AW1020" s="129"/>
    </row>
    <row r="1021" spans="1:49" ht="20.399999999999999" outlineLevel="1">
      <c r="A1021" s="130">
        <v>435</v>
      </c>
      <c r="B1021" s="134" t="s">
        <v>1391</v>
      </c>
      <c r="C1021" s="166" t="s">
        <v>1392</v>
      </c>
      <c r="D1021" s="136" t="s">
        <v>237</v>
      </c>
      <c r="E1021" s="140">
        <v>105.13</v>
      </c>
      <c r="F1021" s="144"/>
      <c r="G1021" s="145">
        <f>ROUND(E1021*F1021,2)</f>
        <v>0</v>
      </c>
      <c r="H1021" s="145">
        <v>8.0000000000000007E-5</v>
      </c>
      <c r="I1021" s="145">
        <f>ROUND(E1021*H1021,5)</f>
        <v>8.4100000000000008E-3</v>
      </c>
      <c r="J1021" s="145">
        <v>0</v>
      </c>
      <c r="K1021" s="145">
        <f>ROUND(E1021*J1021,5)</f>
        <v>0</v>
      </c>
      <c r="L1021" s="129"/>
      <c r="M1021" s="129"/>
      <c r="N1021" s="129"/>
      <c r="O1021" s="129"/>
      <c r="P1021" s="129"/>
      <c r="Q1021" s="129"/>
      <c r="R1021" s="129"/>
      <c r="S1021" s="129"/>
      <c r="T1021" s="129" t="s">
        <v>155</v>
      </c>
      <c r="U1021" s="129"/>
      <c r="V1021" s="129"/>
      <c r="W1021" s="129"/>
      <c r="X1021" s="129"/>
      <c r="Y1021" s="129"/>
      <c r="Z1021" s="129"/>
      <c r="AA1021" s="129"/>
      <c r="AB1021" s="129"/>
      <c r="AC1021" s="129"/>
      <c r="AD1021" s="129"/>
      <c r="AE1021" s="129"/>
      <c r="AF1021" s="129"/>
      <c r="AG1021" s="129"/>
      <c r="AH1021" s="129"/>
      <c r="AI1021" s="129"/>
      <c r="AJ1021" s="129"/>
      <c r="AK1021" s="129"/>
      <c r="AL1021" s="129"/>
      <c r="AM1021" s="129"/>
      <c r="AN1021" s="129"/>
      <c r="AO1021" s="129"/>
      <c r="AP1021" s="129"/>
      <c r="AQ1021" s="129"/>
      <c r="AR1021" s="129"/>
      <c r="AS1021" s="129"/>
      <c r="AT1021" s="129"/>
      <c r="AU1021" s="129"/>
      <c r="AV1021" s="129"/>
      <c r="AW1021" s="129"/>
    </row>
    <row r="1022" spans="1:49" outlineLevel="1">
      <c r="A1022" s="130"/>
      <c r="B1022" s="134"/>
      <c r="C1022" s="167" t="s">
        <v>1393</v>
      </c>
      <c r="D1022" s="137"/>
      <c r="E1022" s="141">
        <v>34.11</v>
      </c>
      <c r="F1022" s="145"/>
      <c r="G1022" s="145"/>
      <c r="H1022" s="145"/>
      <c r="I1022" s="145"/>
      <c r="J1022" s="145"/>
      <c r="K1022" s="145"/>
      <c r="L1022" s="129"/>
      <c r="M1022" s="129"/>
      <c r="N1022" s="129"/>
      <c r="O1022" s="129"/>
      <c r="P1022" s="129"/>
      <c r="Q1022" s="129"/>
      <c r="R1022" s="129"/>
      <c r="S1022" s="129"/>
      <c r="T1022" s="129" t="s">
        <v>157</v>
      </c>
      <c r="U1022" s="129">
        <v>0</v>
      </c>
      <c r="V1022" s="129"/>
      <c r="W1022" s="129"/>
      <c r="X1022" s="129"/>
      <c r="Y1022" s="129"/>
      <c r="Z1022" s="129"/>
      <c r="AA1022" s="129"/>
      <c r="AB1022" s="129"/>
      <c r="AC1022" s="129"/>
      <c r="AD1022" s="129"/>
      <c r="AE1022" s="129"/>
      <c r="AF1022" s="129"/>
      <c r="AG1022" s="129"/>
      <c r="AH1022" s="129"/>
      <c r="AI1022" s="129"/>
      <c r="AJ1022" s="129"/>
      <c r="AK1022" s="129"/>
      <c r="AL1022" s="129"/>
      <c r="AM1022" s="129"/>
      <c r="AN1022" s="129"/>
      <c r="AO1022" s="129"/>
      <c r="AP1022" s="129"/>
      <c r="AQ1022" s="129"/>
      <c r="AR1022" s="129"/>
      <c r="AS1022" s="129"/>
      <c r="AT1022" s="129"/>
      <c r="AU1022" s="129"/>
      <c r="AV1022" s="129"/>
      <c r="AW1022" s="129"/>
    </row>
    <row r="1023" spans="1:49" outlineLevel="1">
      <c r="A1023" s="130"/>
      <c r="B1023" s="134"/>
      <c r="C1023" s="167" t="s">
        <v>1394</v>
      </c>
      <c r="D1023" s="137"/>
      <c r="E1023" s="141">
        <v>71.02</v>
      </c>
      <c r="F1023" s="145"/>
      <c r="G1023" s="145"/>
      <c r="H1023" s="145"/>
      <c r="I1023" s="145"/>
      <c r="J1023" s="145"/>
      <c r="K1023" s="145"/>
      <c r="L1023" s="129"/>
      <c r="M1023" s="129"/>
      <c r="N1023" s="129"/>
      <c r="O1023" s="129"/>
      <c r="P1023" s="129"/>
      <c r="Q1023" s="129"/>
      <c r="R1023" s="129"/>
      <c r="S1023" s="129"/>
      <c r="T1023" s="129" t="s">
        <v>157</v>
      </c>
      <c r="U1023" s="129">
        <v>0</v>
      </c>
      <c r="V1023" s="129"/>
      <c r="W1023" s="129"/>
      <c r="X1023" s="129"/>
      <c r="Y1023" s="129"/>
      <c r="Z1023" s="129"/>
      <c r="AA1023" s="129"/>
      <c r="AB1023" s="129"/>
      <c r="AC1023" s="129"/>
      <c r="AD1023" s="129"/>
      <c r="AE1023" s="129"/>
      <c r="AF1023" s="129"/>
      <c r="AG1023" s="129"/>
      <c r="AH1023" s="129"/>
      <c r="AI1023" s="129"/>
      <c r="AJ1023" s="129"/>
      <c r="AK1023" s="129"/>
      <c r="AL1023" s="129"/>
      <c r="AM1023" s="129"/>
      <c r="AN1023" s="129"/>
      <c r="AO1023" s="129"/>
      <c r="AP1023" s="129"/>
      <c r="AQ1023" s="129"/>
      <c r="AR1023" s="129"/>
      <c r="AS1023" s="129"/>
      <c r="AT1023" s="129"/>
      <c r="AU1023" s="129"/>
      <c r="AV1023" s="129"/>
      <c r="AW1023" s="129"/>
    </row>
    <row r="1024" spans="1:49" outlineLevel="1">
      <c r="A1024" s="130">
        <v>436</v>
      </c>
      <c r="B1024" s="134" t="s">
        <v>1395</v>
      </c>
      <c r="C1024" s="166" t="s">
        <v>1396</v>
      </c>
      <c r="D1024" s="136" t="s">
        <v>237</v>
      </c>
      <c r="E1024" s="140">
        <v>10.93</v>
      </c>
      <c r="F1024" s="144"/>
      <c r="G1024" s="145">
        <f>ROUND(E1024*F1024,2)</f>
        <v>0</v>
      </c>
      <c r="H1024" s="145">
        <v>2.4000000000000001E-4</v>
      </c>
      <c r="I1024" s="145">
        <f>ROUND(E1024*H1024,5)</f>
        <v>2.6199999999999999E-3</v>
      </c>
      <c r="J1024" s="145">
        <v>0</v>
      </c>
      <c r="K1024" s="145">
        <f>ROUND(E1024*J1024,5)</f>
        <v>0</v>
      </c>
      <c r="L1024" s="129"/>
      <c r="M1024" s="129"/>
      <c r="N1024" s="129"/>
      <c r="O1024" s="129"/>
      <c r="P1024" s="129"/>
      <c r="Q1024" s="129"/>
      <c r="R1024" s="129"/>
      <c r="S1024" s="129"/>
      <c r="T1024" s="129" t="s">
        <v>155</v>
      </c>
      <c r="U1024" s="129"/>
      <c r="V1024" s="129"/>
      <c r="W1024" s="129"/>
      <c r="X1024" s="129"/>
      <c r="Y1024" s="129"/>
      <c r="Z1024" s="129"/>
      <c r="AA1024" s="129"/>
      <c r="AB1024" s="129"/>
      <c r="AC1024" s="129"/>
      <c r="AD1024" s="129"/>
      <c r="AE1024" s="129"/>
      <c r="AF1024" s="129"/>
      <c r="AG1024" s="129"/>
      <c r="AH1024" s="129"/>
      <c r="AI1024" s="129"/>
      <c r="AJ1024" s="129"/>
      <c r="AK1024" s="129"/>
      <c r="AL1024" s="129"/>
      <c r="AM1024" s="129"/>
      <c r="AN1024" s="129"/>
      <c r="AO1024" s="129"/>
      <c r="AP1024" s="129"/>
      <c r="AQ1024" s="129"/>
      <c r="AR1024" s="129"/>
      <c r="AS1024" s="129"/>
      <c r="AT1024" s="129"/>
      <c r="AU1024" s="129"/>
      <c r="AV1024" s="129"/>
      <c r="AW1024" s="129"/>
    </row>
    <row r="1025" spans="1:49" outlineLevel="1">
      <c r="A1025" s="130"/>
      <c r="B1025" s="134"/>
      <c r="C1025" s="167" t="s">
        <v>1397</v>
      </c>
      <c r="D1025" s="137"/>
      <c r="E1025" s="141">
        <v>10.93</v>
      </c>
      <c r="F1025" s="145"/>
      <c r="G1025" s="145"/>
      <c r="H1025" s="145"/>
      <c r="I1025" s="145"/>
      <c r="J1025" s="145"/>
      <c r="K1025" s="145"/>
      <c r="L1025" s="129"/>
      <c r="M1025" s="129"/>
      <c r="N1025" s="129"/>
      <c r="O1025" s="129"/>
      <c r="P1025" s="129"/>
      <c r="Q1025" s="129"/>
      <c r="R1025" s="129"/>
      <c r="S1025" s="129"/>
      <c r="T1025" s="129" t="s">
        <v>157</v>
      </c>
      <c r="U1025" s="129">
        <v>0</v>
      </c>
      <c r="V1025" s="129"/>
      <c r="W1025" s="129"/>
      <c r="X1025" s="129"/>
      <c r="Y1025" s="129"/>
      <c r="Z1025" s="129"/>
      <c r="AA1025" s="129"/>
      <c r="AB1025" s="129"/>
      <c r="AC1025" s="129"/>
      <c r="AD1025" s="129"/>
      <c r="AE1025" s="129"/>
      <c r="AF1025" s="129"/>
      <c r="AG1025" s="129"/>
      <c r="AH1025" s="129"/>
      <c r="AI1025" s="129"/>
      <c r="AJ1025" s="129"/>
      <c r="AK1025" s="129"/>
      <c r="AL1025" s="129"/>
      <c r="AM1025" s="129"/>
      <c r="AN1025" s="129"/>
      <c r="AO1025" s="129"/>
      <c r="AP1025" s="129"/>
      <c r="AQ1025" s="129"/>
      <c r="AR1025" s="129"/>
      <c r="AS1025" s="129"/>
      <c r="AT1025" s="129"/>
      <c r="AU1025" s="129"/>
      <c r="AV1025" s="129"/>
      <c r="AW1025" s="129"/>
    </row>
    <row r="1026" spans="1:49" ht="20.399999999999999" outlineLevel="1">
      <c r="A1026" s="130">
        <v>437</v>
      </c>
      <c r="B1026" s="134" t="s">
        <v>1398</v>
      </c>
      <c r="C1026" s="166" t="s">
        <v>1399</v>
      </c>
      <c r="D1026" s="136" t="s">
        <v>198</v>
      </c>
      <c r="E1026" s="140">
        <v>185.07</v>
      </c>
      <c r="F1026" s="144"/>
      <c r="G1026" s="145">
        <f>ROUND(E1026*F1026,2)</f>
        <v>0</v>
      </c>
      <c r="H1026" s="145">
        <v>3.3E-4</v>
      </c>
      <c r="I1026" s="145">
        <f>ROUND(E1026*H1026,5)</f>
        <v>6.1069999999999999E-2</v>
      </c>
      <c r="J1026" s="145">
        <v>0</v>
      </c>
      <c r="K1026" s="145">
        <f>ROUND(E1026*J1026,5)</f>
        <v>0</v>
      </c>
      <c r="L1026" s="129"/>
      <c r="M1026" s="129"/>
      <c r="N1026" s="129"/>
      <c r="O1026" s="129"/>
      <c r="P1026" s="129"/>
      <c r="Q1026" s="129"/>
      <c r="R1026" s="129"/>
      <c r="S1026" s="129"/>
      <c r="T1026" s="129" t="s">
        <v>155</v>
      </c>
      <c r="U1026" s="129"/>
      <c r="V1026" s="129"/>
      <c r="W1026" s="129"/>
      <c r="X1026" s="129"/>
      <c r="Y1026" s="129"/>
      <c r="Z1026" s="129"/>
      <c r="AA1026" s="129"/>
      <c r="AB1026" s="129"/>
      <c r="AC1026" s="129"/>
      <c r="AD1026" s="129"/>
      <c r="AE1026" s="129"/>
      <c r="AF1026" s="129"/>
      <c r="AG1026" s="129"/>
      <c r="AH1026" s="129"/>
      <c r="AI1026" s="129"/>
      <c r="AJ1026" s="129"/>
      <c r="AK1026" s="129"/>
      <c r="AL1026" s="129"/>
      <c r="AM1026" s="129"/>
      <c r="AN1026" s="129"/>
      <c r="AO1026" s="129"/>
      <c r="AP1026" s="129"/>
      <c r="AQ1026" s="129"/>
      <c r="AR1026" s="129"/>
      <c r="AS1026" s="129"/>
      <c r="AT1026" s="129"/>
      <c r="AU1026" s="129"/>
      <c r="AV1026" s="129"/>
      <c r="AW1026" s="129"/>
    </row>
    <row r="1027" spans="1:49" outlineLevel="1">
      <c r="A1027" s="130"/>
      <c r="B1027" s="134"/>
      <c r="C1027" s="167" t="s">
        <v>1400</v>
      </c>
      <c r="D1027" s="137"/>
      <c r="E1027" s="141">
        <v>69.98</v>
      </c>
      <c r="F1027" s="145"/>
      <c r="G1027" s="145"/>
      <c r="H1027" s="145"/>
      <c r="I1027" s="145"/>
      <c r="J1027" s="145"/>
      <c r="K1027" s="145"/>
      <c r="L1027" s="129"/>
      <c r="M1027" s="129"/>
      <c r="N1027" s="129"/>
      <c r="O1027" s="129"/>
      <c r="P1027" s="129"/>
      <c r="Q1027" s="129"/>
      <c r="R1027" s="129"/>
      <c r="S1027" s="129"/>
      <c r="T1027" s="129" t="s">
        <v>157</v>
      </c>
      <c r="U1027" s="129">
        <v>0</v>
      </c>
      <c r="V1027" s="129"/>
      <c r="W1027" s="129"/>
      <c r="X1027" s="129"/>
      <c r="Y1027" s="129"/>
      <c r="Z1027" s="129"/>
      <c r="AA1027" s="129"/>
      <c r="AB1027" s="129"/>
      <c r="AC1027" s="129"/>
      <c r="AD1027" s="129"/>
      <c r="AE1027" s="129"/>
      <c r="AF1027" s="129"/>
      <c r="AG1027" s="129"/>
      <c r="AH1027" s="129"/>
      <c r="AI1027" s="129"/>
      <c r="AJ1027" s="129"/>
      <c r="AK1027" s="129"/>
      <c r="AL1027" s="129"/>
      <c r="AM1027" s="129"/>
      <c r="AN1027" s="129"/>
      <c r="AO1027" s="129"/>
      <c r="AP1027" s="129"/>
      <c r="AQ1027" s="129"/>
      <c r="AR1027" s="129"/>
      <c r="AS1027" s="129"/>
      <c r="AT1027" s="129"/>
      <c r="AU1027" s="129"/>
      <c r="AV1027" s="129"/>
      <c r="AW1027" s="129"/>
    </row>
    <row r="1028" spans="1:49" outlineLevel="1">
      <c r="A1028" s="130"/>
      <c r="B1028" s="134"/>
      <c r="C1028" s="167" t="s">
        <v>1388</v>
      </c>
      <c r="D1028" s="137"/>
      <c r="E1028" s="141">
        <v>115.09</v>
      </c>
      <c r="F1028" s="145"/>
      <c r="G1028" s="145"/>
      <c r="H1028" s="145"/>
      <c r="I1028" s="145"/>
      <c r="J1028" s="145"/>
      <c r="K1028" s="145"/>
      <c r="L1028" s="129"/>
      <c r="M1028" s="129"/>
      <c r="N1028" s="129"/>
      <c r="O1028" s="129"/>
      <c r="P1028" s="129"/>
      <c r="Q1028" s="129"/>
      <c r="R1028" s="129"/>
      <c r="S1028" s="129"/>
      <c r="T1028" s="129" t="s">
        <v>157</v>
      </c>
      <c r="U1028" s="129">
        <v>0</v>
      </c>
      <c r="V1028" s="129"/>
      <c r="W1028" s="129"/>
      <c r="X1028" s="129"/>
      <c r="Y1028" s="129"/>
      <c r="Z1028" s="129"/>
      <c r="AA1028" s="129"/>
      <c r="AB1028" s="129"/>
      <c r="AC1028" s="129"/>
      <c r="AD1028" s="129"/>
      <c r="AE1028" s="129"/>
      <c r="AF1028" s="129"/>
      <c r="AG1028" s="129"/>
      <c r="AH1028" s="129"/>
      <c r="AI1028" s="129"/>
      <c r="AJ1028" s="129"/>
      <c r="AK1028" s="129"/>
      <c r="AL1028" s="129"/>
      <c r="AM1028" s="129"/>
      <c r="AN1028" s="129"/>
      <c r="AO1028" s="129"/>
      <c r="AP1028" s="129"/>
      <c r="AQ1028" s="129"/>
      <c r="AR1028" s="129"/>
      <c r="AS1028" s="129"/>
      <c r="AT1028" s="129"/>
      <c r="AU1028" s="129"/>
      <c r="AV1028" s="129"/>
      <c r="AW1028" s="129"/>
    </row>
    <row r="1029" spans="1:49" ht="20.399999999999999" outlineLevel="1">
      <c r="A1029" s="130">
        <v>438</v>
      </c>
      <c r="B1029" s="134" t="s">
        <v>1401</v>
      </c>
      <c r="C1029" s="166" t="s">
        <v>1402</v>
      </c>
      <c r="D1029" s="136" t="s">
        <v>198</v>
      </c>
      <c r="E1029" s="140">
        <v>203.577</v>
      </c>
      <c r="F1029" s="144"/>
      <c r="G1029" s="145">
        <f>ROUND(E1029*F1029,2)</f>
        <v>0</v>
      </c>
      <c r="H1029" s="145">
        <v>3.5999999999999999E-3</v>
      </c>
      <c r="I1029" s="145">
        <f>ROUND(E1029*H1029,5)</f>
        <v>0.73287999999999998</v>
      </c>
      <c r="J1029" s="145">
        <v>0</v>
      </c>
      <c r="K1029" s="145">
        <f>ROUND(E1029*J1029,5)</f>
        <v>0</v>
      </c>
      <c r="L1029" s="129"/>
      <c r="M1029" s="129"/>
      <c r="N1029" s="129"/>
      <c r="O1029" s="129"/>
      <c r="P1029" s="129"/>
      <c r="Q1029" s="129"/>
      <c r="R1029" s="129"/>
      <c r="S1029" s="129"/>
      <c r="T1029" s="129" t="s">
        <v>241</v>
      </c>
      <c r="U1029" s="129"/>
      <c r="V1029" s="129"/>
      <c r="W1029" s="129"/>
      <c r="X1029" s="129"/>
      <c r="Y1029" s="129"/>
      <c r="Z1029" s="129"/>
      <c r="AA1029" s="129"/>
      <c r="AB1029" s="129"/>
      <c r="AC1029" s="129"/>
      <c r="AD1029" s="129"/>
      <c r="AE1029" s="129"/>
      <c r="AF1029" s="129"/>
      <c r="AG1029" s="129"/>
      <c r="AH1029" s="129"/>
      <c r="AI1029" s="129"/>
      <c r="AJ1029" s="129"/>
      <c r="AK1029" s="129"/>
      <c r="AL1029" s="129"/>
      <c r="AM1029" s="129"/>
      <c r="AN1029" s="129"/>
      <c r="AO1029" s="129"/>
      <c r="AP1029" s="129"/>
      <c r="AQ1029" s="129"/>
      <c r="AR1029" s="129"/>
      <c r="AS1029" s="129"/>
      <c r="AT1029" s="129"/>
      <c r="AU1029" s="129"/>
      <c r="AV1029" s="129"/>
      <c r="AW1029" s="129"/>
    </row>
    <row r="1030" spans="1:49" outlineLevel="1">
      <c r="A1030" s="130"/>
      <c r="B1030" s="134"/>
      <c r="C1030" s="167" t="s">
        <v>1403</v>
      </c>
      <c r="D1030" s="137"/>
      <c r="E1030" s="141">
        <v>203.577</v>
      </c>
      <c r="F1030" s="145"/>
      <c r="G1030" s="145"/>
      <c r="H1030" s="145"/>
      <c r="I1030" s="145"/>
      <c r="J1030" s="145"/>
      <c r="K1030" s="145"/>
      <c r="L1030" s="129"/>
      <c r="M1030" s="129"/>
      <c r="N1030" s="129"/>
      <c r="O1030" s="129"/>
      <c r="P1030" s="129"/>
      <c r="Q1030" s="129"/>
      <c r="R1030" s="129"/>
      <c r="S1030" s="129"/>
      <c r="T1030" s="129" t="s">
        <v>157</v>
      </c>
      <c r="U1030" s="129">
        <v>0</v>
      </c>
      <c r="V1030" s="129"/>
      <c r="W1030" s="129"/>
      <c r="X1030" s="129"/>
      <c r="Y1030" s="129"/>
      <c r="Z1030" s="129"/>
      <c r="AA1030" s="129"/>
      <c r="AB1030" s="129"/>
      <c r="AC1030" s="129"/>
      <c r="AD1030" s="129"/>
      <c r="AE1030" s="129"/>
      <c r="AF1030" s="129"/>
      <c r="AG1030" s="129"/>
      <c r="AH1030" s="129"/>
      <c r="AI1030" s="129"/>
      <c r="AJ1030" s="129"/>
      <c r="AK1030" s="129"/>
      <c r="AL1030" s="129"/>
      <c r="AM1030" s="129"/>
      <c r="AN1030" s="129"/>
      <c r="AO1030" s="129"/>
      <c r="AP1030" s="129"/>
      <c r="AQ1030" s="129"/>
      <c r="AR1030" s="129"/>
      <c r="AS1030" s="129"/>
      <c r="AT1030" s="129"/>
      <c r="AU1030" s="129"/>
      <c r="AV1030" s="129"/>
      <c r="AW1030" s="129"/>
    </row>
    <row r="1031" spans="1:49" ht="20.399999999999999" outlineLevel="1">
      <c r="A1031" s="130">
        <v>439</v>
      </c>
      <c r="B1031" s="134" t="s">
        <v>1404</v>
      </c>
      <c r="C1031" s="166" t="s">
        <v>1405</v>
      </c>
      <c r="D1031" s="136" t="s">
        <v>198</v>
      </c>
      <c r="E1031" s="140">
        <v>10.38</v>
      </c>
      <c r="F1031" s="144"/>
      <c r="G1031" s="145">
        <f>ROUND(E1031*F1031,2)</f>
        <v>0</v>
      </c>
      <c r="H1031" s="145">
        <v>2.5000000000000001E-4</v>
      </c>
      <c r="I1031" s="145">
        <f>ROUND(E1031*H1031,5)</f>
        <v>2.5999999999999999E-3</v>
      </c>
      <c r="J1031" s="145">
        <v>0</v>
      </c>
      <c r="K1031" s="145">
        <f>ROUND(E1031*J1031,5)</f>
        <v>0</v>
      </c>
      <c r="L1031" s="129"/>
      <c r="M1031" s="129"/>
      <c r="N1031" s="129"/>
      <c r="O1031" s="129"/>
      <c r="P1031" s="129"/>
      <c r="Q1031" s="129"/>
      <c r="R1031" s="129"/>
      <c r="S1031" s="129"/>
      <c r="T1031" s="129" t="s">
        <v>155</v>
      </c>
      <c r="U1031" s="129"/>
      <c r="V1031" s="129"/>
      <c r="W1031" s="129"/>
      <c r="X1031" s="129"/>
      <c r="Y1031" s="129"/>
      <c r="Z1031" s="129"/>
      <c r="AA1031" s="129"/>
      <c r="AB1031" s="129"/>
      <c r="AC1031" s="129"/>
      <c r="AD1031" s="129"/>
      <c r="AE1031" s="129"/>
      <c r="AF1031" s="129"/>
      <c r="AG1031" s="129"/>
      <c r="AH1031" s="129"/>
      <c r="AI1031" s="129"/>
      <c r="AJ1031" s="129"/>
      <c r="AK1031" s="129"/>
      <c r="AL1031" s="129"/>
      <c r="AM1031" s="129"/>
      <c r="AN1031" s="129"/>
      <c r="AO1031" s="129"/>
      <c r="AP1031" s="129"/>
      <c r="AQ1031" s="129"/>
      <c r="AR1031" s="129"/>
      <c r="AS1031" s="129"/>
      <c r="AT1031" s="129"/>
      <c r="AU1031" s="129"/>
      <c r="AV1031" s="129"/>
      <c r="AW1031" s="129"/>
    </row>
    <row r="1032" spans="1:49" outlineLevel="1">
      <c r="A1032" s="130"/>
      <c r="B1032" s="134"/>
      <c r="C1032" s="167" t="s">
        <v>1406</v>
      </c>
      <c r="D1032" s="137"/>
      <c r="E1032" s="141">
        <v>10.38</v>
      </c>
      <c r="F1032" s="145"/>
      <c r="G1032" s="145"/>
      <c r="H1032" s="145"/>
      <c r="I1032" s="145"/>
      <c r="J1032" s="145"/>
      <c r="K1032" s="145"/>
      <c r="L1032" s="129"/>
      <c r="M1032" s="129"/>
      <c r="N1032" s="129"/>
      <c r="O1032" s="129"/>
      <c r="P1032" s="129"/>
      <c r="Q1032" s="129"/>
      <c r="R1032" s="129"/>
      <c r="S1032" s="129"/>
      <c r="T1032" s="129" t="s">
        <v>157</v>
      </c>
      <c r="U1032" s="129">
        <v>0</v>
      </c>
      <c r="V1032" s="129"/>
      <c r="W1032" s="129"/>
      <c r="X1032" s="129"/>
      <c r="Y1032" s="129"/>
      <c r="Z1032" s="129"/>
      <c r="AA1032" s="129"/>
      <c r="AB1032" s="129"/>
      <c r="AC1032" s="129"/>
      <c r="AD1032" s="129"/>
      <c r="AE1032" s="129"/>
      <c r="AF1032" s="129"/>
      <c r="AG1032" s="129"/>
      <c r="AH1032" s="129"/>
      <c r="AI1032" s="129"/>
      <c r="AJ1032" s="129"/>
      <c r="AK1032" s="129"/>
      <c r="AL1032" s="129"/>
      <c r="AM1032" s="129"/>
      <c r="AN1032" s="129"/>
      <c r="AO1032" s="129"/>
      <c r="AP1032" s="129"/>
      <c r="AQ1032" s="129"/>
      <c r="AR1032" s="129"/>
      <c r="AS1032" s="129"/>
      <c r="AT1032" s="129"/>
      <c r="AU1032" s="129"/>
      <c r="AV1032" s="129"/>
      <c r="AW1032" s="129"/>
    </row>
    <row r="1033" spans="1:49" ht="20.399999999999999" outlineLevel="1">
      <c r="A1033" s="130">
        <v>440</v>
      </c>
      <c r="B1033" s="134" t="s">
        <v>1407</v>
      </c>
      <c r="C1033" s="166" t="s">
        <v>1408</v>
      </c>
      <c r="D1033" s="136" t="s">
        <v>198</v>
      </c>
      <c r="E1033" s="140">
        <v>69.98</v>
      </c>
      <c r="F1033" s="144"/>
      <c r="G1033" s="145">
        <f>ROUND(E1033*F1033,2)</f>
        <v>0</v>
      </c>
      <c r="H1033" s="145">
        <v>2.0000000000000002E-5</v>
      </c>
      <c r="I1033" s="145">
        <f>ROUND(E1033*H1033,5)</f>
        <v>1.4E-3</v>
      </c>
      <c r="J1033" s="145">
        <v>0</v>
      </c>
      <c r="K1033" s="145">
        <f>ROUND(E1033*J1033,5)</f>
        <v>0</v>
      </c>
      <c r="L1033" s="129"/>
      <c r="M1033" s="129"/>
      <c r="N1033" s="129"/>
      <c r="O1033" s="129"/>
      <c r="P1033" s="129"/>
      <c r="Q1033" s="129"/>
      <c r="R1033" s="129"/>
      <c r="S1033" s="129"/>
      <c r="T1033" s="129" t="s">
        <v>155</v>
      </c>
      <c r="U1033" s="129"/>
      <c r="V1033" s="129"/>
      <c r="W1033" s="129"/>
      <c r="X1033" s="129"/>
      <c r="Y1033" s="129"/>
      <c r="Z1033" s="129"/>
      <c r="AA1033" s="129"/>
      <c r="AB1033" s="129"/>
      <c r="AC1033" s="129"/>
      <c r="AD1033" s="129"/>
      <c r="AE1033" s="129"/>
      <c r="AF1033" s="129"/>
      <c r="AG1033" s="129"/>
      <c r="AH1033" s="129"/>
      <c r="AI1033" s="129"/>
      <c r="AJ1033" s="129"/>
      <c r="AK1033" s="129"/>
      <c r="AL1033" s="129"/>
      <c r="AM1033" s="129"/>
      <c r="AN1033" s="129"/>
      <c r="AO1033" s="129"/>
      <c r="AP1033" s="129"/>
      <c r="AQ1033" s="129"/>
      <c r="AR1033" s="129"/>
      <c r="AS1033" s="129"/>
      <c r="AT1033" s="129"/>
      <c r="AU1033" s="129"/>
      <c r="AV1033" s="129"/>
      <c r="AW1033" s="129"/>
    </row>
    <row r="1034" spans="1:49" outlineLevel="1">
      <c r="A1034" s="130"/>
      <c r="B1034" s="134"/>
      <c r="C1034" s="167" t="s">
        <v>1400</v>
      </c>
      <c r="D1034" s="137"/>
      <c r="E1034" s="141">
        <v>69.98</v>
      </c>
      <c r="F1034" s="145"/>
      <c r="G1034" s="145"/>
      <c r="H1034" s="145"/>
      <c r="I1034" s="145"/>
      <c r="J1034" s="145"/>
      <c r="K1034" s="145"/>
      <c r="L1034" s="129"/>
      <c r="M1034" s="129"/>
      <c r="N1034" s="129"/>
      <c r="O1034" s="129"/>
      <c r="P1034" s="129"/>
      <c r="Q1034" s="129"/>
      <c r="R1034" s="129"/>
      <c r="S1034" s="129"/>
      <c r="T1034" s="129" t="s">
        <v>157</v>
      </c>
      <c r="U1034" s="129">
        <v>0</v>
      </c>
      <c r="V1034" s="129"/>
      <c r="W1034" s="129"/>
      <c r="X1034" s="129"/>
      <c r="Y1034" s="129"/>
      <c r="Z1034" s="129"/>
      <c r="AA1034" s="129"/>
      <c r="AB1034" s="129"/>
      <c r="AC1034" s="129"/>
      <c r="AD1034" s="129"/>
      <c r="AE1034" s="129"/>
      <c r="AF1034" s="129"/>
      <c r="AG1034" s="129"/>
      <c r="AH1034" s="129"/>
      <c r="AI1034" s="129"/>
      <c r="AJ1034" s="129"/>
      <c r="AK1034" s="129"/>
      <c r="AL1034" s="129"/>
      <c r="AM1034" s="129"/>
      <c r="AN1034" s="129"/>
      <c r="AO1034" s="129"/>
      <c r="AP1034" s="129"/>
      <c r="AQ1034" s="129"/>
      <c r="AR1034" s="129"/>
      <c r="AS1034" s="129"/>
      <c r="AT1034" s="129"/>
      <c r="AU1034" s="129"/>
      <c r="AV1034" s="129"/>
      <c r="AW1034" s="129"/>
    </row>
    <row r="1035" spans="1:49" outlineLevel="1">
      <c r="A1035" s="130">
        <v>441</v>
      </c>
      <c r="B1035" s="134" t="s">
        <v>1409</v>
      </c>
      <c r="C1035" s="166" t="s">
        <v>1410</v>
      </c>
      <c r="D1035" s="136" t="s">
        <v>198</v>
      </c>
      <c r="E1035" s="140">
        <v>88.396000000000001</v>
      </c>
      <c r="F1035" s="144"/>
      <c r="G1035" s="145">
        <f>ROUND(E1035*F1035,2)</f>
        <v>0</v>
      </c>
      <c r="H1035" s="145">
        <v>2.2300000000000002E-3</v>
      </c>
      <c r="I1035" s="145">
        <f>ROUND(E1035*H1035,5)</f>
        <v>0.19711999999999999</v>
      </c>
      <c r="J1035" s="145">
        <v>0</v>
      </c>
      <c r="K1035" s="145">
        <f>ROUND(E1035*J1035,5)</f>
        <v>0</v>
      </c>
      <c r="L1035" s="129"/>
      <c r="M1035" s="129"/>
      <c r="N1035" s="129"/>
      <c r="O1035" s="129"/>
      <c r="P1035" s="129"/>
      <c r="Q1035" s="129"/>
      <c r="R1035" s="129"/>
      <c r="S1035" s="129"/>
      <c r="T1035" s="129" t="s">
        <v>241</v>
      </c>
      <c r="U1035" s="129"/>
      <c r="V1035" s="129"/>
      <c r="W1035" s="129"/>
      <c r="X1035" s="129"/>
      <c r="Y1035" s="129"/>
      <c r="Z1035" s="129"/>
      <c r="AA1035" s="129"/>
      <c r="AB1035" s="129"/>
      <c r="AC1035" s="129"/>
      <c r="AD1035" s="129"/>
      <c r="AE1035" s="129"/>
      <c r="AF1035" s="129"/>
      <c r="AG1035" s="129"/>
      <c r="AH1035" s="129"/>
      <c r="AI1035" s="129"/>
      <c r="AJ1035" s="129"/>
      <c r="AK1035" s="129"/>
      <c r="AL1035" s="129"/>
      <c r="AM1035" s="129"/>
      <c r="AN1035" s="129"/>
      <c r="AO1035" s="129"/>
      <c r="AP1035" s="129"/>
      <c r="AQ1035" s="129"/>
      <c r="AR1035" s="129"/>
      <c r="AS1035" s="129"/>
      <c r="AT1035" s="129"/>
      <c r="AU1035" s="129"/>
      <c r="AV1035" s="129"/>
      <c r="AW1035" s="129"/>
    </row>
    <row r="1036" spans="1:49" outlineLevel="1">
      <c r="A1036" s="130"/>
      <c r="B1036" s="134"/>
      <c r="C1036" s="167" t="s">
        <v>1411</v>
      </c>
      <c r="D1036" s="137"/>
      <c r="E1036" s="141">
        <v>88.396000000000001</v>
      </c>
      <c r="F1036" s="145"/>
      <c r="G1036" s="145"/>
      <c r="H1036" s="145"/>
      <c r="I1036" s="145"/>
      <c r="J1036" s="145"/>
      <c r="K1036" s="145"/>
      <c r="L1036" s="129"/>
      <c r="M1036" s="129"/>
      <c r="N1036" s="129"/>
      <c r="O1036" s="129"/>
      <c r="P1036" s="129"/>
      <c r="Q1036" s="129"/>
      <c r="R1036" s="129"/>
      <c r="S1036" s="129"/>
      <c r="T1036" s="129" t="s">
        <v>157</v>
      </c>
      <c r="U1036" s="129">
        <v>0</v>
      </c>
      <c r="V1036" s="129"/>
      <c r="W1036" s="129"/>
      <c r="X1036" s="129"/>
      <c r="Y1036" s="129"/>
      <c r="Z1036" s="129"/>
      <c r="AA1036" s="129"/>
      <c r="AB1036" s="129"/>
      <c r="AC1036" s="129"/>
      <c r="AD1036" s="129"/>
      <c r="AE1036" s="129"/>
      <c r="AF1036" s="129"/>
      <c r="AG1036" s="129"/>
      <c r="AH1036" s="129"/>
      <c r="AI1036" s="129"/>
      <c r="AJ1036" s="129"/>
      <c r="AK1036" s="129"/>
      <c r="AL1036" s="129"/>
      <c r="AM1036" s="129"/>
      <c r="AN1036" s="129"/>
      <c r="AO1036" s="129"/>
      <c r="AP1036" s="129"/>
      <c r="AQ1036" s="129"/>
      <c r="AR1036" s="129"/>
      <c r="AS1036" s="129"/>
      <c r="AT1036" s="129"/>
      <c r="AU1036" s="129"/>
      <c r="AV1036" s="129"/>
      <c r="AW1036" s="129"/>
    </row>
    <row r="1037" spans="1:49" outlineLevel="1">
      <c r="A1037" s="130">
        <v>442</v>
      </c>
      <c r="B1037" s="134" t="s">
        <v>1412</v>
      </c>
      <c r="C1037" s="166" t="s">
        <v>1413</v>
      </c>
      <c r="D1037" s="136" t="s">
        <v>237</v>
      </c>
      <c r="E1037" s="140">
        <v>3.9</v>
      </c>
      <c r="F1037" s="144"/>
      <c r="G1037" s="145">
        <f>ROUND(E1037*F1037,2)</f>
        <v>0</v>
      </c>
      <c r="H1037" s="145">
        <v>1.7000000000000001E-4</v>
      </c>
      <c r="I1037" s="145">
        <f>ROUND(E1037*H1037,5)</f>
        <v>6.6E-4</v>
      </c>
      <c r="J1037" s="145">
        <v>0</v>
      </c>
      <c r="K1037" s="145">
        <f>ROUND(E1037*J1037,5)</f>
        <v>0</v>
      </c>
      <c r="L1037" s="129"/>
      <c r="M1037" s="129"/>
      <c r="N1037" s="129"/>
      <c r="O1037" s="129"/>
      <c r="P1037" s="129"/>
      <c r="Q1037" s="129"/>
      <c r="R1037" s="129"/>
      <c r="S1037" s="129"/>
      <c r="T1037" s="129" t="s">
        <v>155</v>
      </c>
      <c r="U1037" s="129"/>
      <c r="V1037" s="129"/>
      <c r="W1037" s="129"/>
      <c r="X1037" s="129"/>
      <c r="Y1037" s="129"/>
      <c r="Z1037" s="129"/>
      <c r="AA1037" s="129"/>
      <c r="AB1037" s="129"/>
      <c r="AC1037" s="129"/>
      <c r="AD1037" s="129"/>
      <c r="AE1037" s="129"/>
      <c r="AF1037" s="129"/>
      <c r="AG1037" s="129"/>
      <c r="AH1037" s="129"/>
      <c r="AI1037" s="129"/>
      <c r="AJ1037" s="129"/>
      <c r="AK1037" s="129"/>
      <c r="AL1037" s="129"/>
      <c r="AM1037" s="129"/>
      <c r="AN1037" s="129"/>
      <c r="AO1037" s="129"/>
      <c r="AP1037" s="129"/>
      <c r="AQ1037" s="129"/>
      <c r="AR1037" s="129"/>
      <c r="AS1037" s="129"/>
      <c r="AT1037" s="129"/>
      <c r="AU1037" s="129"/>
      <c r="AV1037" s="129"/>
      <c r="AW1037" s="129"/>
    </row>
    <row r="1038" spans="1:49" outlineLevel="1">
      <c r="A1038" s="130"/>
      <c r="B1038" s="134"/>
      <c r="C1038" s="167" t="s">
        <v>1414</v>
      </c>
      <c r="D1038" s="137"/>
      <c r="E1038" s="141">
        <v>2.2999999999999998</v>
      </c>
      <c r="F1038" s="145"/>
      <c r="G1038" s="145"/>
      <c r="H1038" s="145"/>
      <c r="I1038" s="145"/>
      <c r="J1038" s="145"/>
      <c r="K1038" s="145"/>
      <c r="L1038" s="129"/>
      <c r="M1038" s="129"/>
      <c r="N1038" s="129"/>
      <c r="O1038" s="129"/>
      <c r="P1038" s="129"/>
      <c r="Q1038" s="129"/>
      <c r="R1038" s="129"/>
      <c r="S1038" s="129"/>
      <c r="T1038" s="129" t="s">
        <v>157</v>
      </c>
      <c r="U1038" s="129">
        <v>0</v>
      </c>
      <c r="V1038" s="129"/>
      <c r="W1038" s="129"/>
      <c r="X1038" s="129"/>
      <c r="Y1038" s="129"/>
      <c r="Z1038" s="129"/>
      <c r="AA1038" s="129"/>
      <c r="AB1038" s="129"/>
      <c r="AC1038" s="129"/>
      <c r="AD1038" s="129"/>
      <c r="AE1038" s="129"/>
      <c r="AF1038" s="129"/>
      <c r="AG1038" s="129"/>
      <c r="AH1038" s="129"/>
      <c r="AI1038" s="129"/>
      <c r="AJ1038" s="129"/>
      <c r="AK1038" s="129"/>
      <c r="AL1038" s="129"/>
      <c r="AM1038" s="129"/>
      <c r="AN1038" s="129"/>
      <c r="AO1038" s="129"/>
      <c r="AP1038" s="129"/>
      <c r="AQ1038" s="129"/>
      <c r="AR1038" s="129"/>
      <c r="AS1038" s="129"/>
      <c r="AT1038" s="129"/>
      <c r="AU1038" s="129"/>
      <c r="AV1038" s="129"/>
      <c r="AW1038" s="129"/>
    </row>
    <row r="1039" spans="1:49" outlineLevel="1">
      <c r="A1039" s="130"/>
      <c r="B1039" s="134"/>
      <c r="C1039" s="167" t="s">
        <v>1415</v>
      </c>
      <c r="D1039" s="137"/>
      <c r="E1039" s="141">
        <v>1.6</v>
      </c>
      <c r="F1039" s="145"/>
      <c r="G1039" s="145"/>
      <c r="H1039" s="145"/>
      <c r="I1039" s="145"/>
      <c r="J1039" s="145"/>
      <c r="K1039" s="145"/>
      <c r="L1039" s="129"/>
      <c r="M1039" s="129"/>
      <c r="N1039" s="129"/>
      <c r="O1039" s="129"/>
      <c r="P1039" s="129"/>
      <c r="Q1039" s="129"/>
      <c r="R1039" s="129"/>
      <c r="S1039" s="129"/>
      <c r="T1039" s="129" t="s">
        <v>157</v>
      </c>
      <c r="U1039" s="129">
        <v>0</v>
      </c>
      <c r="V1039" s="129"/>
      <c r="W1039" s="129"/>
      <c r="X1039" s="129"/>
      <c r="Y1039" s="129"/>
      <c r="Z1039" s="129"/>
      <c r="AA1039" s="129"/>
      <c r="AB1039" s="129"/>
      <c r="AC1039" s="129"/>
      <c r="AD1039" s="129"/>
      <c r="AE1039" s="129"/>
      <c r="AF1039" s="129"/>
      <c r="AG1039" s="129"/>
      <c r="AH1039" s="129"/>
      <c r="AI1039" s="129"/>
      <c r="AJ1039" s="129"/>
      <c r="AK1039" s="129"/>
      <c r="AL1039" s="129"/>
      <c r="AM1039" s="129"/>
      <c r="AN1039" s="129"/>
      <c r="AO1039" s="129"/>
      <c r="AP1039" s="129"/>
      <c r="AQ1039" s="129"/>
      <c r="AR1039" s="129"/>
      <c r="AS1039" s="129"/>
      <c r="AT1039" s="129"/>
      <c r="AU1039" s="129"/>
      <c r="AV1039" s="129"/>
      <c r="AW1039" s="129"/>
    </row>
    <row r="1040" spans="1:49" outlineLevel="1">
      <c r="A1040" s="130">
        <v>443</v>
      </c>
      <c r="B1040" s="134" t="s">
        <v>1416</v>
      </c>
      <c r="C1040" s="166" t="s">
        <v>1417</v>
      </c>
      <c r="D1040" s="136" t="s">
        <v>219</v>
      </c>
      <c r="E1040" s="140">
        <v>1.01</v>
      </c>
      <c r="F1040" s="144"/>
      <c r="G1040" s="145">
        <f>ROUND(E1040*F1040,2)</f>
        <v>0</v>
      </c>
      <c r="H1040" s="145">
        <v>0</v>
      </c>
      <c r="I1040" s="145">
        <f>ROUND(E1040*H1040,5)</f>
        <v>0</v>
      </c>
      <c r="J1040" s="145">
        <v>0</v>
      </c>
      <c r="K1040" s="145">
        <f>ROUND(E1040*J1040,5)</f>
        <v>0</v>
      </c>
      <c r="L1040" s="129"/>
      <c r="M1040" s="129"/>
      <c r="N1040" s="129"/>
      <c r="O1040" s="129"/>
      <c r="P1040" s="129"/>
      <c r="Q1040" s="129"/>
      <c r="R1040" s="129"/>
      <c r="S1040" s="129"/>
      <c r="T1040" s="129" t="s">
        <v>155</v>
      </c>
      <c r="U1040" s="129"/>
      <c r="V1040" s="129"/>
      <c r="W1040" s="129"/>
      <c r="X1040" s="129"/>
      <c r="Y1040" s="129"/>
      <c r="Z1040" s="129"/>
      <c r="AA1040" s="129"/>
      <c r="AB1040" s="129"/>
      <c r="AC1040" s="129"/>
      <c r="AD1040" s="129"/>
      <c r="AE1040" s="129"/>
      <c r="AF1040" s="129"/>
      <c r="AG1040" s="129"/>
      <c r="AH1040" s="129"/>
      <c r="AI1040" s="129"/>
      <c r="AJ1040" s="129"/>
      <c r="AK1040" s="129"/>
      <c r="AL1040" s="129"/>
      <c r="AM1040" s="129"/>
      <c r="AN1040" s="129"/>
      <c r="AO1040" s="129"/>
      <c r="AP1040" s="129"/>
      <c r="AQ1040" s="129"/>
      <c r="AR1040" s="129"/>
      <c r="AS1040" s="129"/>
      <c r="AT1040" s="129"/>
      <c r="AU1040" s="129"/>
      <c r="AV1040" s="129"/>
      <c r="AW1040" s="129"/>
    </row>
    <row r="1041" spans="1:49">
      <c r="A1041" s="131" t="s">
        <v>150</v>
      </c>
      <c r="B1041" s="135" t="s">
        <v>118</v>
      </c>
      <c r="C1041" s="168" t="s">
        <v>119</v>
      </c>
      <c r="D1041" s="138"/>
      <c r="E1041" s="142"/>
      <c r="F1041" s="146"/>
      <c r="G1041" s="146">
        <f>SUM(G1042:G1045)</f>
        <v>0</v>
      </c>
      <c r="H1041" s="146"/>
      <c r="I1041" s="146">
        <f>SUM(I1042:I1045)</f>
        <v>0.43975999999999998</v>
      </c>
      <c r="J1041" s="146"/>
      <c r="K1041" s="146">
        <f>SUM(K1042:K1045)</f>
        <v>0</v>
      </c>
      <c r="T1041" t="s">
        <v>151</v>
      </c>
    </row>
    <row r="1042" spans="1:49" outlineLevel="1">
      <c r="A1042" s="130">
        <v>444</v>
      </c>
      <c r="B1042" s="134" t="s">
        <v>1418</v>
      </c>
      <c r="C1042" s="166" t="s">
        <v>1419</v>
      </c>
      <c r="D1042" s="136" t="s">
        <v>198</v>
      </c>
      <c r="E1042" s="140">
        <v>195.45</v>
      </c>
      <c r="F1042" s="144"/>
      <c r="G1042" s="145">
        <f>ROUND(E1042*F1042,2)</f>
        <v>0</v>
      </c>
      <c r="H1042" s="145">
        <v>0</v>
      </c>
      <c r="I1042" s="145">
        <f>ROUND(E1042*H1042,5)</f>
        <v>0</v>
      </c>
      <c r="J1042" s="145">
        <v>0</v>
      </c>
      <c r="K1042" s="145">
        <f>ROUND(E1042*J1042,5)</f>
        <v>0</v>
      </c>
      <c r="L1042" s="129"/>
      <c r="M1042" s="129"/>
      <c r="N1042" s="129"/>
      <c r="O1042" s="129"/>
      <c r="P1042" s="129"/>
      <c r="Q1042" s="129"/>
      <c r="R1042" s="129"/>
      <c r="S1042" s="129"/>
      <c r="T1042" s="129" t="s">
        <v>155</v>
      </c>
      <c r="U1042" s="129"/>
      <c r="V1042" s="129"/>
      <c r="W1042" s="129"/>
      <c r="X1042" s="129"/>
      <c r="Y1042" s="129"/>
      <c r="Z1042" s="129"/>
      <c r="AA1042" s="129"/>
      <c r="AB1042" s="129"/>
      <c r="AC1042" s="129"/>
      <c r="AD1042" s="129"/>
      <c r="AE1042" s="129"/>
      <c r="AF1042" s="129"/>
      <c r="AG1042" s="129"/>
      <c r="AH1042" s="129"/>
      <c r="AI1042" s="129"/>
      <c r="AJ1042" s="129"/>
      <c r="AK1042" s="129"/>
      <c r="AL1042" s="129"/>
      <c r="AM1042" s="129"/>
      <c r="AN1042" s="129"/>
      <c r="AO1042" s="129"/>
      <c r="AP1042" s="129"/>
      <c r="AQ1042" s="129"/>
      <c r="AR1042" s="129"/>
      <c r="AS1042" s="129"/>
      <c r="AT1042" s="129"/>
      <c r="AU1042" s="129"/>
      <c r="AV1042" s="129"/>
      <c r="AW1042" s="129"/>
    </row>
    <row r="1043" spans="1:49" outlineLevel="1">
      <c r="A1043" s="130">
        <v>445</v>
      </c>
      <c r="B1043" s="134" t="s">
        <v>1420</v>
      </c>
      <c r="C1043" s="166" t="s">
        <v>1421</v>
      </c>
      <c r="D1043" s="136" t="s">
        <v>198</v>
      </c>
      <c r="E1043" s="140">
        <v>195.45</v>
      </c>
      <c r="F1043" s="144"/>
      <c r="G1043" s="145">
        <f>ROUND(E1043*F1043,2)</f>
        <v>0</v>
      </c>
      <c r="H1043" s="145">
        <v>5.0000000000000002E-5</v>
      </c>
      <c r="I1043" s="145">
        <f>ROUND(E1043*H1043,5)</f>
        <v>9.7699999999999992E-3</v>
      </c>
      <c r="J1043" s="145">
        <v>0</v>
      </c>
      <c r="K1043" s="145">
        <f>ROUND(E1043*J1043,5)</f>
        <v>0</v>
      </c>
      <c r="L1043" s="129"/>
      <c r="M1043" s="129"/>
      <c r="N1043" s="129"/>
      <c r="O1043" s="129"/>
      <c r="P1043" s="129"/>
      <c r="Q1043" s="129"/>
      <c r="R1043" s="129"/>
      <c r="S1043" s="129"/>
      <c r="T1043" s="129" t="s">
        <v>155</v>
      </c>
      <c r="U1043" s="129"/>
      <c r="V1043" s="129"/>
      <c r="W1043" s="129"/>
      <c r="X1043" s="129"/>
      <c r="Y1043" s="129"/>
      <c r="Z1043" s="129"/>
      <c r="AA1043" s="129"/>
      <c r="AB1043" s="129"/>
      <c r="AC1043" s="129"/>
      <c r="AD1043" s="129"/>
      <c r="AE1043" s="129"/>
      <c r="AF1043" s="129"/>
      <c r="AG1043" s="129"/>
      <c r="AH1043" s="129"/>
      <c r="AI1043" s="129"/>
      <c r="AJ1043" s="129"/>
      <c r="AK1043" s="129"/>
      <c r="AL1043" s="129"/>
      <c r="AM1043" s="129"/>
      <c r="AN1043" s="129"/>
      <c r="AO1043" s="129"/>
      <c r="AP1043" s="129"/>
      <c r="AQ1043" s="129"/>
      <c r="AR1043" s="129"/>
      <c r="AS1043" s="129"/>
      <c r="AT1043" s="129"/>
      <c r="AU1043" s="129"/>
      <c r="AV1043" s="129"/>
      <c r="AW1043" s="129"/>
    </row>
    <row r="1044" spans="1:49" outlineLevel="1">
      <c r="A1044" s="130">
        <v>446</v>
      </c>
      <c r="B1044" s="134" t="s">
        <v>1422</v>
      </c>
      <c r="C1044" s="166" t="s">
        <v>1423</v>
      </c>
      <c r="D1044" s="136" t="s">
        <v>198</v>
      </c>
      <c r="E1044" s="140">
        <v>195.45</v>
      </c>
      <c r="F1044" s="144"/>
      <c r="G1044" s="145">
        <f>ROUND(E1044*F1044,2)</f>
        <v>0</v>
      </c>
      <c r="H1044" s="145">
        <v>2.2000000000000001E-3</v>
      </c>
      <c r="I1044" s="145">
        <f>ROUND(E1044*H1044,5)</f>
        <v>0.42998999999999998</v>
      </c>
      <c r="J1044" s="145">
        <v>0</v>
      </c>
      <c r="K1044" s="145">
        <f>ROUND(E1044*J1044,5)</f>
        <v>0</v>
      </c>
      <c r="L1044" s="129"/>
      <c r="M1044" s="129"/>
      <c r="N1044" s="129"/>
      <c r="O1044" s="129"/>
      <c r="P1044" s="129"/>
      <c r="Q1044" s="129"/>
      <c r="R1044" s="129"/>
      <c r="S1044" s="129"/>
      <c r="T1044" s="129" t="s">
        <v>155</v>
      </c>
      <c r="U1044" s="129"/>
      <c r="V1044" s="129"/>
      <c r="W1044" s="129"/>
      <c r="X1044" s="129"/>
      <c r="Y1044" s="129"/>
      <c r="Z1044" s="129"/>
      <c r="AA1044" s="129"/>
      <c r="AB1044" s="129"/>
      <c r="AC1044" s="129"/>
      <c r="AD1044" s="129"/>
      <c r="AE1044" s="129"/>
      <c r="AF1044" s="129"/>
      <c r="AG1044" s="129"/>
      <c r="AH1044" s="129"/>
      <c r="AI1044" s="129"/>
      <c r="AJ1044" s="129"/>
      <c r="AK1044" s="129"/>
      <c r="AL1044" s="129"/>
      <c r="AM1044" s="129"/>
      <c r="AN1044" s="129"/>
      <c r="AO1044" s="129"/>
      <c r="AP1044" s="129"/>
      <c r="AQ1044" s="129"/>
      <c r="AR1044" s="129"/>
      <c r="AS1044" s="129"/>
      <c r="AT1044" s="129"/>
      <c r="AU1044" s="129"/>
      <c r="AV1044" s="129"/>
      <c r="AW1044" s="129"/>
    </row>
    <row r="1045" spans="1:49" outlineLevel="1">
      <c r="A1045" s="130">
        <v>447</v>
      </c>
      <c r="B1045" s="134" t="s">
        <v>1424</v>
      </c>
      <c r="C1045" s="166" t="s">
        <v>1425</v>
      </c>
      <c r="D1045" s="136" t="s">
        <v>219</v>
      </c>
      <c r="E1045" s="140">
        <v>0.44</v>
      </c>
      <c r="F1045" s="144"/>
      <c r="G1045" s="145">
        <f>ROUND(E1045*F1045,2)</f>
        <v>0</v>
      </c>
      <c r="H1045" s="145">
        <v>0</v>
      </c>
      <c r="I1045" s="145">
        <f>ROUND(E1045*H1045,5)</f>
        <v>0</v>
      </c>
      <c r="J1045" s="145">
        <v>0</v>
      </c>
      <c r="K1045" s="145">
        <f>ROUND(E1045*J1045,5)</f>
        <v>0</v>
      </c>
      <c r="L1045" s="129"/>
      <c r="M1045" s="129"/>
      <c r="N1045" s="129"/>
      <c r="O1045" s="129"/>
      <c r="P1045" s="129"/>
      <c r="Q1045" s="129"/>
      <c r="R1045" s="129"/>
      <c r="S1045" s="129"/>
      <c r="T1045" s="129" t="s">
        <v>155</v>
      </c>
      <c r="U1045" s="129"/>
      <c r="V1045" s="129"/>
      <c r="W1045" s="129"/>
      <c r="X1045" s="129"/>
      <c r="Y1045" s="129"/>
      <c r="Z1045" s="129"/>
      <c r="AA1045" s="129"/>
      <c r="AB1045" s="129"/>
      <c r="AC1045" s="129"/>
      <c r="AD1045" s="129"/>
      <c r="AE1045" s="129"/>
      <c r="AF1045" s="129"/>
      <c r="AG1045" s="129"/>
      <c r="AH1045" s="129"/>
      <c r="AI1045" s="129"/>
      <c r="AJ1045" s="129"/>
      <c r="AK1045" s="129"/>
      <c r="AL1045" s="129"/>
      <c r="AM1045" s="129"/>
      <c r="AN1045" s="129"/>
      <c r="AO1045" s="129"/>
      <c r="AP1045" s="129"/>
      <c r="AQ1045" s="129"/>
      <c r="AR1045" s="129"/>
      <c r="AS1045" s="129"/>
      <c r="AT1045" s="129"/>
      <c r="AU1045" s="129"/>
      <c r="AV1045" s="129"/>
      <c r="AW1045" s="129"/>
    </row>
    <row r="1046" spans="1:49">
      <c r="A1046" s="131" t="s">
        <v>150</v>
      </c>
      <c r="B1046" s="135" t="s">
        <v>120</v>
      </c>
      <c r="C1046" s="168" t="s">
        <v>121</v>
      </c>
      <c r="D1046" s="138"/>
      <c r="E1046" s="142"/>
      <c r="F1046" s="146"/>
      <c r="G1046" s="146">
        <f>SUM(G1047:G1059)</f>
        <v>0</v>
      </c>
      <c r="H1046" s="146"/>
      <c r="I1046" s="146">
        <f>SUM(I1047:I1059)</f>
        <v>2.5855399999999995</v>
      </c>
      <c r="J1046" s="146"/>
      <c r="K1046" s="146">
        <f>SUM(K1047:K1059)</f>
        <v>0</v>
      </c>
      <c r="T1046" t="s">
        <v>151</v>
      </c>
    </row>
    <row r="1047" spans="1:49" outlineLevel="1">
      <c r="A1047" s="130">
        <v>448</v>
      </c>
      <c r="B1047" s="134" t="s">
        <v>1426</v>
      </c>
      <c r="C1047" s="166" t="s">
        <v>1427</v>
      </c>
      <c r="D1047" s="136" t="s">
        <v>198</v>
      </c>
      <c r="E1047" s="140">
        <v>98.506699999999995</v>
      </c>
      <c r="F1047" s="144"/>
      <c r="G1047" s="145">
        <f>ROUND(E1047*F1047,2)</f>
        <v>0</v>
      </c>
      <c r="H1047" s="145">
        <v>2.1000000000000001E-4</v>
      </c>
      <c r="I1047" s="145">
        <f>ROUND(E1047*H1047,5)</f>
        <v>2.069E-2</v>
      </c>
      <c r="J1047" s="145">
        <v>0</v>
      </c>
      <c r="K1047" s="145">
        <f>ROUND(E1047*J1047,5)</f>
        <v>0</v>
      </c>
      <c r="L1047" s="129"/>
      <c r="M1047" s="129"/>
      <c r="N1047" s="129"/>
      <c r="O1047" s="129"/>
      <c r="P1047" s="129"/>
      <c r="Q1047" s="129"/>
      <c r="R1047" s="129"/>
      <c r="S1047" s="129"/>
      <c r="T1047" s="129" t="s">
        <v>155</v>
      </c>
      <c r="U1047" s="129"/>
      <c r="V1047" s="129"/>
      <c r="W1047" s="129"/>
      <c r="X1047" s="129"/>
      <c r="Y1047" s="129"/>
      <c r="Z1047" s="129"/>
      <c r="AA1047" s="129"/>
      <c r="AB1047" s="129"/>
      <c r="AC1047" s="129"/>
      <c r="AD1047" s="129"/>
      <c r="AE1047" s="129"/>
      <c r="AF1047" s="129"/>
      <c r="AG1047" s="129"/>
      <c r="AH1047" s="129"/>
      <c r="AI1047" s="129"/>
      <c r="AJ1047" s="129"/>
      <c r="AK1047" s="129"/>
      <c r="AL1047" s="129"/>
      <c r="AM1047" s="129"/>
      <c r="AN1047" s="129"/>
      <c r="AO1047" s="129"/>
      <c r="AP1047" s="129"/>
      <c r="AQ1047" s="129"/>
      <c r="AR1047" s="129"/>
      <c r="AS1047" s="129"/>
      <c r="AT1047" s="129"/>
      <c r="AU1047" s="129"/>
      <c r="AV1047" s="129"/>
      <c r="AW1047" s="129"/>
    </row>
    <row r="1048" spans="1:49" ht="20.399999999999999" outlineLevel="1">
      <c r="A1048" s="130"/>
      <c r="B1048" s="134"/>
      <c r="C1048" s="167" t="s">
        <v>534</v>
      </c>
      <c r="D1048" s="137"/>
      <c r="E1048" s="141">
        <v>54.63</v>
      </c>
      <c r="F1048" s="145"/>
      <c r="G1048" s="145"/>
      <c r="H1048" s="145"/>
      <c r="I1048" s="145"/>
      <c r="J1048" s="145"/>
      <c r="K1048" s="145"/>
      <c r="L1048" s="129"/>
      <c r="M1048" s="129"/>
      <c r="N1048" s="129"/>
      <c r="O1048" s="129"/>
      <c r="P1048" s="129"/>
      <c r="Q1048" s="129"/>
      <c r="R1048" s="129"/>
      <c r="S1048" s="129"/>
      <c r="T1048" s="129" t="s">
        <v>157</v>
      </c>
      <c r="U1048" s="129">
        <v>0</v>
      </c>
      <c r="V1048" s="129"/>
      <c r="W1048" s="129"/>
      <c r="X1048" s="129"/>
      <c r="Y1048" s="129"/>
      <c r="Z1048" s="129"/>
      <c r="AA1048" s="129"/>
      <c r="AB1048" s="129"/>
      <c r="AC1048" s="129"/>
      <c r="AD1048" s="129"/>
      <c r="AE1048" s="129"/>
      <c r="AF1048" s="129"/>
      <c r="AG1048" s="129"/>
      <c r="AH1048" s="129"/>
      <c r="AI1048" s="129"/>
      <c r="AJ1048" s="129"/>
      <c r="AK1048" s="129"/>
      <c r="AL1048" s="129"/>
      <c r="AM1048" s="129"/>
      <c r="AN1048" s="129"/>
      <c r="AO1048" s="129"/>
      <c r="AP1048" s="129"/>
      <c r="AQ1048" s="129"/>
      <c r="AR1048" s="129"/>
      <c r="AS1048" s="129"/>
      <c r="AT1048" s="129"/>
      <c r="AU1048" s="129"/>
      <c r="AV1048" s="129"/>
      <c r="AW1048" s="129"/>
    </row>
    <row r="1049" spans="1:49" ht="20.399999999999999" outlineLevel="1">
      <c r="A1049" s="130"/>
      <c r="B1049" s="134"/>
      <c r="C1049" s="167" t="s">
        <v>535</v>
      </c>
      <c r="D1049" s="137"/>
      <c r="E1049" s="141">
        <v>43.8767</v>
      </c>
      <c r="F1049" s="145"/>
      <c r="G1049" s="145"/>
      <c r="H1049" s="145"/>
      <c r="I1049" s="145"/>
      <c r="J1049" s="145"/>
      <c r="K1049" s="145"/>
      <c r="L1049" s="129"/>
      <c r="M1049" s="129"/>
      <c r="N1049" s="129"/>
      <c r="O1049" s="129"/>
      <c r="P1049" s="129"/>
      <c r="Q1049" s="129"/>
      <c r="R1049" s="129"/>
      <c r="S1049" s="129"/>
      <c r="T1049" s="129" t="s">
        <v>157</v>
      </c>
      <c r="U1049" s="129">
        <v>0</v>
      </c>
      <c r="V1049" s="129"/>
      <c r="W1049" s="129"/>
      <c r="X1049" s="129"/>
      <c r="Y1049" s="129"/>
      <c r="Z1049" s="129"/>
      <c r="AA1049" s="129"/>
      <c r="AB1049" s="129"/>
      <c r="AC1049" s="129"/>
      <c r="AD1049" s="129"/>
      <c r="AE1049" s="129"/>
      <c r="AF1049" s="129"/>
      <c r="AG1049" s="129"/>
      <c r="AH1049" s="129"/>
      <c r="AI1049" s="129"/>
      <c r="AJ1049" s="129"/>
      <c r="AK1049" s="129"/>
      <c r="AL1049" s="129"/>
      <c r="AM1049" s="129"/>
      <c r="AN1049" s="129"/>
      <c r="AO1049" s="129"/>
      <c r="AP1049" s="129"/>
      <c r="AQ1049" s="129"/>
      <c r="AR1049" s="129"/>
      <c r="AS1049" s="129"/>
      <c r="AT1049" s="129"/>
      <c r="AU1049" s="129"/>
      <c r="AV1049" s="129"/>
      <c r="AW1049" s="129"/>
    </row>
    <row r="1050" spans="1:49" outlineLevel="1">
      <c r="A1050" s="130">
        <v>449</v>
      </c>
      <c r="B1050" s="134" t="s">
        <v>1428</v>
      </c>
      <c r="C1050" s="166" t="s">
        <v>1429</v>
      </c>
      <c r="D1050" s="136" t="s">
        <v>198</v>
      </c>
      <c r="E1050" s="140">
        <v>98.506699999999995</v>
      </c>
      <c r="F1050" s="144"/>
      <c r="G1050" s="145">
        <f>ROUND(E1050*F1050,2)</f>
        <v>0</v>
      </c>
      <c r="H1050" s="145">
        <v>4.3E-3</v>
      </c>
      <c r="I1050" s="145">
        <f>ROUND(E1050*H1050,5)</f>
        <v>0.42358000000000001</v>
      </c>
      <c r="J1050" s="145">
        <v>0</v>
      </c>
      <c r="K1050" s="145">
        <f>ROUND(E1050*J1050,5)</f>
        <v>0</v>
      </c>
      <c r="L1050" s="129"/>
      <c r="M1050" s="129"/>
      <c r="N1050" s="129"/>
      <c r="O1050" s="129"/>
      <c r="P1050" s="129"/>
      <c r="Q1050" s="129"/>
      <c r="R1050" s="129"/>
      <c r="S1050" s="129"/>
      <c r="T1050" s="129" t="s">
        <v>155</v>
      </c>
      <c r="U1050" s="129"/>
      <c r="V1050" s="129"/>
      <c r="W1050" s="129"/>
      <c r="X1050" s="129"/>
      <c r="Y1050" s="129"/>
      <c r="Z1050" s="129"/>
      <c r="AA1050" s="129"/>
      <c r="AB1050" s="129"/>
      <c r="AC1050" s="129"/>
      <c r="AD1050" s="129"/>
      <c r="AE1050" s="129"/>
      <c r="AF1050" s="129"/>
      <c r="AG1050" s="129"/>
      <c r="AH1050" s="129"/>
      <c r="AI1050" s="129"/>
      <c r="AJ1050" s="129"/>
      <c r="AK1050" s="129"/>
      <c r="AL1050" s="129"/>
      <c r="AM1050" s="129"/>
      <c r="AN1050" s="129"/>
      <c r="AO1050" s="129"/>
      <c r="AP1050" s="129"/>
      <c r="AQ1050" s="129"/>
      <c r="AR1050" s="129"/>
      <c r="AS1050" s="129"/>
      <c r="AT1050" s="129"/>
      <c r="AU1050" s="129"/>
      <c r="AV1050" s="129"/>
      <c r="AW1050" s="129"/>
    </row>
    <row r="1051" spans="1:49" outlineLevel="1">
      <c r="A1051" s="130">
        <v>450</v>
      </c>
      <c r="B1051" s="134" t="s">
        <v>1430</v>
      </c>
      <c r="C1051" s="166" t="s">
        <v>1431</v>
      </c>
      <c r="D1051" s="136" t="s">
        <v>198</v>
      </c>
      <c r="E1051" s="140">
        <v>108.35737</v>
      </c>
      <c r="F1051" s="144"/>
      <c r="G1051" s="145">
        <f>ROUND(E1051*F1051,2)</f>
        <v>0</v>
      </c>
      <c r="H1051" s="145">
        <v>1.9429999999999999E-2</v>
      </c>
      <c r="I1051" s="145">
        <f>ROUND(E1051*H1051,5)</f>
        <v>2.1053799999999998</v>
      </c>
      <c r="J1051" s="145">
        <v>0</v>
      </c>
      <c r="K1051" s="145">
        <f>ROUND(E1051*J1051,5)</f>
        <v>0</v>
      </c>
      <c r="L1051" s="129"/>
      <c r="M1051" s="129"/>
      <c r="N1051" s="129"/>
      <c r="O1051" s="129"/>
      <c r="P1051" s="129"/>
      <c r="Q1051" s="129"/>
      <c r="R1051" s="129"/>
      <c r="S1051" s="129"/>
      <c r="T1051" s="129" t="s">
        <v>241</v>
      </c>
      <c r="U1051" s="129"/>
      <c r="V1051" s="129"/>
      <c r="W1051" s="129"/>
      <c r="X1051" s="129"/>
      <c r="Y1051" s="129"/>
      <c r="Z1051" s="129"/>
      <c r="AA1051" s="129"/>
      <c r="AB1051" s="129"/>
      <c r="AC1051" s="129"/>
      <c r="AD1051" s="129"/>
      <c r="AE1051" s="129"/>
      <c r="AF1051" s="129"/>
      <c r="AG1051" s="129"/>
      <c r="AH1051" s="129"/>
      <c r="AI1051" s="129"/>
      <c r="AJ1051" s="129"/>
      <c r="AK1051" s="129"/>
      <c r="AL1051" s="129"/>
      <c r="AM1051" s="129"/>
      <c r="AN1051" s="129"/>
      <c r="AO1051" s="129"/>
      <c r="AP1051" s="129"/>
      <c r="AQ1051" s="129"/>
      <c r="AR1051" s="129"/>
      <c r="AS1051" s="129"/>
      <c r="AT1051" s="129"/>
      <c r="AU1051" s="129"/>
      <c r="AV1051" s="129"/>
      <c r="AW1051" s="129"/>
    </row>
    <row r="1052" spans="1:49" outlineLevel="1">
      <c r="A1052" s="130"/>
      <c r="B1052" s="134"/>
      <c r="C1052" s="167" t="s">
        <v>1432</v>
      </c>
      <c r="D1052" s="137"/>
      <c r="E1052" s="141">
        <v>108.35737</v>
      </c>
      <c r="F1052" s="145"/>
      <c r="G1052" s="145"/>
      <c r="H1052" s="145"/>
      <c r="I1052" s="145"/>
      <c r="J1052" s="145"/>
      <c r="K1052" s="145"/>
      <c r="L1052" s="129"/>
      <c r="M1052" s="129"/>
      <c r="N1052" s="129"/>
      <c r="O1052" s="129"/>
      <c r="P1052" s="129"/>
      <c r="Q1052" s="129"/>
      <c r="R1052" s="129"/>
      <c r="S1052" s="129"/>
      <c r="T1052" s="129" t="s">
        <v>157</v>
      </c>
      <c r="U1052" s="129">
        <v>0</v>
      </c>
      <c r="V1052" s="129"/>
      <c r="W1052" s="129"/>
      <c r="X1052" s="129"/>
      <c r="Y1052" s="129"/>
      <c r="Z1052" s="129"/>
      <c r="AA1052" s="129"/>
      <c r="AB1052" s="129"/>
      <c r="AC1052" s="129"/>
      <c r="AD1052" s="129"/>
      <c r="AE1052" s="129"/>
      <c r="AF1052" s="129"/>
      <c r="AG1052" s="129"/>
      <c r="AH1052" s="129"/>
      <c r="AI1052" s="129"/>
      <c r="AJ1052" s="129"/>
      <c r="AK1052" s="129"/>
      <c r="AL1052" s="129"/>
      <c r="AM1052" s="129"/>
      <c r="AN1052" s="129"/>
      <c r="AO1052" s="129"/>
      <c r="AP1052" s="129"/>
      <c r="AQ1052" s="129"/>
      <c r="AR1052" s="129"/>
      <c r="AS1052" s="129"/>
      <c r="AT1052" s="129"/>
      <c r="AU1052" s="129"/>
      <c r="AV1052" s="129"/>
      <c r="AW1052" s="129"/>
    </row>
    <row r="1053" spans="1:49" outlineLevel="1">
      <c r="A1053" s="130">
        <v>451</v>
      </c>
      <c r="B1053" s="134" t="s">
        <v>1433</v>
      </c>
      <c r="C1053" s="166" t="s">
        <v>1434</v>
      </c>
      <c r="D1053" s="136" t="s">
        <v>237</v>
      </c>
      <c r="E1053" s="140">
        <v>75.19</v>
      </c>
      <c r="F1053" s="144"/>
      <c r="G1053" s="145">
        <f>ROUND(E1053*F1053,2)</f>
        <v>0</v>
      </c>
      <c r="H1053" s="145">
        <v>4.2000000000000002E-4</v>
      </c>
      <c r="I1053" s="145">
        <f>ROUND(E1053*H1053,5)</f>
        <v>3.1579999999999997E-2</v>
      </c>
      <c r="J1053" s="145">
        <v>0</v>
      </c>
      <c r="K1053" s="145">
        <f>ROUND(E1053*J1053,5)</f>
        <v>0</v>
      </c>
      <c r="L1053" s="129"/>
      <c r="M1053" s="129"/>
      <c r="N1053" s="129"/>
      <c r="O1053" s="129"/>
      <c r="P1053" s="129"/>
      <c r="Q1053" s="129"/>
      <c r="R1053" s="129"/>
      <c r="S1053" s="129"/>
      <c r="T1053" s="129" t="s">
        <v>155</v>
      </c>
      <c r="U1053" s="129"/>
      <c r="V1053" s="129"/>
      <c r="W1053" s="129"/>
      <c r="X1053" s="129"/>
      <c r="Y1053" s="129"/>
      <c r="Z1053" s="129"/>
      <c r="AA1053" s="129"/>
      <c r="AB1053" s="129"/>
      <c r="AC1053" s="129"/>
      <c r="AD1053" s="129"/>
      <c r="AE1053" s="129"/>
      <c r="AF1053" s="129"/>
      <c r="AG1053" s="129"/>
      <c r="AH1053" s="129"/>
      <c r="AI1053" s="129"/>
      <c r="AJ1053" s="129"/>
      <c r="AK1053" s="129"/>
      <c r="AL1053" s="129"/>
      <c r="AM1053" s="129"/>
      <c r="AN1053" s="129"/>
      <c r="AO1053" s="129"/>
      <c r="AP1053" s="129"/>
      <c r="AQ1053" s="129"/>
      <c r="AR1053" s="129"/>
      <c r="AS1053" s="129"/>
      <c r="AT1053" s="129"/>
      <c r="AU1053" s="129"/>
      <c r="AV1053" s="129"/>
      <c r="AW1053" s="129"/>
    </row>
    <row r="1054" spans="1:49" ht="20.399999999999999" outlineLevel="1">
      <c r="A1054" s="130"/>
      <c r="B1054" s="134"/>
      <c r="C1054" s="167" t="s">
        <v>1435</v>
      </c>
      <c r="D1054" s="137"/>
      <c r="E1054" s="141">
        <v>41.87</v>
      </c>
      <c r="F1054" s="145"/>
      <c r="G1054" s="145"/>
      <c r="H1054" s="145"/>
      <c r="I1054" s="145"/>
      <c r="J1054" s="145"/>
      <c r="K1054" s="145"/>
      <c r="L1054" s="129"/>
      <c r="M1054" s="129"/>
      <c r="N1054" s="129"/>
      <c r="O1054" s="129"/>
      <c r="P1054" s="129"/>
      <c r="Q1054" s="129"/>
      <c r="R1054" s="129"/>
      <c r="S1054" s="129"/>
      <c r="T1054" s="129" t="s">
        <v>157</v>
      </c>
      <c r="U1054" s="129">
        <v>0</v>
      </c>
      <c r="V1054" s="129"/>
      <c r="W1054" s="129"/>
      <c r="X1054" s="129"/>
      <c r="Y1054" s="129"/>
      <c r="Z1054" s="129"/>
      <c r="AA1054" s="129"/>
      <c r="AB1054" s="129"/>
      <c r="AC1054" s="129"/>
      <c r="AD1054" s="129"/>
      <c r="AE1054" s="129"/>
      <c r="AF1054" s="129"/>
      <c r="AG1054" s="129"/>
      <c r="AH1054" s="129"/>
      <c r="AI1054" s="129"/>
      <c r="AJ1054" s="129"/>
      <c r="AK1054" s="129"/>
      <c r="AL1054" s="129"/>
      <c r="AM1054" s="129"/>
      <c r="AN1054" s="129"/>
      <c r="AO1054" s="129"/>
      <c r="AP1054" s="129"/>
      <c r="AQ1054" s="129"/>
      <c r="AR1054" s="129"/>
      <c r="AS1054" s="129"/>
      <c r="AT1054" s="129"/>
      <c r="AU1054" s="129"/>
      <c r="AV1054" s="129"/>
      <c r="AW1054" s="129"/>
    </row>
    <row r="1055" spans="1:49" ht="20.399999999999999" outlineLevel="1">
      <c r="A1055" s="130"/>
      <c r="B1055" s="134"/>
      <c r="C1055" s="167" t="s">
        <v>1436</v>
      </c>
      <c r="D1055" s="137"/>
      <c r="E1055" s="141">
        <v>33.32</v>
      </c>
      <c r="F1055" s="145"/>
      <c r="G1055" s="145"/>
      <c r="H1055" s="145"/>
      <c r="I1055" s="145"/>
      <c r="J1055" s="145"/>
      <c r="K1055" s="145"/>
      <c r="L1055" s="129"/>
      <c r="M1055" s="129"/>
      <c r="N1055" s="129"/>
      <c r="O1055" s="129"/>
      <c r="P1055" s="129"/>
      <c r="Q1055" s="129"/>
      <c r="R1055" s="129"/>
      <c r="S1055" s="129"/>
      <c r="T1055" s="129" t="s">
        <v>157</v>
      </c>
      <c r="U1055" s="129">
        <v>0</v>
      </c>
      <c r="V1055" s="129"/>
      <c r="W1055" s="129"/>
      <c r="X1055" s="129"/>
      <c r="Y1055" s="129"/>
      <c r="Z1055" s="129"/>
      <c r="AA1055" s="129"/>
      <c r="AB1055" s="129"/>
      <c r="AC1055" s="129"/>
      <c r="AD1055" s="129"/>
      <c r="AE1055" s="129"/>
      <c r="AF1055" s="129"/>
      <c r="AG1055" s="129"/>
      <c r="AH1055" s="129"/>
      <c r="AI1055" s="129"/>
      <c r="AJ1055" s="129"/>
      <c r="AK1055" s="129"/>
      <c r="AL1055" s="129"/>
      <c r="AM1055" s="129"/>
      <c r="AN1055" s="129"/>
      <c r="AO1055" s="129"/>
      <c r="AP1055" s="129"/>
      <c r="AQ1055" s="129"/>
      <c r="AR1055" s="129"/>
      <c r="AS1055" s="129"/>
      <c r="AT1055" s="129"/>
      <c r="AU1055" s="129"/>
      <c r="AV1055" s="129"/>
      <c r="AW1055" s="129"/>
    </row>
    <row r="1056" spans="1:49" outlineLevel="1">
      <c r="A1056" s="130">
        <v>452</v>
      </c>
      <c r="B1056" s="134" t="s">
        <v>1437</v>
      </c>
      <c r="C1056" s="166" t="s">
        <v>1438</v>
      </c>
      <c r="D1056" s="136" t="s">
        <v>237</v>
      </c>
      <c r="E1056" s="140">
        <v>10.255000000000001</v>
      </c>
      <c r="F1056" s="144"/>
      <c r="G1056" s="145">
        <f>ROUND(E1056*F1056,2)</f>
        <v>0</v>
      </c>
      <c r="H1056" s="145">
        <v>4.2000000000000002E-4</v>
      </c>
      <c r="I1056" s="145">
        <f>ROUND(E1056*H1056,5)</f>
        <v>4.3099999999999996E-3</v>
      </c>
      <c r="J1056" s="145">
        <v>0</v>
      </c>
      <c r="K1056" s="145">
        <f>ROUND(E1056*J1056,5)</f>
        <v>0</v>
      </c>
      <c r="L1056" s="129"/>
      <c r="M1056" s="129"/>
      <c r="N1056" s="129"/>
      <c r="O1056" s="129"/>
      <c r="P1056" s="129"/>
      <c r="Q1056" s="129"/>
      <c r="R1056" s="129"/>
      <c r="S1056" s="129"/>
      <c r="T1056" s="129" t="s">
        <v>155</v>
      </c>
      <c r="U1056" s="129"/>
      <c r="V1056" s="129"/>
      <c r="W1056" s="129"/>
      <c r="X1056" s="129"/>
      <c r="Y1056" s="129"/>
      <c r="Z1056" s="129"/>
      <c r="AA1056" s="129"/>
      <c r="AB1056" s="129"/>
      <c r="AC1056" s="129"/>
      <c r="AD1056" s="129"/>
      <c r="AE1056" s="129"/>
      <c r="AF1056" s="129"/>
      <c r="AG1056" s="129"/>
      <c r="AH1056" s="129"/>
      <c r="AI1056" s="129"/>
      <c r="AJ1056" s="129"/>
      <c r="AK1056" s="129"/>
      <c r="AL1056" s="129"/>
      <c r="AM1056" s="129"/>
      <c r="AN1056" s="129"/>
      <c r="AO1056" s="129"/>
      <c r="AP1056" s="129"/>
      <c r="AQ1056" s="129"/>
      <c r="AR1056" s="129"/>
      <c r="AS1056" s="129"/>
      <c r="AT1056" s="129"/>
      <c r="AU1056" s="129"/>
      <c r="AV1056" s="129"/>
      <c r="AW1056" s="129"/>
    </row>
    <row r="1057" spans="1:49" outlineLevel="1">
      <c r="A1057" s="130"/>
      <c r="B1057" s="134"/>
      <c r="C1057" s="167" t="s">
        <v>1439</v>
      </c>
      <c r="D1057" s="137"/>
      <c r="E1057" s="141">
        <v>2.1</v>
      </c>
      <c r="F1057" s="145"/>
      <c r="G1057" s="145"/>
      <c r="H1057" s="145"/>
      <c r="I1057" s="145"/>
      <c r="J1057" s="145"/>
      <c r="K1057" s="145"/>
      <c r="L1057" s="129"/>
      <c r="M1057" s="129"/>
      <c r="N1057" s="129"/>
      <c r="O1057" s="129"/>
      <c r="P1057" s="129"/>
      <c r="Q1057" s="129"/>
      <c r="R1057" s="129"/>
      <c r="S1057" s="129"/>
      <c r="T1057" s="129" t="s">
        <v>157</v>
      </c>
      <c r="U1057" s="129">
        <v>0</v>
      </c>
      <c r="V1057" s="129"/>
      <c r="W1057" s="129"/>
      <c r="X1057" s="129"/>
      <c r="Y1057" s="129"/>
      <c r="Z1057" s="129"/>
      <c r="AA1057" s="129"/>
      <c r="AB1057" s="129"/>
      <c r="AC1057" s="129"/>
      <c r="AD1057" s="129"/>
      <c r="AE1057" s="129"/>
      <c r="AF1057" s="129"/>
      <c r="AG1057" s="129"/>
      <c r="AH1057" s="129"/>
      <c r="AI1057" s="129"/>
      <c r="AJ1057" s="129"/>
      <c r="AK1057" s="129"/>
      <c r="AL1057" s="129"/>
      <c r="AM1057" s="129"/>
      <c r="AN1057" s="129"/>
      <c r="AO1057" s="129"/>
      <c r="AP1057" s="129"/>
      <c r="AQ1057" s="129"/>
      <c r="AR1057" s="129"/>
      <c r="AS1057" s="129"/>
      <c r="AT1057" s="129"/>
      <c r="AU1057" s="129"/>
      <c r="AV1057" s="129"/>
      <c r="AW1057" s="129"/>
    </row>
    <row r="1058" spans="1:49" outlineLevel="1">
      <c r="A1058" s="130"/>
      <c r="B1058" s="134"/>
      <c r="C1058" s="167" t="s">
        <v>1440</v>
      </c>
      <c r="D1058" s="137"/>
      <c r="E1058" s="141">
        <v>8.1549999999999994</v>
      </c>
      <c r="F1058" s="145"/>
      <c r="G1058" s="145"/>
      <c r="H1058" s="145"/>
      <c r="I1058" s="145"/>
      <c r="J1058" s="145"/>
      <c r="K1058" s="145"/>
      <c r="L1058" s="129"/>
      <c r="M1058" s="129"/>
      <c r="N1058" s="129"/>
      <c r="O1058" s="129"/>
      <c r="P1058" s="129"/>
      <c r="Q1058" s="129"/>
      <c r="R1058" s="129"/>
      <c r="S1058" s="129"/>
      <c r="T1058" s="129" t="s">
        <v>157</v>
      </c>
      <c r="U1058" s="129">
        <v>0</v>
      </c>
      <c r="V1058" s="129"/>
      <c r="W1058" s="129"/>
      <c r="X1058" s="129"/>
      <c r="Y1058" s="129"/>
      <c r="Z1058" s="129"/>
      <c r="AA1058" s="129"/>
      <c r="AB1058" s="129"/>
      <c r="AC1058" s="129"/>
      <c r="AD1058" s="129"/>
      <c r="AE1058" s="129"/>
      <c r="AF1058" s="129"/>
      <c r="AG1058" s="129"/>
      <c r="AH1058" s="129"/>
      <c r="AI1058" s="129"/>
      <c r="AJ1058" s="129"/>
      <c r="AK1058" s="129"/>
      <c r="AL1058" s="129"/>
      <c r="AM1058" s="129"/>
      <c r="AN1058" s="129"/>
      <c r="AO1058" s="129"/>
      <c r="AP1058" s="129"/>
      <c r="AQ1058" s="129"/>
      <c r="AR1058" s="129"/>
      <c r="AS1058" s="129"/>
      <c r="AT1058" s="129"/>
      <c r="AU1058" s="129"/>
      <c r="AV1058" s="129"/>
      <c r="AW1058" s="129"/>
    </row>
    <row r="1059" spans="1:49" outlineLevel="1">
      <c r="A1059" s="130">
        <v>453</v>
      </c>
      <c r="B1059" s="134" t="s">
        <v>1441</v>
      </c>
      <c r="C1059" s="166" t="s">
        <v>1442</v>
      </c>
      <c r="D1059" s="136" t="s">
        <v>219</v>
      </c>
      <c r="E1059" s="140">
        <v>2.58</v>
      </c>
      <c r="F1059" s="144"/>
      <c r="G1059" s="145">
        <f>ROUND(E1059*F1059,2)</f>
        <v>0</v>
      </c>
      <c r="H1059" s="145">
        <v>0</v>
      </c>
      <c r="I1059" s="145">
        <f>ROUND(E1059*H1059,5)</f>
        <v>0</v>
      </c>
      <c r="J1059" s="145">
        <v>0</v>
      </c>
      <c r="K1059" s="145">
        <f>ROUND(E1059*J1059,5)</f>
        <v>0</v>
      </c>
      <c r="L1059" s="129"/>
      <c r="M1059" s="129"/>
      <c r="N1059" s="129"/>
      <c r="O1059" s="129"/>
      <c r="P1059" s="129"/>
      <c r="Q1059" s="129"/>
      <c r="R1059" s="129"/>
      <c r="S1059" s="129"/>
      <c r="T1059" s="129" t="s">
        <v>155</v>
      </c>
      <c r="U1059" s="129"/>
      <c r="V1059" s="129"/>
      <c r="W1059" s="129"/>
      <c r="X1059" s="129"/>
      <c r="Y1059" s="129"/>
      <c r="Z1059" s="129"/>
      <c r="AA1059" s="129"/>
      <c r="AB1059" s="129"/>
      <c r="AC1059" s="129"/>
      <c r="AD1059" s="129"/>
      <c r="AE1059" s="129"/>
      <c r="AF1059" s="129"/>
      <c r="AG1059" s="129"/>
      <c r="AH1059" s="129"/>
      <c r="AI1059" s="129"/>
      <c r="AJ1059" s="129"/>
      <c r="AK1059" s="129"/>
      <c r="AL1059" s="129"/>
      <c r="AM1059" s="129"/>
      <c r="AN1059" s="129"/>
      <c r="AO1059" s="129"/>
      <c r="AP1059" s="129"/>
      <c r="AQ1059" s="129"/>
      <c r="AR1059" s="129"/>
      <c r="AS1059" s="129"/>
      <c r="AT1059" s="129"/>
      <c r="AU1059" s="129"/>
      <c r="AV1059" s="129"/>
      <c r="AW1059" s="129"/>
    </row>
    <row r="1060" spans="1:49">
      <c r="A1060" s="131" t="s">
        <v>150</v>
      </c>
      <c r="B1060" s="135" t="s">
        <v>122</v>
      </c>
      <c r="C1060" s="168" t="s">
        <v>123</v>
      </c>
      <c r="D1060" s="138"/>
      <c r="E1060" s="142"/>
      <c r="F1060" s="146"/>
      <c r="G1060" s="146">
        <f>SUM(G1061:G1073)</f>
        <v>0</v>
      </c>
      <c r="H1060" s="146"/>
      <c r="I1060" s="146">
        <f>SUM(I1061:I1073)</f>
        <v>37.034849999999999</v>
      </c>
      <c r="J1060" s="146"/>
      <c r="K1060" s="146">
        <f>SUM(K1061:K1073)</f>
        <v>0</v>
      </c>
      <c r="T1060" t="s">
        <v>151</v>
      </c>
    </row>
    <row r="1061" spans="1:49" ht="20.399999999999999" outlineLevel="1">
      <c r="A1061" s="130">
        <v>454</v>
      </c>
      <c r="B1061" s="134" t="s">
        <v>1443</v>
      </c>
      <c r="C1061" s="166" t="s">
        <v>1444</v>
      </c>
      <c r="D1061" s="136" t="s">
        <v>198</v>
      </c>
      <c r="E1061" s="140">
        <v>200.39500000000001</v>
      </c>
      <c r="F1061" s="144"/>
      <c r="G1061" s="145">
        <f>ROUND(E1061*F1061,2)</f>
        <v>0</v>
      </c>
      <c r="H1061" s="145">
        <v>3.517E-2</v>
      </c>
      <c r="I1061" s="145">
        <f>ROUND(E1061*H1061,5)</f>
        <v>7.0478899999999998</v>
      </c>
      <c r="J1061" s="145">
        <v>0</v>
      </c>
      <c r="K1061" s="145">
        <f>ROUND(E1061*J1061,5)</f>
        <v>0</v>
      </c>
      <c r="L1061" s="129"/>
      <c r="M1061" s="129"/>
      <c r="N1061" s="129"/>
      <c r="O1061" s="129"/>
      <c r="P1061" s="129"/>
      <c r="Q1061" s="129"/>
      <c r="R1061" s="129"/>
      <c r="S1061" s="129"/>
      <c r="T1061" s="129" t="s">
        <v>155</v>
      </c>
      <c r="U1061" s="129"/>
      <c r="V1061" s="129"/>
      <c r="W1061" s="129"/>
      <c r="X1061" s="129"/>
      <c r="Y1061" s="129"/>
      <c r="Z1061" s="129"/>
      <c r="AA1061" s="129"/>
      <c r="AB1061" s="129"/>
      <c r="AC1061" s="129"/>
      <c r="AD1061" s="129"/>
      <c r="AE1061" s="129"/>
      <c r="AF1061" s="129"/>
      <c r="AG1061" s="129"/>
      <c r="AH1061" s="129"/>
      <c r="AI1061" s="129"/>
      <c r="AJ1061" s="129"/>
      <c r="AK1061" s="129"/>
      <c r="AL1061" s="129"/>
      <c r="AM1061" s="129"/>
      <c r="AN1061" s="129"/>
      <c r="AO1061" s="129"/>
      <c r="AP1061" s="129"/>
      <c r="AQ1061" s="129"/>
      <c r="AR1061" s="129"/>
      <c r="AS1061" s="129"/>
      <c r="AT1061" s="129"/>
      <c r="AU1061" s="129"/>
      <c r="AV1061" s="129"/>
      <c r="AW1061" s="129"/>
    </row>
    <row r="1062" spans="1:49" outlineLevel="1">
      <c r="A1062" s="130"/>
      <c r="B1062" s="134"/>
      <c r="C1062" s="167" t="s">
        <v>609</v>
      </c>
      <c r="D1062" s="137"/>
      <c r="E1062" s="141">
        <v>39.420200000000001</v>
      </c>
      <c r="F1062" s="145"/>
      <c r="G1062" s="145"/>
      <c r="H1062" s="145"/>
      <c r="I1062" s="145"/>
      <c r="J1062" s="145"/>
      <c r="K1062" s="145"/>
      <c r="L1062" s="129"/>
      <c r="M1062" s="129"/>
      <c r="N1062" s="129"/>
      <c r="O1062" s="129"/>
      <c r="P1062" s="129"/>
      <c r="Q1062" s="129"/>
      <c r="R1062" s="129"/>
      <c r="S1062" s="129"/>
      <c r="T1062" s="129" t="s">
        <v>157</v>
      </c>
      <c r="U1062" s="129">
        <v>0</v>
      </c>
      <c r="V1062" s="129"/>
      <c r="W1062" s="129"/>
      <c r="X1062" s="129"/>
      <c r="Y1062" s="129"/>
      <c r="Z1062" s="129"/>
      <c r="AA1062" s="129"/>
      <c r="AB1062" s="129"/>
      <c r="AC1062" s="129"/>
      <c r="AD1062" s="129"/>
      <c r="AE1062" s="129"/>
      <c r="AF1062" s="129"/>
      <c r="AG1062" s="129"/>
      <c r="AH1062" s="129"/>
      <c r="AI1062" s="129"/>
      <c r="AJ1062" s="129"/>
      <c r="AK1062" s="129"/>
      <c r="AL1062" s="129"/>
      <c r="AM1062" s="129"/>
      <c r="AN1062" s="129"/>
      <c r="AO1062" s="129"/>
      <c r="AP1062" s="129"/>
      <c r="AQ1062" s="129"/>
      <c r="AR1062" s="129"/>
      <c r="AS1062" s="129"/>
      <c r="AT1062" s="129"/>
      <c r="AU1062" s="129"/>
      <c r="AV1062" s="129"/>
      <c r="AW1062" s="129"/>
    </row>
    <row r="1063" spans="1:49" ht="20.399999999999999" outlineLevel="1">
      <c r="A1063" s="130"/>
      <c r="B1063" s="134"/>
      <c r="C1063" s="167" t="s">
        <v>1445</v>
      </c>
      <c r="D1063" s="137"/>
      <c r="E1063" s="141">
        <v>69.032799999999995</v>
      </c>
      <c r="F1063" s="145"/>
      <c r="G1063" s="145"/>
      <c r="H1063" s="145"/>
      <c r="I1063" s="145"/>
      <c r="J1063" s="145"/>
      <c r="K1063" s="145"/>
      <c r="L1063" s="129"/>
      <c r="M1063" s="129"/>
      <c r="N1063" s="129"/>
      <c r="O1063" s="129"/>
      <c r="P1063" s="129"/>
      <c r="Q1063" s="129"/>
      <c r="R1063" s="129"/>
      <c r="S1063" s="129"/>
      <c r="T1063" s="129" t="s">
        <v>157</v>
      </c>
      <c r="U1063" s="129">
        <v>0</v>
      </c>
      <c r="V1063" s="129"/>
      <c r="W1063" s="129"/>
      <c r="X1063" s="129"/>
      <c r="Y1063" s="129"/>
      <c r="Z1063" s="129"/>
      <c r="AA1063" s="129"/>
      <c r="AB1063" s="129"/>
      <c r="AC1063" s="129"/>
      <c r="AD1063" s="129"/>
      <c r="AE1063" s="129"/>
      <c r="AF1063" s="129"/>
      <c r="AG1063" s="129"/>
      <c r="AH1063" s="129"/>
      <c r="AI1063" s="129"/>
      <c r="AJ1063" s="129"/>
      <c r="AK1063" s="129"/>
      <c r="AL1063" s="129"/>
      <c r="AM1063" s="129"/>
      <c r="AN1063" s="129"/>
      <c r="AO1063" s="129"/>
      <c r="AP1063" s="129"/>
      <c r="AQ1063" s="129"/>
      <c r="AR1063" s="129"/>
      <c r="AS1063" s="129"/>
      <c r="AT1063" s="129"/>
      <c r="AU1063" s="129"/>
      <c r="AV1063" s="129"/>
      <c r="AW1063" s="129"/>
    </row>
    <row r="1064" spans="1:49" outlineLevel="1">
      <c r="A1064" s="130"/>
      <c r="B1064" s="134"/>
      <c r="C1064" s="167" t="s">
        <v>1446</v>
      </c>
      <c r="D1064" s="137"/>
      <c r="E1064" s="141">
        <v>69.959999999999994</v>
      </c>
      <c r="F1064" s="145"/>
      <c r="G1064" s="145"/>
      <c r="H1064" s="145"/>
      <c r="I1064" s="145"/>
      <c r="J1064" s="145"/>
      <c r="K1064" s="145"/>
      <c r="L1064" s="129"/>
      <c r="M1064" s="129"/>
      <c r="N1064" s="129"/>
      <c r="O1064" s="129"/>
      <c r="P1064" s="129"/>
      <c r="Q1064" s="129"/>
      <c r="R1064" s="129"/>
      <c r="S1064" s="129"/>
      <c r="T1064" s="129" t="s">
        <v>157</v>
      </c>
      <c r="U1064" s="129">
        <v>0</v>
      </c>
      <c r="V1064" s="129"/>
      <c r="W1064" s="129"/>
      <c r="X1064" s="129"/>
      <c r="Y1064" s="129"/>
      <c r="Z1064" s="129"/>
      <c r="AA1064" s="129"/>
      <c r="AB1064" s="129"/>
      <c r="AC1064" s="129"/>
      <c r="AD1064" s="129"/>
      <c r="AE1064" s="129"/>
      <c r="AF1064" s="129"/>
      <c r="AG1064" s="129"/>
      <c r="AH1064" s="129"/>
      <c r="AI1064" s="129"/>
      <c r="AJ1064" s="129"/>
      <c r="AK1064" s="129"/>
      <c r="AL1064" s="129"/>
      <c r="AM1064" s="129"/>
      <c r="AN1064" s="129"/>
      <c r="AO1064" s="129"/>
      <c r="AP1064" s="129"/>
      <c r="AQ1064" s="129"/>
      <c r="AR1064" s="129"/>
      <c r="AS1064" s="129"/>
      <c r="AT1064" s="129"/>
      <c r="AU1064" s="129"/>
      <c r="AV1064" s="129"/>
      <c r="AW1064" s="129"/>
    </row>
    <row r="1065" spans="1:49" outlineLevel="1">
      <c r="A1065" s="130"/>
      <c r="B1065" s="134"/>
      <c r="C1065" s="167" t="s">
        <v>1447</v>
      </c>
      <c r="D1065" s="137"/>
      <c r="E1065" s="141">
        <v>21.981999999999999</v>
      </c>
      <c r="F1065" s="145"/>
      <c r="G1065" s="145"/>
      <c r="H1065" s="145"/>
      <c r="I1065" s="145"/>
      <c r="J1065" s="145"/>
      <c r="K1065" s="145"/>
      <c r="L1065" s="129"/>
      <c r="M1065" s="129"/>
      <c r="N1065" s="129"/>
      <c r="O1065" s="129"/>
      <c r="P1065" s="129"/>
      <c r="Q1065" s="129"/>
      <c r="R1065" s="129"/>
      <c r="S1065" s="129"/>
      <c r="T1065" s="129" t="s">
        <v>157</v>
      </c>
      <c r="U1065" s="129">
        <v>0</v>
      </c>
      <c r="V1065" s="129"/>
      <c r="W1065" s="129"/>
      <c r="X1065" s="129"/>
      <c r="Y1065" s="129"/>
      <c r="Z1065" s="129"/>
      <c r="AA1065" s="129"/>
      <c r="AB1065" s="129"/>
      <c r="AC1065" s="129"/>
      <c r="AD1065" s="129"/>
      <c r="AE1065" s="129"/>
      <c r="AF1065" s="129"/>
      <c r="AG1065" s="129"/>
      <c r="AH1065" s="129"/>
      <c r="AI1065" s="129"/>
      <c r="AJ1065" s="129"/>
      <c r="AK1065" s="129"/>
      <c r="AL1065" s="129"/>
      <c r="AM1065" s="129"/>
      <c r="AN1065" s="129"/>
      <c r="AO1065" s="129"/>
      <c r="AP1065" s="129"/>
      <c r="AQ1065" s="129"/>
      <c r="AR1065" s="129"/>
      <c r="AS1065" s="129"/>
      <c r="AT1065" s="129"/>
      <c r="AU1065" s="129"/>
      <c r="AV1065" s="129"/>
      <c r="AW1065" s="129"/>
    </row>
    <row r="1066" spans="1:49" ht="20.399999999999999" outlineLevel="1">
      <c r="A1066" s="130">
        <v>455</v>
      </c>
      <c r="B1066" s="134" t="s">
        <v>1448</v>
      </c>
      <c r="C1066" s="166" t="s">
        <v>1449</v>
      </c>
      <c r="D1066" s="136" t="s">
        <v>198</v>
      </c>
      <c r="E1066" s="140">
        <v>23.282399999999999</v>
      </c>
      <c r="F1066" s="144"/>
      <c r="G1066" s="145">
        <f>ROUND(E1066*F1066,2)</f>
        <v>0</v>
      </c>
      <c r="H1066" s="145">
        <v>0.13607</v>
      </c>
      <c r="I1066" s="145">
        <f>ROUND(E1066*H1066,5)</f>
        <v>3.16804</v>
      </c>
      <c r="J1066" s="145">
        <v>0</v>
      </c>
      <c r="K1066" s="145">
        <f>ROUND(E1066*J1066,5)</f>
        <v>0</v>
      </c>
      <c r="L1066" s="129"/>
      <c r="M1066" s="129"/>
      <c r="N1066" s="129"/>
      <c r="O1066" s="129"/>
      <c r="P1066" s="129"/>
      <c r="Q1066" s="129"/>
      <c r="R1066" s="129"/>
      <c r="S1066" s="129"/>
      <c r="T1066" s="129" t="s">
        <v>155</v>
      </c>
      <c r="U1066" s="129"/>
      <c r="V1066" s="129"/>
      <c r="W1066" s="129"/>
      <c r="X1066" s="129"/>
      <c r="Y1066" s="129"/>
      <c r="Z1066" s="129"/>
      <c r="AA1066" s="129"/>
      <c r="AB1066" s="129"/>
      <c r="AC1066" s="129"/>
      <c r="AD1066" s="129"/>
      <c r="AE1066" s="129"/>
      <c r="AF1066" s="129"/>
      <c r="AG1066" s="129"/>
      <c r="AH1066" s="129"/>
      <c r="AI1066" s="129"/>
      <c r="AJ1066" s="129"/>
      <c r="AK1066" s="129"/>
      <c r="AL1066" s="129"/>
      <c r="AM1066" s="129"/>
      <c r="AN1066" s="129"/>
      <c r="AO1066" s="129"/>
      <c r="AP1066" s="129"/>
      <c r="AQ1066" s="129"/>
      <c r="AR1066" s="129"/>
      <c r="AS1066" s="129"/>
      <c r="AT1066" s="129"/>
      <c r="AU1066" s="129"/>
      <c r="AV1066" s="129"/>
      <c r="AW1066" s="129"/>
    </row>
    <row r="1067" spans="1:49" outlineLevel="1">
      <c r="A1067" s="130"/>
      <c r="B1067" s="134"/>
      <c r="C1067" s="167" t="s">
        <v>1450</v>
      </c>
      <c r="D1067" s="137"/>
      <c r="E1067" s="141">
        <v>4.9734999999999996</v>
      </c>
      <c r="F1067" s="145"/>
      <c r="G1067" s="145"/>
      <c r="H1067" s="145"/>
      <c r="I1067" s="145"/>
      <c r="J1067" s="145"/>
      <c r="K1067" s="145"/>
      <c r="L1067" s="129"/>
      <c r="M1067" s="129"/>
      <c r="N1067" s="129"/>
      <c r="O1067" s="129"/>
      <c r="P1067" s="129"/>
      <c r="Q1067" s="129"/>
      <c r="R1067" s="129"/>
      <c r="S1067" s="129"/>
      <c r="T1067" s="129" t="s">
        <v>157</v>
      </c>
      <c r="U1067" s="129">
        <v>0</v>
      </c>
      <c r="V1067" s="129"/>
      <c r="W1067" s="129"/>
      <c r="X1067" s="129"/>
      <c r="Y1067" s="129"/>
      <c r="Z1067" s="129"/>
      <c r="AA1067" s="129"/>
      <c r="AB1067" s="129"/>
      <c r="AC1067" s="129"/>
      <c r="AD1067" s="129"/>
      <c r="AE1067" s="129"/>
      <c r="AF1067" s="129"/>
      <c r="AG1067" s="129"/>
      <c r="AH1067" s="129"/>
      <c r="AI1067" s="129"/>
      <c r="AJ1067" s="129"/>
      <c r="AK1067" s="129"/>
      <c r="AL1067" s="129"/>
      <c r="AM1067" s="129"/>
      <c r="AN1067" s="129"/>
      <c r="AO1067" s="129"/>
      <c r="AP1067" s="129"/>
      <c r="AQ1067" s="129"/>
      <c r="AR1067" s="129"/>
      <c r="AS1067" s="129"/>
      <c r="AT1067" s="129"/>
      <c r="AU1067" s="129"/>
      <c r="AV1067" s="129"/>
      <c r="AW1067" s="129"/>
    </row>
    <row r="1068" spans="1:49" ht="20.399999999999999" outlineLevel="1">
      <c r="A1068" s="130"/>
      <c r="B1068" s="134"/>
      <c r="C1068" s="167" t="s">
        <v>1451</v>
      </c>
      <c r="D1068" s="137"/>
      <c r="E1068" s="141">
        <v>8.7871500000000005</v>
      </c>
      <c r="F1068" s="145"/>
      <c r="G1068" s="145"/>
      <c r="H1068" s="145"/>
      <c r="I1068" s="145"/>
      <c r="J1068" s="145"/>
      <c r="K1068" s="145"/>
      <c r="L1068" s="129"/>
      <c r="M1068" s="129"/>
      <c r="N1068" s="129"/>
      <c r="O1068" s="129"/>
      <c r="P1068" s="129"/>
      <c r="Q1068" s="129"/>
      <c r="R1068" s="129"/>
      <c r="S1068" s="129"/>
      <c r="T1068" s="129" t="s">
        <v>157</v>
      </c>
      <c r="U1068" s="129">
        <v>0</v>
      </c>
      <c r="V1068" s="129"/>
      <c r="W1068" s="129"/>
      <c r="X1068" s="129"/>
      <c r="Y1068" s="129"/>
      <c r="Z1068" s="129"/>
      <c r="AA1068" s="129"/>
      <c r="AB1068" s="129"/>
      <c r="AC1068" s="129"/>
      <c r="AD1068" s="129"/>
      <c r="AE1068" s="129"/>
      <c r="AF1068" s="129"/>
      <c r="AG1068" s="129"/>
      <c r="AH1068" s="129"/>
      <c r="AI1068" s="129"/>
      <c r="AJ1068" s="129"/>
      <c r="AK1068" s="129"/>
      <c r="AL1068" s="129"/>
      <c r="AM1068" s="129"/>
      <c r="AN1068" s="129"/>
      <c r="AO1068" s="129"/>
      <c r="AP1068" s="129"/>
      <c r="AQ1068" s="129"/>
      <c r="AR1068" s="129"/>
      <c r="AS1068" s="129"/>
      <c r="AT1068" s="129"/>
      <c r="AU1068" s="129"/>
      <c r="AV1068" s="129"/>
      <c r="AW1068" s="129"/>
    </row>
    <row r="1069" spans="1:49" outlineLevel="1">
      <c r="A1069" s="130"/>
      <c r="B1069" s="134"/>
      <c r="C1069" s="167" t="s">
        <v>1452</v>
      </c>
      <c r="D1069" s="137"/>
      <c r="E1069" s="141">
        <v>6.2978500000000004</v>
      </c>
      <c r="F1069" s="145"/>
      <c r="G1069" s="145"/>
      <c r="H1069" s="145"/>
      <c r="I1069" s="145"/>
      <c r="J1069" s="145"/>
      <c r="K1069" s="145"/>
      <c r="L1069" s="129"/>
      <c r="M1069" s="129"/>
      <c r="N1069" s="129"/>
      <c r="O1069" s="129"/>
      <c r="P1069" s="129"/>
      <c r="Q1069" s="129"/>
      <c r="R1069" s="129"/>
      <c r="S1069" s="129"/>
      <c r="T1069" s="129" t="s">
        <v>157</v>
      </c>
      <c r="U1069" s="129">
        <v>0</v>
      </c>
      <c r="V1069" s="129"/>
      <c r="W1069" s="129"/>
      <c r="X1069" s="129"/>
      <c r="Y1069" s="129"/>
      <c r="Z1069" s="129"/>
      <c r="AA1069" s="129"/>
      <c r="AB1069" s="129"/>
      <c r="AC1069" s="129"/>
      <c r="AD1069" s="129"/>
      <c r="AE1069" s="129"/>
      <c r="AF1069" s="129"/>
      <c r="AG1069" s="129"/>
      <c r="AH1069" s="129"/>
      <c r="AI1069" s="129"/>
      <c r="AJ1069" s="129"/>
      <c r="AK1069" s="129"/>
      <c r="AL1069" s="129"/>
      <c r="AM1069" s="129"/>
      <c r="AN1069" s="129"/>
      <c r="AO1069" s="129"/>
      <c r="AP1069" s="129"/>
      <c r="AQ1069" s="129"/>
      <c r="AR1069" s="129"/>
      <c r="AS1069" s="129"/>
      <c r="AT1069" s="129"/>
      <c r="AU1069" s="129"/>
      <c r="AV1069" s="129"/>
      <c r="AW1069" s="129"/>
    </row>
    <row r="1070" spans="1:49" outlineLevel="1">
      <c r="A1070" s="130"/>
      <c r="B1070" s="134"/>
      <c r="C1070" s="167" t="s">
        <v>1453</v>
      </c>
      <c r="D1070" s="137"/>
      <c r="E1070" s="141">
        <v>3.2239</v>
      </c>
      <c r="F1070" s="145"/>
      <c r="G1070" s="145"/>
      <c r="H1070" s="145"/>
      <c r="I1070" s="145"/>
      <c r="J1070" s="145"/>
      <c r="K1070" s="145"/>
      <c r="L1070" s="129"/>
      <c r="M1070" s="129"/>
      <c r="N1070" s="129"/>
      <c r="O1070" s="129"/>
      <c r="P1070" s="129"/>
      <c r="Q1070" s="129"/>
      <c r="R1070" s="129"/>
      <c r="S1070" s="129"/>
      <c r="T1070" s="129" t="s">
        <v>157</v>
      </c>
      <c r="U1070" s="129">
        <v>0</v>
      </c>
      <c r="V1070" s="129"/>
      <c r="W1070" s="129"/>
      <c r="X1070" s="129"/>
      <c r="Y1070" s="129"/>
      <c r="Z1070" s="129"/>
      <c r="AA1070" s="129"/>
      <c r="AB1070" s="129"/>
      <c r="AC1070" s="129"/>
      <c r="AD1070" s="129"/>
      <c r="AE1070" s="129"/>
      <c r="AF1070" s="129"/>
      <c r="AG1070" s="129"/>
      <c r="AH1070" s="129"/>
      <c r="AI1070" s="129"/>
      <c r="AJ1070" s="129"/>
      <c r="AK1070" s="129"/>
      <c r="AL1070" s="129"/>
      <c r="AM1070" s="129"/>
      <c r="AN1070" s="129"/>
      <c r="AO1070" s="129"/>
      <c r="AP1070" s="129"/>
      <c r="AQ1070" s="129"/>
      <c r="AR1070" s="129"/>
      <c r="AS1070" s="129"/>
      <c r="AT1070" s="129"/>
      <c r="AU1070" s="129"/>
      <c r="AV1070" s="129"/>
      <c r="AW1070" s="129"/>
    </row>
    <row r="1071" spans="1:49" outlineLevel="1">
      <c r="A1071" s="130">
        <v>456</v>
      </c>
      <c r="B1071" s="134" t="s">
        <v>1454</v>
      </c>
      <c r="C1071" s="166" t="s">
        <v>1455</v>
      </c>
      <c r="D1071" s="136" t="s">
        <v>198</v>
      </c>
      <c r="E1071" s="140">
        <v>246.04514</v>
      </c>
      <c r="F1071" s="144"/>
      <c r="G1071" s="145">
        <f>ROUND(E1071*F1071,2)</f>
        <v>0</v>
      </c>
      <c r="H1071" s="145">
        <v>0.109</v>
      </c>
      <c r="I1071" s="145">
        <f>ROUND(E1071*H1071,5)</f>
        <v>26.818919999999999</v>
      </c>
      <c r="J1071" s="145">
        <v>0</v>
      </c>
      <c r="K1071" s="145">
        <f>ROUND(E1071*J1071,5)</f>
        <v>0</v>
      </c>
      <c r="L1071" s="129"/>
      <c r="M1071" s="129"/>
      <c r="N1071" s="129"/>
      <c r="O1071" s="129"/>
      <c r="P1071" s="129"/>
      <c r="Q1071" s="129"/>
      <c r="R1071" s="129"/>
      <c r="S1071" s="129"/>
      <c r="T1071" s="129" t="s">
        <v>241</v>
      </c>
      <c r="U1071" s="129"/>
      <c r="V1071" s="129"/>
      <c r="W1071" s="129"/>
      <c r="X1071" s="129"/>
      <c r="Y1071" s="129"/>
      <c r="Z1071" s="129"/>
      <c r="AA1071" s="129"/>
      <c r="AB1071" s="129"/>
      <c r="AC1071" s="129"/>
      <c r="AD1071" s="129"/>
      <c r="AE1071" s="129"/>
      <c r="AF1071" s="129"/>
      <c r="AG1071" s="129"/>
      <c r="AH1071" s="129"/>
      <c r="AI1071" s="129"/>
      <c r="AJ1071" s="129"/>
      <c r="AK1071" s="129"/>
      <c r="AL1071" s="129"/>
      <c r="AM1071" s="129"/>
      <c r="AN1071" s="129"/>
      <c r="AO1071" s="129"/>
      <c r="AP1071" s="129"/>
      <c r="AQ1071" s="129"/>
      <c r="AR1071" s="129"/>
      <c r="AS1071" s="129"/>
      <c r="AT1071" s="129"/>
      <c r="AU1071" s="129"/>
      <c r="AV1071" s="129"/>
      <c r="AW1071" s="129"/>
    </row>
    <row r="1072" spans="1:49" outlineLevel="1">
      <c r="A1072" s="130"/>
      <c r="B1072" s="134"/>
      <c r="C1072" s="167" t="s">
        <v>1456</v>
      </c>
      <c r="D1072" s="137"/>
      <c r="E1072" s="141">
        <v>246.04514</v>
      </c>
      <c r="F1072" s="145"/>
      <c r="G1072" s="145"/>
      <c r="H1072" s="145"/>
      <c r="I1072" s="145"/>
      <c r="J1072" s="145"/>
      <c r="K1072" s="145"/>
      <c r="L1072" s="129"/>
      <c r="M1072" s="129"/>
      <c r="N1072" s="129"/>
      <c r="O1072" s="129"/>
      <c r="P1072" s="129"/>
      <c r="Q1072" s="129"/>
      <c r="R1072" s="129"/>
      <c r="S1072" s="129"/>
      <c r="T1072" s="129" t="s">
        <v>157</v>
      </c>
      <c r="U1072" s="129">
        <v>0</v>
      </c>
      <c r="V1072" s="129"/>
      <c r="W1072" s="129"/>
      <c r="X1072" s="129"/>
      <c r="Y1072" s="129"/>
      <c r="Z1072" s="129"/>
      <c r="AA1072" s="129"/>
      <c r="AB1072" s="129"/>
      <c r="AC1072" s="129"/>
      <c r="AD1072" s="129"/>
      <c r="AE1072" s="129"/>
      <c r="AF1072" s="129"/>
      <c r="AG1072" s="129"/>
      <c r="AH1072" s="129"/>
      <c r="AI1072" s="129"/>
      <c r="AJ1072" s="129"/>
      <c r="AK1072" s="129"/>
      <c r="AL1072" s="129"/>
      <c r="AM1072" s="129"/>
      <c r="AN1072" s="129"/>
      <c r="AO1072" s="129"/>
      <c r="AP1072" s="129"/>
      <c r="AQ1072" s="129"/>
      <c r="AR1072" s="129"/>
      <c r="AS1072" s="129"/>
      <c r="AT1072" s="129"/>
      <c r="AU1072" s="129"/>
      <c r="AV1072" s="129"/>
      <c r="AW1072" s="129"/>
    </row>
    <row r="1073" spans="1:49" outlineLevel="1">
      <c r="A1073" s="130">
        <v>457</v>
      </c>
      <c r="B1073" s="134" t="s">
        <v>1457</v>
      </c>
      <c r="C1073" s="166" t="s">
        <v>1458</v>
      </c>
      <c r="D1073" s="136" t="s">
        <v>219</v>
      </c>
      <c r="E1073" s="140">
        <v>37</v>
      </c>
      <c r="F1073" s="144"/>
      <c r="G1073" s="145">
        <f>ROUND(E1073*F1073,2)</f>
        <v>0</v>
      </c>
      <c r="H1073" s="145">
        <v>0</v>
      </c>
      <c r="I1073" s="145">
        <f>ROUND(E1073*H1073,5)</f>
        <v>0</v>
      </c>
      <c r="J1073" s="145">
        <v>0</v>
      </c>
      <c r="K1073" s="145">
        <f>ROUND(E1073*J1073,5)</f>
        <v>0</v>
      </c>
      <c r="L1073" s="129"/>
      <c r="M1073" s="129"/>
      <c r="N1073" s="129"/>
      <c r="O1073" s="129"/>
      <c r="P1073" s="129"/>
      <c r="Q1073" s="129"/>
      <c r="R1073" s="129"/>
      <c r="S1073" s="129"/>
      <c r="T1073" s="129" t="s">
        <v>155</v>
      </c>
      <c r="U1073" s="129"/>
      <c r="V1073" s="129"/>
      <c r="W1073" s="129"/>
      <c r="X1073" s="129"/>
      <c r="Y1073" s="129"/>
      <c r="Z1073" s="129"/>
      <c r="AA1073" s="129"/>
      <c r="AB1073" s="129"/>
      <c r="AC1073" s="129"/>
      <c r="AD1073" s="129"/>
      <c r="AE1073" s="129"/>
      <c r="AF1073" s="129"/>
      <c r="AG1073" s="129"/>
      <c r="AH1073" s="129"/>
      <c r="AI1073" s="129"/>
      <c r="AJ1073" s="129"/>
      <c r="AK1073" s="129"/>
      <c r="AL1073" s="129"/>
      <c r="AM1073" s="129"/>
      <c r="AN1073" s="129"/>
      <c r="AO1073" s="129"/>
      <c r="AP1073" s="129"/>
      <c r="AQ1073" s="129"/>
      <c r="AR1073" s="129"/>
      <c r="AS1073" s="129"/>
      <c r="AT1073" s="129"/>
      <c r="AU1073" s="129"/>
      <c r="AV1073" s="129"/>
      <c r="AW1073" s="129"/>
    </row>
    <row r="1074" spans="1:49">
      <c r="A1074" s="131" t="s">
        <v>150</v>
      </c>
      <c r="B1074" s="135" t="s">
        <v>124</v>
      </c>
      <c r="C1074" s="168" t="s">
        <v>125</v>
      </c>
      <c r="D1074" s="138"/>
      <c r="E1074" s="142"/>
      <c r="F1074" s="146"/>
      <c r="G1074" s="146">
        <f>SUM(G1075:G1079)</f>
        <v>0</v>
      </c>
      <c r="H1074" s="146"/>
      <c r="I1074" s="146">
        <f>SUM(I1075:I1079)</f>
        <v>8.4799999999999997E-3</v>
      </c>
      <c r="J1074" s="146"/>
      <c r="K1074" s="146">
        <f>SUM(K1075:K1079)</f>
        <v>0</v>
      </c>
      <c r="T1074" t="s">
        <v>151</v>
      </c>
    </row>
    <row r="1075" spans="1:49" outlineLevel="1">
      <c r="A1075" s="130">
        <v>458</v>
      </c>
      <c r="B1075" s="134" t="s">
        <v>1459</v>
      </c>
      <c r="C1075" s="166" t="s">
        <v>1460</v>
      </c>
      <c r="D1075" s="136" t="s">
        <v>1461</v>
      </c>
      <c r="E1075" s="140">
        <v>22</v>
      </c>
      <c r="F1075" s="144"/>
      <c r="G1075" s="145">
        <f>ROUND(E1075*F1075,2)</f>
        <v>0</v>
      </c>
      <c r="H1075" s="145">
        <v>2.4000000000000001E-4</v>
      </c>
      <c r="I1075" s="145">
        <f>ROUND(E1075*H1075,5)</f>
        <v>5.28E-3</v>
      </c>
      <c r="J1075" s="145">
        <v>0</v>
      </c>
      <c r="K1075" s="145">
        <f>ROUND(E1075*J1075,5)</f>
        <v>0</v>
      </c>
      <c r="L1075" s="129"/>
      <c r="M1075" s="129"/>
      <c r="N1075" s="129"/>
      <c r="O1075" s="129"/>
      <c r="P1075" s="129"/>
      <c r="Q1075" s="129"/>
      <c r="R1075" s="129"/>
      <c r="S1075" s="129"/>
      <c r="T1075" s="129" t="s">
        <v>155</v>
      </c>
      <c r="U1075" s="129"/>
      <c r="V1075" s="129"/>
      <c r="W1075" s="129"/>
      <c r="X1075" s="129"/>
      <c r="Y1075" s="129"/>
      <c r="Z1075" s="129"/>
      <c r="AA1075" s="129"/>
      <c r="AB1075" s="129"/>
      <c r="AC1075" s="129"/>
      <c r="AD1075" s="129"/>
      <c r="AE1075" s="129"/>
      <c r="AF1075" s="129"/>
      <c r="AG1075" s="129"/>
      <c r="AH1075" s="129"/>
      <c r="AI1075" s="129"/>
      <c r="AJ1075" s="129"/>
      <c r="AK1075" s="129"/>
      <c r="AL1075" s="129"/>
      <c r="AM1075" s="129"/>
      <c r="AN1075" s="129"/>
      <c r="AO1075" s="129"/>
      <c r="AP1075" s="129"/>
      <c r="AQ1075" s="129"/>
      <c r="AR1075" s="129"/>
      <c r="AS1075" s="129"/>
      <c r="AT1075" s="129"/>
      <c r="AU1075" s="129"/>
      <c r="AV1075" s="129"/>
      <c r="AW1075" s="129"/>
    </row>
    <row r="1076" spans="1:49" outlineLevel="1">
      <c r="A1076" s="130">
        <v>459</v>
      </c>
      <c r="B1076" s="134" t="s">
        <v>1462</v>
      </c>
      <c r="C1076" s="166" t="s">
        <v>1463</v>
      </c>
      <c r="D1076" s="136" t="s">
        <v>198</v>
      </c>
      <c r="E1076" s="140">
        <v>10.01777976</v>
      </c>
      <c r="F1076" s="144"/>
      <c r="G1076" s="145">
        <f>ROUND(E1076*F1076,2)</f>
        <v>0</v>
      </c>
      <c r="H1076" s="145">
        <v>8.0000000000000007E-5</v>
      </c>
      <c r="I1076" s="145">
        <f>ROUND(E1076*H1076,5)</f>
        <v>8.0000000000000004E-4</v>
      </c>
      <c r="J1076" s="145">
        <v>0</v>
      </c>
      <c r="K1076" s="145">
        <f>ROUND(E1076*J1076,5)</f>
        <v>0</v>
      </c>
      <c r="L1076" s="129"/>
      <c r="M1076" s="129"/>
      <c r="N1076" s="129"/>
      <c r="O1076" s="129"/>
      <c r="P1076" s="129"/>
      <c r="Q1076" s="129"/>
      <c r="R1076" s="129"/>
      <c r="S1076" s="129"/>
      <c r="T1076" s="129" t="s">
        <v>155</v>
      </c>
      <c r="U1076" s="129"/>
      <c r="V1076" s="129"/>
      <c r="W1076" s="129"/>
      <c r="X1076" s="129"/>
      <c r="Y1076" s="129"/>
      <c r="Z1076" s="129"/>
      <c r="AA1076" s="129"/>
      <c r="AB1076" s="129"/>
      <c r="AC1076" s="129"/>
      <c r="AD1076" s="129"/>
      <c r="AE1076" s="129"/>
      <c r="AF1076" s="129"/>
      <c r="AG1076" s="129"/>
      <c r="AH1076" s="129"/>
      <c r="AI1076" s="129"/>
      <c r="AJ1076" s="129"/>
      <c r="AK1076" s="129"/>
      <c r="AL1076" s="129"/>
      <c r="AM1076" s="129"/>
      <c r="AN1076" s="129"/>
      <c r="AO1076" s="129"/>
      <c r="AP1076" s="129"/>
      <c r="AQ1076" s="129"/>
      <c r="AR1076" s="129"/>
      <c r="AS1076" s="129"/>
      <c r="AT1076" s="129"/>
      <c r="AU1076" s="129"/>
      <c r="AV1076" s="129"/>
      <c r="AW1076" s="129"/>
    </row>
    <row r="1077" spans="1:49" outlineLevel="1">
      <c r="A1077" s="130"/>
      <c r="B1077" s="134"/>
      <c r="C1077" s="167" t="s">
        <v>1464</v>
      </c>
      <c r="D1077" s="137"/>
      <c r="E1077" s="141">
        <v>10.01777976</v>
      </c>
      <c r="F1077" s="145"/>
      <c r="G1077" s="145"/>
      <c r="H1077" s="145"/>
      <c r="I1077" s="145"/>
      <c r="J1077" s="145"/>
      <c r="K1077" s="145"/>
      <c r="L1077" s="129"/>
      <c r="M1077" s="129"/>
      <c r="N1077" s="129"/>
      <c r="O1077" s="129"/>
      <c r="P1077" s="129"/>
      <c r="Q1077" s="129"/>
      <c r="R1077" s="129"/>
      <c r="S1077" s="129"/>
      <c r="T1077" s="129" t="s">
        <v>157</v>
      </c>
      <c r="U1077" s="129">
        <v>0</v>
      </c>
      <c r="V1077" s="129"/>
      <c r="W1077" s="129"/>
      <c r="X1077" s="129"/>
      <c r="Y1077" s="129"/>
      <c r="Z1077" s="129"/>
      <c r="AA1077" s="129"/>
      <c r="AB1077" s="129"/>
      <c r="AC1077" s="129"/>
      <c r="AD1077" s="129"/>
      <c r="AE1077" s="129"/>
      <c r="AF1077" s="129"/>
      <c r="AG1077" s="129"/>
      <c r="AH1077" s="129"/>
      <c r="AI1077" s="129"/>
      <c r="AJ1077" s="129"/>
      <c r="AK1077" s="129"/>
      <c r="AL1077" s="129"/>
      <c r="AM1077" s="129"/>
      <c r="AN1077" s="129"/>
      <c r="AO1077" s="129"/>
      <c r="AP1077" s="129"/>
      <c r="AQ1077" s="129"/>
      <c r="AR1077" s="129"/>
      <c r="AS1077" s="129"/>
      <c r="AT1077" s="129"/>
      <c r="AU1077" s="129"/>
      <c r="AV1077" s="129"/>
      <c r="AW1077" s="129"/>
    </row>
    <row r="1078" spans="1:49" outlineLevel="1">
      <c r="A1078" s="130">
        <v>460</v>
      </c>
      <c r="B1078" s="134" t="s">
        <v>1465</v>
      </c>
      <c r="C1078" s="166" t="s">
        <v>1466</v>
      </c>
      <c r="D1078" s="136" t="s">
        <v>198</v>
      </c>
      <c r="E1078" s="140">
        <v>10.01777976</v>
      </c>
      <c r="F1078" s="144"/>
      <c r="G1078" s="145">
        <f>ROUND(E1078*F1078,2)</f>
        <v>0</v>
      </c>
      <c r="H1078" s="145">
        <v>2.4000000000000001E-4</v>
      </c>
      <c r="I1078" s="145">
        <f>ROUND(E1078*H1078,5)</f>
        <v>2.3999999999999998E-3</v>
      </c>
      <c r="J1078" s="145">
        <v>0</v>
      </c>
      <c r="K1078" s="145">
        <f>ROUND(E1078*J1078,5)</f>
        <v>0</v>
      </c>
      <c r="L1078" s="129"/>
      <c r="M1078" s="129"/>
      <c r="N1078" s="129"/>
      <c r="O1078" s="129"/>
      <c r="P1078" s="129"/>
      <c r="Q1078" s="129"/>
      <c r="R1078" s="129"/>
      <c r="S1078" s="129"/>
      <c r="T1078" s="129" t="s">
        <v>155</v>
      </c>
      <c r="U1078" s="129"/>
      <c r="V1078" s="129"/>
      <c r="W1078" s="129"/>
      <c r="X1078" s="129"/>
      <c r="Y1078" s="129"/>
      <c r="Z1078" s="129"/>
      <c r="AA1078" s="129"/>
      <c r="AB1078" s="129"/>
      <c r="AC1078" s="129"/>
      <c r="AD1078" s="129"/>
      <c r="AE1078" s="129"/>
      <c r="AF1078" s="129"/>
      <c r="AG1078" s="129"/>
      <c r="AH1078" s="129"/>
      <c r="AI1078" s="129"/>
      <c r="AJ1078" s="129"/>
      <c r="AK1078" s="129"/>
      <c r="AL1078" s="129"/>
      <c r="AM1078" s="129"/>
      <c r="AN1078" s="129"/>
      <c r="AO1078" s="129"/>
      <c r="AP1078" s="129"/>
      <c r="AQ1078" s="129"/>
      <c r="AR1078" s="129"/>
      <c r="AS1078" s="129"/>
      <c r="AT1078" s="129"/>
      <c r="AU1078" s="129"/>
      <c r="AV1078" s="129"/>
      <c r="AW1078" s="129"/>
    </row>
    <row r="1079" spans="1:49" outlineLevel="1">
      <c r="A1079" s="130"/>
      <c r="B1079" s="134"/>
      <c r="C1079" s="167" t="s">
        <v>1464</v>
      </c>
      <c r="D1079" s="137"/>
      <c r="E1079" s="141">
        <v>10.01777976</v>
      </c>
      <c r="F1079" s="145"/>
      <c r="G1079" s="145"/>
      <c r="H1079" s="145"/>
      <c r="I1079" s="145"/>
      <c r="J1079" s="145"/>
      <c r="K1079" s="145"/>
      <c r="L1079" s="129"/>
      <c r="M1079" s="129"/>
      <c r="N1079" s="129"/>
      <c r="O1079" s="129"/>
      <c r="P1079" s="129"/>
      <c r="Q1079" s="129"/>
      <c r="R1079" s="129"/>
      <c r="S1079" s="129"/>
      <c r="T1079" s="129" t="s">
        <v>157</v>
      </c>
      <c r="U1079" s="129">
        <v>0</v>
      </c>
      <c r="V1079" s="129"/>
      <c r="W1079" s="129"/>
      <c r="X1079" s="129"/>
      <c r="Y1079" s="129"/>
      <c r="Z1079" s="129"/>
      <c r="AA1079" s="129"/>
      <c r="AB1079" s="129"/>
      <c r="AC1079" s="129"/>
      <c r="AD1079" s="129"/>
      <c r="AE1079" s="129"/>
      <c r="AF1079" s="129"/>
      <c r="AG1079" s="129"/>
      <c r="AH1079" s="129"/>
      <c r="AI1079" s="129"/>
      <c r="AJ1079" s="129"/>
      <c r="AK1079" s="129"/>
      <c r="AL1079" s="129"/>
      <c r="AM1079" s="129"/>
      <c r="AN1079" s="129"/>
      <c r="AO1079" s="129"/>
      <c r="AP1079" s="129"/>
      <c r="AQ1079" s="129"/>
      <c r="AR1079" s="129"/>
      <c r="AS1079" s="129"/>
      <c r="AT1079" s="129"/>
      <c r="AU1079" s="129"/>
      <c r="AV1079" s="129"/>
      <c r="AW1079" s="129"/>
    </row>
    <row r="1080" spans="1:49">
      <c r="A1080" s="131" t="s">
        <v>150</v>
      </c>
      <c r="B1080" s="135" t="s">
        <v>126</v>
      </c>
      <c r="C1080" s="168" t="s">
        <v>127</v>
      </c>
      <c r="D1080" s="138"/>
      <c r="E1080" s="142"/>
      <c r="F1080" s="146"/>
      <c r="G1080" s="146">
        <f>SUM(G1081:G1098)</f>
        <v>0</v>
      </c>
      <c r="H1080" s="146"/>
      <c r="I1080" s="146">
        <f>SUM(I1081:I1098)</f>
        <v>0.64056999999999997</v>
      </c>
      <c r="J1080" s="146"/>
      <c r="K1080" s="146">
        <f>SUM(K1081:K1098)</f>
        <v>0</v>
      </c>
      <c r="T1080" t="s">
        <v>151</v>
      </c>
    </row>
    <row r="1081" spans="1:49" outlineLevel="1">
      <c r="A1081" s="130">
        <v>461</v>
      </c>
      <c r="B1081" s="134" t="s">
        <v>1467</v>
      </c>
      <c r="C1081" s="166" t="s">
        <v>1468</v>
      </c>
      <c r="D1081" s="136" t="s">
        <v>198</v>
      </c>
      <c r="E1081" s="140">
        <v>553.4366</v>
      </c>
      <c r="F1081" s="144"/>
      <c r="G1081" s="145">
        <f>ROUND(E1081*F1081,2)</f>
        <v>0</v>
      </c>
      <c r="H1081" s="145">
        <v>0</v>
      </c>
      <c r="I1081" s="145">
        <f>ROUND(E1081*H1081,5)</f>
        <v>0</v>
      </c>
      <c r="J1081" s="145">
        <v>0</v>
      </c>
      <c r="K1081" s="145">
        <f>ROUND(E1081*J1081,5)</f>
        <v>0</v>
      </c>
      <c r="L1081" s="129"/>
      <c r="M1081" s="129"/>
      <c r="N1081" s="129"/>
      <c r="O1081" s="129"/>
      <c r="P1081" s="129"/>
      <c r="Q1081" s="129"/>
      <c r="R1081" s="129"/>
      <c r="S1081" s="129"/>
      <c r="T1081" s="129" t="s">
        <v>155</v>
      </c>
      <c r="U1081" s="129"/>
      <c r="V1081" s="129"/>
      <c r="W1081" s="129"/>
      <c r="X1081" s="129"/>
      <c r="Y1081" s="129"/>
      <c r="Z1081" s="129"/>
      <c r="AA1081" s="129"/>
      <c r="AB1081" s="129"/>
      <c r="AC1081" s="129"/>
      <c r="AD1081" s="129"/>
      <c r="AE1081" s="129"/>
      <c r="AF1081" s="129"/>
      <c r="AG1081" s="129"/>
      <c r="AH1081" s="129"/>
      <c r="AI1081" s="129"/>
      <c r="AJ1081" s="129"/>
      <c r="AK1081" s="129"/>
      <c r="AL1081" s="129"/>
      <c r="AM1081" s="129"/>
      <c r="AN1081" s="129"/>
      <c r="AO1081" s="129"/>
      <c r="AP1081" s="129"/>
      <c r="AQ1081" s="129"/>
      <c r="AR1081" s="129"/>
      <c r="AS1081" s="129"/>
      <c r="AT1081" s="129"/>
      <c r="AU1081" s="129"/>
      <c r="AV1081" s="129"/>
      <c r="AW1081" s="129"/>
    </row>
    <row r="1082" spans="1:49" outlineLevel="1">
      <c r="A1082" s="130"/>
      <c r="B1082" s="134"/>
      <c r="C1082" s="167" t="s">
        <v>567</v>
      </c>
      <c r="D1082" s="137"/>
      <c r="E1082" s="141"/>
      <c r="F1082" s="145"/>
      <c r="G1082" s="145"/>
      <c r="H1082" s="145"/>
      <c r="I1082" s="145"/>
      <c r="J1082" s="145"/>
      <c r="K1082" s="145"/>
      <c r="L1082" s="129"/>
      <c r="M1082" s="129"/>
      <c r="N1082" s="129"/>
      <c r="O1082" s="129"/>
      <c r="P1082" s="129"/>
      <c r="Q1082" s="129"/>
      <c r="R1082" s="129"/>
      <c r="S1082" s="129"/>
      <c r="T1082" s="129" t="s">
        <v>157</v>
      </c>
      <c r="U1082" s="129">
        <v>0</v>
      </c>
      <c r="V1082" s="129"/>
      <c r="W1082" s="129"/>
      <c r="X1082" s="129"/>
      <c r="Y1082" s="129"/>
      <c r="Z1082" s="129"/>
      <c r="AA1082" s="129"/>
      <c r="AB1082" s="129"/>
      <c r="AC1082" s="129"/>
      <c r="AD1082" s="129"/>
      <c r="AE1082" s="129"/>
      <c r="AF1082" s="129"/>
      <c r="AG1082" s="129"/>
      <c r="AH1082" s="129"/>
      <c r="AI1082" s="129"/>
      <c r="AJ1082" s="129"/>
      <c r="AK1082" s="129"/>
      <c r="AL1082" s="129"/>
      <c r="AM1082" s="129"/>
      <c r="AN1082" s="129"/>
      <c r="AO1082" s="129"/>
      <c r="AP1082" s="129"/>
      <c r="AQ1082" s="129"/>
      <c r="AR1082" s="129"/>
      <c r="AS1082" s="129"/>
      <c r="AT1082" s="129"/>
      <c r="AU1082" s="129"/>
      <c r="AV1082" s="129"/>
      <c r="AW1082" s="129"/>
    </row>
    <row r="1083" spans="1:49" ht="30.6" outlineLevel="1">
      <c r="A1083" s="130"/>
      <c r="B1083" s="134"/>
      <c r="C1083" s="167" t="s">
        <v>568</v>
      </c>
      <c r="D1083" s="137"/>
      <c r="E1083" s="141">
        <v>605.13279999999997</v>
      </c>
      <c r="F1083" s="145"/>
      <c r="G1083" s="145"/>
      <c r="H1083" s="145"/>
      <c r="I1083" s="145"/>
      <c r="J1083" s="145"/>
      <c r="K1083" s="145"/>
      <c r="L1083" s="129"/>
      <c r="M1083" s="129"/>
      <c r="N1083" s="129"/>
      <c r="O1083" s="129"/>
      <c r="P1083" s="129"/>
      <c r="Q1083" s="129"/>
      <c r="R1083" s="129"/>
      <c r="S1083" s="129"/>
      <c r="T1083" s="129" t="s">
        <v>157</v>
      </c>
      <c r="U1083" s="129">
        <v>0</v>
      </c>
      <c r="V1083" s="129"/>
      <c r="W1083" s="129"/>
      <c r="X1083" s="129"/>
      <c r="Y1083" s="129"/>
      <c r="Z1083" s="129"/>
      <c r="AA1083" s="129"/>
      <c r="AB1083" s="129"/>
      <c r="AC1083" s="129"/>
      <c r="AD1083" s="129"/>
      <c r="AE1083" s="129"/>
      <c r="AF1083" s="129"/>
      <c r="AG1083" s="129"/>
      <c r="AH1083" s="129"/>
      <c r="AI1083" s="129"/>
      <c r="AJ1083" s="129"/>
      <c r="AK1083" s="129"/>
      <c r="AL1083" s="129"/>
      <c r="AM1083" s="129"/>
      <c r="AN1083" s="129"/>
      <c r="AO1083" s="129"/>
      <c r="AP1083" s="129"/>
      <c r="AQ1083" s="129"/>
      <c r="AR1083" s="129"/>
      <c r="AS1083" s="129"/>
      <c r="AT1083" s="129"/>
      <c r="AU1083" s="129"/>
      <c r="AV1083" s="129"/>
      <c r="AW1083" s="129"/>
    </row>
    <row r="1084" spans="1:49" ht="30.6" outlineLevel="1">
      <c r="A1084" s="130"/>
      <c r="B1084" s="134"/>
      <c r="C1084" s="167" t="s">
        <v>569</v>
      </c>
      <c r="D1084" s="137"/>
      <c r="E1084" s="141">
        <v>-51.696199999999997</v>
      </c>
      <c r="F1084" s="145"/>
      <c r="G1084" s="145"/>
      <c r="H1084" s="145"/>
      <c r="I1084" s="145"/>
      <c r="J1084" s="145"/>
      <c r="K1084" s="145"/>
      <c r="L1084" s="129"/>
      <c r="M1084" s="129"/>
      <c r="N1084" s="129"/>
      <c r="O1084" s="129"/>
      <c r="P1084" s="129"/>
      <c r="Q1084" s="129"/>
      <c r="R1084" s="129"/>
      <c r="S1084" s="129"/>
      <c r="T1084" s="129" t="s">
        <v>157</v>
      </c>
      <c r="U1084" s="129">
        <v>0</v>
      </c>
      <c r="V1084" s="129"/>
      <c r="W1084" s="129"/>
      <c r="X1084" s="129"/>
      <c r="Y1084" s="129"/>
      <c r="Z1084" s="129"/>
      <c r="AA1084" s="129"/>
      <c r="AB1084" s="129"/>
      <c r="AC1084" s="129"/>
      <c r="AD1084" s="129"/>
      <c r="AE1084" s="129"/>
      <c r="AF1084" s="129"/>
      <c r="AG1084" s="129"/>
      <c r="AH1084" s="129"/>
      <c r="AI1084" s="129"/>
      <c r="AJ1084" s="129"/>
      <c r="AK1084" s="129"/>
      <c r="AL1084" s="129"/>
      <c r="AM1084" s="129"/>
      <c r="AN1084" s="129"/>
      <c r="AO1084" s="129"/>
      <c r="AP1084" s="129"/>
      <c r="AQ1084" s="129"/>
      <c r="AR1084" s="129"/>
      <c r="AS1084" s="129"/>
      <c r="AT1084" s="129"/>
      <c r="AU1084" s="129"/>
      <c r="AV1084" s="129"/>
      <c r="AW1084" s="129"/>
    </row>
    <row r="1085" spans="1:49" outlineLevel="1">
      <c r="A1085" s="130">
        <v>462</v>
      </c>
      <c r="B1085" s="134" t="s">
        <v>1469</v>
      </c>
      <c r="C1085" s="166" t="s">
        <v>1470</v>
      </c>
      <c r="D1085" s="136" t="s">
        <v>198</v>
      </c>
      <c r="E1085" s="140">
        <v>1419.7617299999999</v>
      </c>
      <c r="F1085" s="144"/>
      <c r="G1085" s="145">
        <f>ROUND(E1085*F1085,2)</f>
        <v>0</v>
      </c>
      <c r="H1085" s="145">
        <v>0</v>
      </c>
      <c r="I1085" s="145">
        <f>ROUND(E1085*H1085,5)</f>
        <v>0</v>
      </c>
      <c r="J1085" s="145">
        <v>0</v>
      </c>
      <c r="K1085" s="145">
        <f>ROUND(E1085*J1085,5)</f>
        <v>0</v>
      </c>
      <c r="L1085" s="129"/>
      <c r="M1085" s="129"/>
      <c r="N1085" s="129"/>
      <c r="O1085" s="129"/>
      <c r="P1085" s="129"/>
      <c r="Q1085" s="129"/>
      <c r="R1085" s="129"/>
      <c r="S1085" s="129"/>
      <c r="T1085" s="129" t="s">
        <v>155</v>
      </c>
      <c r="U1085" s="129"/>
      <c r="V1085" s="129"/>
      <c r="W1085" s="129"/>
      <c r="X1085" s="129"/>
      <c r="Y1085" s="129"/>
      <c r="Z1085" s="129"/>
      <c r="AA1085" s="129"/>
      <c r="AB1085" s="129"/>
      <c r="AC1085" s="129"/>
      <c r="AD1085" s="129"/>
      <c r="AE1085" s="129"/>
      <c r="AF1085" s="129"/>
      <c r="AG1085" s="129"/>
      <c r="AH1085" s="129"/>
      <c r="AI1085" s="129"/>
      <c r="AJ1085" s="129"/>
      <c r="AK1085" s="129"/>
      <c r="AL1085" s="129"/>
      <c r="AM1085" s="129"/>
      <c r="AN1085" s="129"/>
      <c r="AO1085" s="129"/>
      <c r="AP1085" s="129"/>
      <c r="AQ1085" s="129"/>
      <c r="AR1085" s="129"/>
      <c r="AS1085" s="129"/>
      <c r="AT1085" s="129"/>
      <c r="AU1085" s="129"/>
      <c r="AV1085" s="129"/>
      <c r="AW1085" s="129"/>
    </row>
    <row r="1086" spans="1:49" outlineLevel="1">
      <c r="A1086" s="130"/>
      <c r="B1086" s="134"/>
      <c r="C1086" s="167" t="s">
        <v>1471</v>
      </c>
      <c r="D1086" s="137"/>
      <c r="E1086" s="141">
        <v>103.12</v>
      </c>
      <c r="F1086" s="145"/>
      <c r="G1086" s="145"/>
      <c r="H1086" s="145"/>
      <c r="I1086" s="145"/>
      <c r="J1086" s="145"/>
      <c r="K1086" s="145"/>
      <c r="L1086" s="129"/>
      <c r="M1086" s="129"/>
      <c r="N1086" s="129"/>
      <c r="O1086" s="129"/>
      <c r="P1086" s="129"/>
      <c r="Q1086" s="129"/>
      <c r="R1086" s="129"/>
      <c r="S1086" s="129"/>
      <c r="T1086" s="129" t="s">
        <v>157</v>
      </c>
      <c r="U1086" s="129">
        <v>0</v>
      </c>
      <c r="V1086" s="129"/>
      <c r="W1086" s="129"/>
      <c r="X1086" s="129"/>
      <c r="Y1086" s="129"/>
      <c r="Z1086" s="129"/>
      <c r="AA1086" s="129"/>
      <c r="AB1086" s="129"/>
      <c r="AC1086" s="129"/>
      <c r="AD1086" s="129"/>
      <c r="AE1086" s="129"/>
      <c r="AF1086" s="129"/>
      <c r="AG1086" s="129"/>
      <c r="AH1086" s="129"/>
      <c r="AI1086" s="129"/>
      <c r="AJ1086" s="129"/>
      <c r="AK1086" s="129"/>
      <c r="AL1086" s="129"/>
      <c r="AM1086" s="129"/>
      <c r="AN1086" s="129"/>
      <c r="AO1086" s="129"/>
      <c r="AP1086" s="129"/>
      <c r="AQ1086" s="129"/>
      <c r="AR1086" s="129"/>
      <c r="AS1086" s="129"/>
      <c r="AT1086" s="129"/>
      <c r="AU1086" s="129"/>
      <c r="AV1086" s="129"/>
      <c r="AW1086" s="129"/>
    </row>
    <row r="1087" spans="1:49" outlineLevel="1">
      <c r="A1087" s="130"/>
      <c r="B1087" s="134"/>
      <c r="C1087" s="167" t="s">
        <v>1472</v>
      </c>
      <c r="D1087" s="137"/>
      <c r="E1087" s="141">
        <v>725.95209999999997</v>
      </c>
      <c r="F1087" s="145"/>
      <c r="G1087" s="145"/>
      <c r="H1087" s="145"/>
      <c r="I1087" s="145"/>
      <c r="J1087" s="145"/>
      <c r="K1087" s="145"/>
      <c r="L1087" s="129"/>
      <c r="M1087" s="129"/>
      <c r="N1087" s="129"/>
      <c r="O1087" s="129"/>
      <c r="P1087" s="129"/>
      <c r="Q1087" s="129"/>
      <c r="R1087" s="129"/>
      <c r="S1087" s="129"/>
      <c r="T1087" s="129" t="s">
        <v>157</v>
      </c>
      <c r="U1087" s="129">
        <v>0</v>
      </c>
      <c r="V1087" s="129"/>
      <c r="W1087" s="129"/>
      <c r="X1087" s="129"/>
      <c r="Y1087" s="129"/>
      <c r="Z1087" s="129"/>
      <c r="AA1087" s="129"/>
      <c r="AB1087" s="129"/>
      <c r="AC1087" s="129"/>
      <c r="AD1087" s="129"/>
      <c r="AE1087" s="129"/>
      <c r="AF1087" s="129"/>
      <c r="AG1087" s="129"/>
      <c r="AH1087" s="129"/>
      <c r="AI1087" s="129"/>
      <c r="AJ1087" s="129"/>
      <c r="AK1087" s="129"/>
      <c r="AL1087" s="129"/>
      <c r="AM1087" s="129"/>
      <c r="AN1087" s="129"/>
      <c r="AO1087" s="129"/>
      <c r="AP1087" s="129"/>
      <c r="AQ1087" s="129"/>
      <c r="AR1087" s="129"/>
      <c r="AS1087" s="129"/>
      <c r="AT1087" s="129"/>
      <c r="AU1087" s="129"/>
      <c r="AV1087" s="129"/>
      <c r="AW1087" s="129"/>
    </row>
    <row r="1088" spans="1:49" outlineLevel="1">
      <c r="A1088" s="130"/>
      <c r="B1088" s="134"/>
      <c r="C1088" s="167" t="s">
        <v>1473</v>
      </c>
      <c r="D1088" s="137"/>
      <c r="E1088" s="141">
        <v>37.253030000000003</v>
      </c>
      <c r="F1088" s="145"/>
      <c r="G1088" s="145"/>
      <c r="H1088" s="145"/>
      <c r="I1088" s="145"/>
      <c r="J1088" s="145"/>
      <c r="K1088" s="145"/>
      <c r="L1088" s="129"/>
      <c r="M1088" s="129"/>
      <c r="N1088" s="129"/>
      <c r="O1088" s="129"/>
      <c r="P1088" s="129"/>
      <c r="Q1088" s="129"/>
      <c r="R1088" s="129"/>
      <c r="S1088" s="129"/>
      <c r="T1088" s="129" t="s">
        <v>157</v>
      </c>
      <c r="U1088" s="129">
        <v>0</v>
      </c>
      <c r="V1088" s="129"/>
      <c r="W1088" s="129"/>
      <c r="X1088" s="129"/>
      <c r="Y1088" s="129"/>
      <c r="Z1088" s="129"/>
      <c r="AA1088" s="129"/>
      <c r="AB1088" s="129"/>
      <c r="AC1088" s="129"/>
      <c r="AD1088" s="129"/>
      <c r="AE1088" s="129"/>
      <c r="AF1088" s="129"/>
      <c r="AG1088" s="129"/>
      <c r="AH1088" s="129"/>
      <c r="AI1088" s="129"/>
      <c r="AJ1088" s="129"/>
      <c r="AK1088" s="129"/>
      <c r="AL1088" s="129"/>
      <c r="AM1088" s="129"/>
      <c r="AN1088" s="129"/>
      <c r="AO1088" s="129"/>
      <c r="AP1088" s="129"/>
      <c r="AQ1088" s="129"/>
      <c r="AR1088" s="129"/>
      <c r="AS1088" s="129"/>
      <c r="AT1088" s="129"/>
      <c r="AU1088" s="129"/>
      <c r="AV1088" s="129"/>
      <c r="AW1088" s="129"/>
    </row>
    <row r="1089" spans="1:49" outlineLevel="1">
      <c r="A1089" s="130"/>
      <c r="B1089" s="134"/>
      <c r="C1089" s="167" t="s">
        <v>1474</v>
      </c>
      <c r="D1089" s="137"/>
      <c r="E1089" s="141">
        <v>553.4366</v>
      </c>
      <c r="F1089" s="145"/>
      <c r="G1089" s="145"/>
      <c r="H1089" s="145"/>
      <c r="I1089" s="145"/>
      <c r="J1089" s="145"/>
      <c r="K1089" s="145"/>
      <c r="L1089" s="129"/>
      <c r="M1089" s="129"/>
      <c r="N1089" s="129"/>
      <c r="O1089" s="129"/>
      <c r="P1089" s="129"/>
      <c r="Q1089" s="129"/>
      <c r="R1089" s="129"/>
      <c r="S1089" s="129"/>
      <c r="T1089" s="129" t="s">
        <v>157</v>
      </c>
      <c r="U1089" s="129">
        <v>0</v>
      </c>
      <c r="V1089" s="129"/>
      <c r="W1089" s="129"/>
      <c r="X1089" s="129"/>
      <c r="Y1089" s="129"/>
      <c r="Z1089" s="129"/>
      <c r="AA1089" s="129"/>
      <c r="AB1089" s="129"/>
      <c r="AC1089" s="129"/>
      <c r="AD1089" s="129"/>
      <c r="AE1089" s="129"/>
      <c r="AF1089" s="129"/>
      <c r="AG1089" s="129"/>
      <c r="AH1089" s="129"/>
      <c r="AI1089" s="129"/>
      <c r="AJ1089" s="129"/>
      <c r="AK1089" s="129"/>
      <c r="AL1089" s="129"/>
      <c r="AM1089" s="129"/>
      <c r="AN1089" s="129"/>
      <c r="AO1089" s="129"/>
      <c r="AP1089" s="129"/>
      <c r="AQ1089" s="129"/>
      <c r="AR1089" s="129"/>
      <c r="AS1089" s="129"/>
      <c r="AT1089" s="129"/>
      <c r="AU1089" s="129"/>
      <c r="AV1089" s="129"/>
      <c r="AW1089" s="129"/>
    </row>
    <row r="1090" spans="1:49" outlineLevel="1">
      <c r="A1090" s="130">
        <v>463</v>
      </c>
      <c r="B1090" s="134" t="s">
        <v>1475</v>
      </c>
      <c r="C1090" s="166" t="s">
        <v>1476</v>
      </c>
      <c r="D1090" s="136" t="s">
        <v>198</v>
      </c>
      <c r="E1090" s="140">
        <v>605.41</v>
      </c>
      <c r="F1090" s="144"/>
      <c r="G1090" s="145">
        <f>ROUND(E1090*F1090,2)</f>
        <v>0</v>
      </c>
      <c r="H1090" s="145">
        <v>3.5E-4</v>
      </c>
      <c r="I1090" s="145">
        <f>ROUND(E1090*H1090,5)</f>
        <v>0.21189</v>
      </c>
      <c r="J1090" s="145">
        <v>0</v>
      </c>
      <c r="K1090" s="145">
        <f>ROUND(E1090*J1090,5)</f>
        <v>0</v>
      </c>
      <c r="L1090" s="129"/>
      <c r="M1090" s="129"/>
      <c r="N1090" s="129"/>
      <c r="O1090" s="129"/>
      <c r="P1090" s="129"/>
      <c r="Q1090" s="129"/>
      <c r="R1090" s="129"/>
      <c r="S1090" s="129"/>
      <c r="T1090" s="129" t="s">
        <v>155</v>
      </c>
      <c r="U1090" s="129"/>
      <c r="V1090" s="129"/>
      <c r="W1090" s="129"/>
      <c r="X1090" s="129"/>
      <c r="Y1090" s="129"/>
      <c r="Z1090" s="129"/>
      <c r="AA1090" s="129"/>
      <c r="AB1090" s="129"/>
      <c r="AC1090" s="129"/>
      <c r="AD1090" s="129"/>
      <c r="AE1090" s="129"/>
      <c r="AF1090" s="129"/>
      <c r="AG1090" s="129"/>
      <c r="AH1090" s="129"/>
      <c r="AI1090" s="129"/>
      <c r="AJ1090" s="129"/>
      <c r="AK1090" s="129"/>
      <c r="AL1090" s="129"/>
      <c r="AM1090" s="129"/>
      <c r="AN1090" s="129"/>
      <c r="AO1090" s="129"/>
      <c r="AP1090" s="129"/>
      <c r="AQ1090" s="129"/>
      <c r="AR1090" s="129"/>
      <c r="AS1090" s="129"/>
      <c r="AT1090" s="129"/>
      <c r="AU1090" s="129"/>
      <c r="AV1090" s="129"/>
      <c r="AW1090" s="129"/>
    </row>
    <row r="1091" spans="1:49" outlineLevel="1">
      <c r="A1091" s="130"/>
      <c r="B1091" s="134"/>
      <c r="C1091" s="167" t="s">
        <v>719</v>
      </c>
      <c r="D1091" s="137"/>
      <c r="E1091" s="141">
        <v>157.13999999999999</v>
      </c>
      <c r="F1091" s="145"/>
      <c r="G1091" s="145"/>
      <c r="H1091" s="145"/>
      <c r="I1091" s="145"/>
      <c r="J1091" s="145"/>
      <c r="K1091" s="145"/>
      <c r="L1091" s="129"/>
      <c r="M1091" s="129"/>
      <c r="N1091" s="129"/>
      <c r="O1091" s="129"/>
      <c r="P1091" s="129"/>
      <c r="Q1091" s="129"/>
      <c r="R1091" s="129"/>
      <c r="S1091" s="129"/>
      <c r="T1091" s="129" t="s">
        <v>157</v>
      </c>
      <c r="U1091" s="129">
        <v>0</v>
      </c>
      <c r="V1091" s="129"/>
      <c r="W1091" s="129"/>
      <c r="X1091" s="129"/>
      <c r="Y1091" s="129"/>
      <c r="Z1091" s="129"/>
      <c r="AA1091" s="129"/>
      <c r="AB1091" s="129"/>
      <c r="AC1091" s="129"/>
      <c r="AD1091" s="129"/>
      <c r="AE1091" s="129"/>
      <c r="AF1091" s="129"/>
      <c r="AG1091" s="129"/>
      <c r="AH1091" s="129"/>
      <c r="AI1091" s="129"/>
      <c r="AJ1091" s="129"/>
      <c r="AK1091" s="129"/>
      <c r="AL1091" s="129"/>
      <c r="AM1091" s="129"/>
      <c r="AN1091" s="129"/>
      <c r="AO1091" s="129"/>
      <c r="AP1091" s="129"/>
      <c r="AQ1091" s="129"/>
      <c r="AR1091" s="129"/>
      <c r="AS1091" s="129"/>
      <c r="AT1091" s="129"/>
      <c r="AU1091" s="129"/>
      <c r="AV1091" s="129"/>
      <c r="AW1091" s="129"/>
    </row>
    <row r="1092" spans="1:49" ht="30.6" outlineLevel="1">
      <c r="A1092" s="130"/>
      <c r="B1092" s="134"/>
      <c r="C1092" s="167" t="s">
        <v>720</v>
      </c>
      <c r="D1092" s="137"/>
      <c r="E1092" s="141">
        <v>280.75</v>
      </c>
      <c r="F1092" s="145"/>
      <c r="G1092" s="145"/>
      <c r="H1092" s="145"/>
      <c r="I1092" s="145"/>
      <c r="J1092" s="145"/>
      <c r="K1092" s="145"/>
      <c r="L1092" s="129"/>
      <c r="M1092" s="129"/>
      <c r="N1092" s="129"/>
      <c r="O1092" s="129"/>
      <c r="P1092" s="129"/>
      <c r="Q1092" s="129"/>
      <c r="R1092" s="129"/>
      <c r="S1092" s="129"/>
      <c r="T1092" s="129" t="s">
        <v>157</v>
      </c>
      <c r="U1092" s="129">
        <v>0</v>
      </c>
      <c r="V1092" s="129"/>
      <c r="W1092" s="129"/>
      <c r="X1092" s="129"/>
      <c r="Y1092" s="129"/>
      <c r="Z1092" s="129"/>
      <c r="AA1092" s="129"/>
      <c r="AB1092" s="129"/>
      <c r="AC1092" s="129"/>
      <c r="AD1092" s="129"/>
      <c r="AE1092" s="129"/>
      <c r="AF1092" s="129"/>
      <c r="AG1092" s="129"/>
      <c r="AH1092" s="129"/>
      <c r="AI1092" s="129"/>
      <c r="AJ1092" s="129"/>
      <c r="AK1092" s="129"/>
      <c r="AL1092" s="129"/>
      <c r="AM1092" s="129"/>
      <c r="AN1092" s="129"/>
      <c r="AO1092" s="129"/>
      <c r="AP1092" s="129"/>
      <c r="AQ1092" s="129"/>
      <c r="AR1092" s="129"/>
      <c r="AS1092" s="129"/>
      <c r="AT1092" s="129"/>
      <c r="AU1092" s="129"/>
      <c r="AV1092" s="129"/>
      <c r="AW1092" s="129"/>
    </row>
    <row r="1093" spans="1:49" ht="20.399999999999999" outlineLevel="1">
      <c r="A1093" s="130"/>
      <c r="B1093" s="134"/>
      <c r="C1093" s="167" t="s">
        <v>721</v>
      </c>
      <c r="D1093" s="137"/>
      <c r="E1093" s="141">
        <v>167.52</v>
      </c>
      <c r="F1093" s="145"/>
      <c r="G1093" s="145"/>
      <c r="H1093" s="145"/>
      <c r="I1093" s="145"/>
      <c r="J1093" s="145"/>
      <c r="K1093" s="145"/>
      <c r="L1093" s="129"/>
      <c r="M1093" s="129"/>
      <c r="N1093" s="129"/>
      <c r="O1093" s="129"/>
      <c r="P1093" s="129"/>
      <c r="Q1093" s="129"/>
      <c r="R1093" s="129"/>
      <c r="S1093" s="129"/>
      <c r="T1093" s="129" t="s">
        <v>157</v>
      </c>
      <c r="U1093" s="129">
        <v>0</v>
      </c>
      <c r="V1093" s="129"/>
      <c r="W1093" s="129"/>
      <c r="X1093" s="129"/>
      <c r="Y1093" s="129"/>
      <c r="Z1093" s="129"/>
      <c r="AA1093" s="129"/>
      <c r="AB1093" s="129"/>
      <c r="AC1093" s="129"/>
      <c r="AD1093" s="129"/>
      <c r="AE1093" s="129"/>
      <c r="AF1093" s="129"/>
      <c r="AG1093" s="129"/>
      <c r="AH1093" s="129"/>
      <c r="AI1093" s="129"/>
      <c r="AJ1093" s="129"/>
      <c r="AK1093" s="129"/>
      <c r="AL1093" s="129"/>
      <c r="AM1093" s="129"/>
      <c r="AN1093" s="129"/>
      <c r="AO1093" s="129"/>
      <c r="AP1093" s="129"/>
      <c r="AQ1093" s="129"/>
      <c r="AR1093" s="129"/>
      <c r="AS1093" s="129"/>
      <c r="AT1093" s="129"/>
      <c r="AU1093" s="129"/>
      <c r="AV1093" s="129"/>
      <c r="AW1093" s="129"/>
    </row>
    <row r="1094" spans="1:49" outlineLevel="1">
      <c r="A1094" s="130">
        <v>464</v>
      </c>
      <c r="B1094" s="134" t="s">
        <v>1477</v>
      </c>
      <c r="C1094" s="166" t="s">
        <v>1478</v>
      </c>
      <c r="D1094" s="136" t="s">
        <v>198</v>
      </c>
      <c r="E1094" s="140">
        <v>1419.7617299999999</v>
      </c>
      <c r="F1094" s="144"/>
      <c r="G1094" s="145">
        <f>ROUND(E1094*F1094,2)</f>
        <v>0</v>
      </c>
      <c r="H1094" s="145">
        <v>0</v>
      </c>
      <c r="I1094" s="145">
        <f>ROUND(E1094*H1094,5)</f>
        <v>0</v>
      </c>
      <c r="J1094" s="145">
        <v>0</v>
      </c>
      <c r="K1094" s="145">
        <f>ROUND(E1094*J1094,5)</f>
        <v>0</v>
      </c>
      <c r="L1094" s="129"/>
      <c r="M1094" s="129"/>
      <c r="N1094" s="129"/>
      <c r="O1094" s="129"/>
      <c r="P1094" s="129"/>
      <c r="Q1094" s="129"/>
      <c r="R1094" s="129"/>
      <c r="S1094" s="129"/>
      <c r="T1094" s="129" t="s">
        <v>155</v>
      </c>
      <c r="U1094" s="129"/>
      <c r="V1094" s="129"/>
      <c r="W1094" s="129"/>
      <c r="X1094" s="129"/>
      <c r="Y1094" s="129"/>
      <c r="Z1094" s="129"/>
      <c r="AA1094" s="129"/>
      <c r="AB1094" s="129"/>
      <c r="AC1094" s="129"/>
      <c r="AD1094" s="129"/>
      <c r="AE1094" s="129"/>
      <c r="AF1094" s="129"/>
      <c r="AG1094" s="129"/>
      <c r="AH1094" s="129"/>
      <c r="AI1094" s="129"/>
      <c r="AJ1094" s="129"/>
      <c r="AK1094" s="129"/>
      <c r="AL1094" s="129"/>
      <c r="AM1094" s="129"/>
      <c r="AN1094" s="129"/>
      <c r="AO1094" s="129"/>
      <c r="AP1094" s="129"/>
      <c r="AQ1094" s="129"/>
      <c r="AR1094" s="129"/>
      <c r="AS1094" s="129"/>
      <c r="AT1094" s="129"/>
      <c r="AU1094" s="129"/>
      <c r="AV1094" s="129"/>
      <c r="AW1094" s="129"/>
    </row>
    <row r="1095" spans="1:49" outlineLevel="1">
      <c r="A1095" s="130">
        <v>465</v>
      </c>
      <c r="B1095" s="134" t="s">
        <v>1479</v>
      </c>
      <c r="C1095" s="166" t="s">
        <v>1480</v>
      </c>
      <c r="D1095" s="136" t="s">
        <v>198</v>
      </c>
      <c r="E1095" s="140">
        <v>2041.3317300000001</v>
      </c>
      <c r="F1095" s="144"/>
      <c r="G1095" s="145">
        <f>ROUND(E1095*F1095,2)</f>
        <v>0</v>
      </c>
      <c r="H1095" s="145">
        <v>6.9999999999999994E-5</v>
      </c>
      <c r="I1095" s="145">
        <f>ROUND(E1095*H1095,5)</f>
        <v>0.14288999999999999</v>
      </c>
      <c r="J1095" s="145">
        <v>0</v>
      </c>
      <c r="K1095" s="145">
        <f>ROUND(E1095*J1095,5)</f>
        <v>0</v>
      </c>
      <c r="L1095" s="129"/>
      <c r="M1095" s="129"/>
      <c r="N1095" s="129"/>
      <c r="O1095" s="129"/>
      <c r="P1095" s="129"/>
      <c r="Q1095" s="129"/>
      <c r="R1095" s="129"/>
      <c r="S1095" s="129"/>
      <c r="T1095" s="129" t="s">
        <v>155</v>
      </c>
      <c r="U1095" s="129"/>
      <c r="V1095" s="129"/>
      <c r="W1095" s="129"/>
      <c r="X1095" s="129"/>
      <c r="Y1095" s="129"/>
      <c r="Z1095" s="129"/>
      <c r="AA1095" s="129"/>
      <c r="AB1095" s="129"/>
      <c r="AC1095" s="129"/>
      <c r="AD1095" s="129"/>
      <c r="AE1095" s="129"/>
      <c r="AF1095" s="129"/>
      <c r="AG1095" s="129"/>
      <c r="AH1095" s="129"/>
      <c r="AI1095" s="129"/>
      <c r="AJ1095" s="129"/>
      <c r="AK1095" s="129"/>
      <c r="AL1095" s="129"/>
      <c r="AM1095" s="129"/>
      <c r="AN1095" s="129"/>
      <c r="AO1095" s="129"/>
      <c r="AP1095" s="129"/>
      <c r="AQ1095" s="129"/>
      <c r="AR1095" s="129"/>
      <c r="AS1095" s="129"/>
      <c r="AT1095" s="129"/>
      <c r="AU1095" s="129"/>
      <c r="AV1095" s="129"/>
      <c r="AW1095" s="129"/>
    </row>
    <row r="1096" spans="1:49" outlineLevel="1">
      <c r="A1096" s="130"/>
      <c r="B1096" s="134"/>
      <c r="C1096" s="167" t="s">
        <v>1481</v>
      </c>
      <c r="D1096" s="137"/>
      <c r="E1096" s="141">
        <v>1419.7617299999999</v>
      </c>
      <c r="F1096" s="145"/>
      <c r="G1096" s="145"/>
      <c r="H1096" s="145"/>
      <c r="I1096" s="145"/>
      <c r="J1096" s="145"/>
      <c r="K1096" s="145"/>
      <c r="L1096" s="129"/>
      <c r="M1096" s="129"/>
      <c r="N1096" s="129"/>
      <c r="O1096" s="129"/>
      <c r="P1096" s="129"/>
      <c r="Q1096" s="129"/>
      <c r="R1096" s="129"/>
      <c r="S1096" s="129"/>
      <c r="T1096" s="129" t="s">
        <v>157</v>
      </c>
      <c r="U1096" s="129">
        <v>0</v>
      </c>
      <c r="V1096" s="129"/>
      <c r="W1096" s="129"/>
      <c r="X1096" s="129"/>
      <c r="Y1096" s="129"/>
      <c r="Z1096" s="129"/>
      <c r="AA1096" s="129"/>
      <c r="AB1096" s="129"/>
      <c r="AC1096" s="129"/>
      <c r="AD1096" s="129"/>
      <c r="AE1096" s="129"/>
      <c r="AF1096" s="129"/>
      <c r="AG1096" s="129"/>
      <c r="AH1096" s="129"/>
      <c r="AI1096" s="129"/>
      <c r="AJ1096" s="129"/>
      <c r="AK1096" s="129"/>
      <c r="AL1096" s="129"/>
      <c r="AM1096" s="129"/>
      <c r="AN1096" s="129"/>
      <c r="AO1096" s="129"/>
      <c r="AP1096" s="129"/>
      <c r="AQ1096" s="129"/>
      <c r="AR1096" s="129"/>
      <c r="AS1096" s="129"/>
      <c r="AT1096" s="129"/>
      <c r="AU1096" s="129"/>
      <c r="AV1096" s="129"/>
      <c r="AW1096" s="129"/>
    </row>
    <row r="1097" spans="1:49" outlineLevel="1">
      <c r="A1097" s="130"/>
      <c r="B1097" s="134"/>
      <c r="C1097" s="167" t="s">
        <v>1482</v>
      </c>
      <c r="D1097" s="137"/>
      <c r="E1097" s="141">
        <v>621.57000000000005</v>
      </c>
      <c r="F1097" s="145"/>
      <c r="G1097" s="145"/>
      <c r="H1097" s="145"/>
      <c r="I1097" s="145"/>
      <c r="J1097" s="145"/>
      <c r="K1097" s="145"/>
      <c r="L1097" s="129"/>
      <c r="M1097" s="129"/>
      <c r="N1097" s="129"/>
      <c r="O1097" s="129"/>
      <c r="P1097" s="129"/>
      <c r="Q1097" s="129"/>
      <c r="R1097" s="129"/>
      <c r="S1097" s="129"/>
      <c r="T1097" s="129" t="s">
        <v>157</v>
      </c>
      <c r="U1097" s="129">
        <v>0</v>
      </c>
      <c r="V1097" s="129"/>
      <c r="W1097" s="129"/>
      <c r="X1097" s="129"/>
      <c r="Y1097" s="129"/>
      <c r="Z1097" s="129"/>
      <c r="AA1097" s="129"/>
      <c r="AB1097" s="129"/>
      <c r="AC1097" s="129"/>
      <c r="AD1097" s="129"/>
      <c r="AE1097" s="129"/>
      <c r="AF1097" s="129"/>
      <c r="AG1097" s="129"/>
      <c r="AH1097" s="129"/>
      <c r="AI1097" s="129"/>
      <c r="AJ1097" s="129"/>
      <c r="AK1097" s="129"/>
      <c r="AL1097" s="129"/>
      <c r="AM1097" s="129"/>
      <c r="AN1097" s="129"/>
      <c r="AO1097" s="129"/>
      <c r="AP1097" s="129"/>
      <c r="AQ1097" s="129"/>
      <c r="AR1097" s="129"/>
      <c r="AS1097" s="129"/>
      <c r="AT1097" s="129"/>
      <c r="AU1097" s="129"/>
      <c r="AV1097" s="129"/>
      <c r="AW1097" s="129"/>
    </row>
    <row r="1098" spans="1:49" outlineLevel="1">
      <c r="A1098" s="130">
        <v>466</v>
      </c>
      <c r="B1098" s="134" t="s">
        <v>1483</v>
      </c>
      <c r="C1098" s="166" t="s">
        <v>1484</v>
      </c>
      <c r="D1098" s="136" t="s">
        <v>198</v>
      </c>
      <c r="E1098" s="140">
        <v>2041.3317300000001</v>
      </c>
      <c r="F1098" s="144"/>
      <c r="G1098" s="145">
        <f>ROUND(E1098*F1098,2)</f>
        <v>0</v>
      </c>
      <c r="H1098" s="145">
        <v>1.3999999999999999E-4</v>
      </c>
      <c r="I1098" s="145">
        <f>ROUND(E1098*H1098,5)</f>
        <v>0.28578999999999999</v>
      </c>
      <c r="J1098" s="145">
        <v>0</v>
      </c>
      <c r="K1098" s="145">
        <f>ROUND(E1098*J1098,5)</f>
        <v>0</v>
      </c>
      <c r="L1098" s="129"/>
      <c r="M1098" s="129"/>
      <c r="N1098" s="129"/>
      <c r="O1098" s="129"/>
      <c r="P1098" s="129"/>
      <c r="Q1098" s="129"/>
      <c r="R1098" s="129"/>
      <c r="S1098" s="129"/>
      <c r="T1098" s="129" t="s">
        <v>155</v>
      </c>
      <c r="U1098" s="129"/>
      <c r="V1098" s="129"/>
      <c r="W1098" s="129"/>
      <c r="X1098" s="129"/>
      <c r="Y1098" s="129"/>
      <c r="Z1098" s="129"/>
      <c r="AA1098" s="129"/>
      <c r="AB1098" s="129"/>
      <c r="AC1098" s="129"/>
      <c r="AD1098" s="129"/>
      <c r="AE1098" s="129"/>
      <c r="AF1098" s="129"/>
      <c r="AG1098" s="129"/>
      <c r="AH1098" s="129"/>
      <c r="AI1098" s="129"/>
      <c r="AJ1098" s="129"/>
      <c r="AK1098" s="129"/>
      <c r="AL1098" s="129"/>
      <c r="AM1098" s="129"/>
      <c r="AN1098" s="129"/>
      <c r="AO1098" s="129"/>
      <c r="AP1098" s="129"/>
      <c r="AQ1098" s="129"/>
      <c r="AR1098" s="129"/>
      <c r="AS1098" s="129"/>
      <c r="AT1098" s="129"/>
      <c r="AU1098" s="129"/>
      <c r="AV1098" s="129"/>
      <c r="AW1098" s="129"/>
    </row>
    <row r="1099" spans="1:49">
      <c r="A1099" s="131" t="s">
        <v>150</v>
      </c>
      <c r="B1099" s="135" t="s">
        <v>128</v>
      </c>
      <c r="C1099" s="168" t="s">
        <v>129</v>
      </c>
      <c r="D1099" s="138"/>
      <c r="E1099" s="142"/>
      <c r="F1099" s="146"/>
      <c r="G1099" s="146">
        <f>SUM(G1100:G1111)</f>
        <v>0</v>
      </c>
      <c r="H1099" s="146"/>
      <c r="I1099" s="146">
        <f>SUM(I1100:I1111)</f>
        <v>0.63923000000000008</v>
      </c>
      <c r="J1099" s="146"/>
      <c r="K1099" s="146">
        <f>SUM(K1100:K1111)</f>
        <v>0</v>
      </c>
      <c r="T1099" t="s">
        <v>151</v>
      </c>
    </row>
    <row r="1100" spans="1:49" outlineLevel="1">
      <c r="A1100" s="130">
        <v>467</v>
      </c>
      <c r="B1100" s="134" t="s">
        <v>1485</v>
      </c>
      <c r="C1100" s="166" t="s">
        <v>1486</v>
      </c>
      <c r="D1100" s="136" t="s">
        <v>198</v>
      </c>
      <c r="E1100" s="140">
        <v>62.42</v>
      </c>
      <c r="F1100" s="144"/>
      <c r="G1100" s="145">
        <f>ROUND(E1100*F1100,2)</f>
        <v>0</v>
      </c>
      <c r="H1100" s="145">
        <v>2.4000000000000001E-4</v>
      </c>
      <c r="I1100" s="145">
        <f>ROUND(E1100*H1100,5)</f>
        <v>1.498E-2</v>
      </c>
      <c r="J1100" s="145">
        <v>0</v>
      </c>
      <c r="K1100" s="145">
        <f>ROUND(E1100*J1100,5)</f>
        <v>0</v>
      </c>
      <c r="L1100" s="129"/>
      <c r="M1100" s="129"/>
      <c r="N1100" s="129"/>
      <c r="O1100" s="129"/>
      <c r="P1100" s="129"/>
      <c r="Q1100" s="129"/>
      <c r="R1100" s="129"/>
      <c r="S1100" s="129"/>
      <c r="T1100" s="129" t="s">
        <v>155</v>
      </c>
      <c r="U1100" s="129"/>
      <c r="V1100" s="129"/>
      <c r="W1100" s="129"/>
      <c r="X1100" s="129"/>
      <c r="Y1100" s="129"/>
      <c r="Z1100" s="129"/>
      <c r="AA1100" s="129"/>
      <c r="AB1100" s="129"/>
      <c r="AC1100" s="129"/>
      <c r="AD1100" s="129"/>
      <c r="AE1100" s="129"/>
      <c r="AF1100" s="129"/>
      <c r="AG1100" s="129"/>
      <c r="AH1100" s="129"/>
      <c r="AI1100" s="129"/>
      <c r="AJ1100" s="129"/>
      <c r="AK1100" s="129"/>
      <c r="AL1100" s="129"/>
      <c r="AM1100" s="129"/>
      <c r="AN1100" s="129"/>
      <c r="AO1100" s="129"/>
      <c r="AP1100" s="129"/>
      <c r="AQ1100" s="129"/>
      <c r="AR1100" s="129"/>
      <c r="AS1100" s="129"/>
      <c r="AT1100" s="129"/>
      <c r="AU1100" s="129"/>
      <c r="AV1100" s="129"/>
      <c r="AW1100" s="129"/>
    </row>
    <row r="1101" spans="1:49" ht="20.399999999999999" outlineLevel="1">
      <c r="A1101" s="130">
        <v>468</v>
      </c>
      <c r="B1101" s="134" t="s">
        <v>1554</v>
      </c>
      <c r="C1101" s="166" t="s">
        <v>1555</v>
      </c>
      <c r="D1101" s="136" t="s">
        <v>1461</v>
      </c>
      <c r="E1101" s="140">
        <v>7</v>
      </c>
      <c r="F1101" s="144"/>
      <c r="G1101" s="145">
        <f>ROUND(E1101*F1101,2)</f>
        <v>0</v>
      </c>
      <c r="H1101" s="145">
        <v>2.8223999999999996E-2</v>
      </c>
      <c r="I1101" s="145">
        <f>ROUND(E1101*H1101,5)</f>
        <v>0.19757</v>
      </c>
      <c r="J1101" s="145">
        <v>0</v>
      </c>
      <c r="K1101" s="145">
        <f>ROUND(E1101*J1101,5)</f>
        <v>0</v>
      </c>
      <c r="L1101" s="129"/>
      <c r="M1101" s="129"/>
      <c r="N1101" s="129"/>
      <c r="O1101" s="129"/>
      <c r="P1101" s="129"/>
      <c r="Q1101" s="129"/>
      <c r="R1101" s="129"/>
      <c r="S1101" s="129"/>
      <c r="T1101" s="129" t="s">
        <v>241</v>
      </c>
      <c r="U1101" s="129"/>
      <c r="V1101" s="129"/>
      <c r="W1101" s="129"/>
      <c r="X1101" s="129"/>
      <c r="Y1101" s="129"/>
      <c r="Z1101" s="129"/>
      <c r="AA1101" s="129"/>
      <c r="AB1101" s="129"/>
      <c r="AC1101" s="129"/>
      <c r="AD1101" s="129"/>
      <c r="AE1101" s="129"/>
      <c r="AF1101" s="129"/>
      <c r="AG1101" s="129"/>
      <c r="AH1101" s="129"/>
      <c r="AI1101" s="129"/>
      <c r="AJ1101" s="129"/>
      <c r="AK1101" s="129"/>
      <c r="AL1101" s="129"/>
      <c r="AM1101" s="129"/>
      <c r="AN1101" s="129"/>
      <c r="AO1101" s="129"/>
      <c r="AP1101" s="129"/>
      <c r="AQ1101" s="129"/>
      <c r="AR1101" s="129"/>
      <c r="AS1101" s="129"/>
      <c r="AT1101" s="129"/>
      <c r="AU1101" s="129"/>
      <c r="AV1101" s="129"/>
      <c r="AW1101" s="129"/>
    </row>
    <row r="1102" spans="1:49" ht="20.399999999999999" outlineLevel="1">
      <c r="A1102" s="130">
        <v>469</v>
      </c>
      <c r="B1102" s="134" t="s">
        <v>1556</v>
      </c>
      <c r="C1102" s="166" t="s">
        <v>1557</v>
      </c>
      <c r="D1102" s="136" t="s">
        <v>1461</v>
      </c>
      <c r="E1102" s="140">
        <v>1</v>
      </c>
      <c r="F1102" s="144"/>
      <c r="G1102" s="145">
        <f t="shared" ref="G1102:G1110" si="12">ROUND(E1102*F1102,2)</f>
        <v>0</v>
      </c>
      <c r="H1102" s="145">
        <v>3.9816000000000004E-2</v>
      </c>
      <c r="I1102" s="145">
        <f t="shared" ref="I1102:I1110" si="13">ROUND(E1102*H1102,5)</f>
        <v>3.9820000000000001E-2</v>
      </c>
      <c r="J1102" s="145">
        <v>0</v>
      </c>
      <c r="K1102" s="145">
        <f t="shared" ref="K1102:K1110" si="14">ROUND(E1102*J1102,5)</f>
        <v>0</v>
      </c>
      <c r="L1102" s="129"/>
      <c r="M1102" s="129"/>
      <c r="N1102" s="129"/>
      <c r="O1102" s="129"/>
      <c r="P1102" s="129"/>
      <c r="Q1102" s="129"/>
      <c r="R1102" s="129"/>
      <c r="S1102" s="129"/>
      <c r="T1102" s="129"/>
      <c r="U1102" s="129"/>
      <c r="V1102" s="129"/>
      <c r="W1102" s="129"/>
      <c r="X1102" s="129"/>
      <c r="Y1102" s="129"/>
      <c r="Z1102" s="129"/>
      <c r="AA1102" s="129"/>
      <c r="AB1102" s="129"/>
      <c r="AC1102" s="129"/>
      <c r="AD1102" s="129"/>
      <c r="AE1102" s="129"/>
      <c r="AF1102" s="129"/>
      <c r="AG1102" s="129"/>
      <c r="AH1102" s="129"/>
      <c r="AI1102" s="129"/>
      <c r="AJ1102" s="129"/>
      <c r="AK1102" s="129"/>
      <c r="AL1102" s="129"/>
      <c r="AM1102" s="129"/>
      <c r="AN1102" s="129"/>
      <c r="AO1102" s="129"/>
      <c r="AP1102" s="129"/>
      <c r="AQ1102" s="129"/>
      <c r="AR1102" s="129"/>
      <c r="AS1102" s="129"/>
      <c r="AT1102" s="129"/>
      <c r="AU1102" s="129"/>
      <c r="AV1102" s="129"/>
      <c r="AW1102" s="129"/>
    </row>
    <row r="1103" spans="1:49" ht="20.399999999999999" outlineLevel="1">
      <c r="A1103" s="130">
        <v>470</v>
      </c>
      <c r="B1103" s="134" t="s">
        <v>1558</v>
      </c>
      <c r="C1103" s="166" t="s">
        <v>1559</v>
      </c>
      <c r="D1103" s="136" t="s">
        <v>1461</v>
      </c>
      <c r="E1103" s="140">
        <v>1</v>
      </c>
      <c r="F1103" s="144"/>
      <c r="G1103" s="145">
        <f t="shared" si="12"/>
        <v>0</v>
      </c>
      <c r="H1103" s="145">
        <v>2.9225000000000001E-2</v>
      </c>
      <c r="I1103" s="145">
        <f t="shared" si="13"/>
        <v>2.9229999999999999E-2</v>
      </c>
      <c r="J1103" s="145">
        <v>0</v>
      </c>
      <c r="K1103" s="145">
        <f t="shared" si="14"/>
        <v>0</v>
      </c>
      <c r="L1103" s="129"/>
      <c r="M1103" s="129"/>
      <c r="N1103" s="129"/>
      <c r="O1103" s="129"/>
      <c r="P1103" s="129"/>
      <c r="Q1103" s="129"/>
      <c r="R1103" s="129"/>
      <c r="S1103" s="129"/>
      <c r="T1103" s="129"/>
      <c r="U1103" s="129"/>
      <c r="V1103" s="129"/>
      <c r="W1103" s="129"/>
      <c r="X1103" s="129"/>
      <c r="Y1103" s="129"/>
      <c r="Z1103" s="129"/>
      <c r="AA1103" s="129"/>
      <c r="AB1103" s="129"/>
      <c r="AC1103" s="129"/>
      <c r="AD1103" s="129"/>
      <c r="AE1103" s="129"/>
      <c r="AF1103" s="129"/>
      <c r="AG1103" s="129"/>
      <c r="AH1103" s="129"/>
      <c r="AI1103" s="129"/>
      <c r="AJ1103" s="129"/>
      <c r="AK1103" s="129"/>
      <c r="AL1103" s="129"/>
      <c r="AM1103" s="129"/>
      <c r="AN1103" s="129"/>
      <c r="AO1103" s="129"/>
      <c r="AP1103" s="129"/>
      <c r="AQ1103" s="129"/>
      <c r="AR1103" s="129"/>
      <c r="AS1103" s="129"/>
      <c r="AT1103" s="129"/>
      <c r="AU1103" s="129"/>
      <c r="AV1103" s="129"/>
      <c r="AW1103" s="129"/>
    </row>
    <row r="1104" spans="1:49" ht="20.399999999999999" outlineLevel="1">
      <c r="A1104" s="130">
        <v>471</v>
      </c>
      <c r="B1104" s="134" t="s">
        <v>1560</v>
      </c>
      <c r="C1104" s="166" t="s">
        <v>1561</v>
      </c>
      <c r="D1104" s="136" t="s">
        <v>1461</v>
      </c>
      <c r="E1104" s="140">
        <v>7</v>
      </c>
      <c r="F1104" s="144"/>
      <c r="G1104" s="145">
        <f t="shared" si="12"/>
        <v>0</v>
      </c>
      <c r="H1104" s="145">
        <v>2.9399999999999999E-2</v>
      </c>
      <c r="I1104" s="145">
        <f t="shared" si="13"/>
        <v>0.20580000000000001</v>
      </c>
      <c r="J1104" s="145">
        <v>0</v>
      </c>
      <c r="K1104" s="145">
        <f t="shared" si="14"/>
        <v>0</v>
      </c>
      <c r="L1104" s="129"/>
      <c r="M1104" s="129"/>
      <c r="N1104" s="129"/>
      <c r="O1104" s="129"/>
      <c r="P1104" s="129"/>
      <c r="Q1104" s="129"/>
      <c r="R1104" s="129"/>
      <c r="S1104" s="129"/>
      <c r="T1104" s="129"/>
      <c r="U1104" s="129"/>
      <c r="V1104" s="129"/>
      <c r="W1104" s="129"/>
      <c r="X1104" s="129"/>
      <c r="Y1104" s="129"/>
      <c r="Z1104" s="129"/>
      <c r="AA1104" s="129"/>
      <c r="AB1104" s="129"/>
      <c r="AC1104" s="129"/>
      <c r="AD1104" s="129"/>
      <c r="AE1104" s="129"/>
      <c r="AF1104" s="129"/>
      <c r="AG1104" s="129"/>
      <c r="AH1104" s="129"/>
      <c r="AI1104" s="129"/>
      <c r="AJ1104" s="129"/>
      <c r="AK1104" s="129"/>
      <c r="AL1104" s="129"/>
      <c r="AM1104" s="129"/>
      <c r="AN1104" s="129"/>
      <c r="AO1104" s="129"/>
      <c r="AP1104" s="129"/>
      <c r="AQ1104" s="129"/>
      <c r="AR1104" s="129"/>
      <c r="AS1104" s="129"/>
      <c r="AT1104" s="129"/>
      <c r="AU1104" s="129"/>
      <c r="AV1104" s="129"/>
      <c r="AW1104" s="129"/>
    </row>
    <row r="1105" spans="1:49" ht="20.399999999999999" outlineLevel="1">
      <c r="A1105" s="130">
        <v>472</v>
      </c>
      <c r="B1105" s="134" t="s">
        <v>1562</v>
      </c>
      <c r="C1105" s="166" t="s">
        <v>1563</v>
      </c>
      <c r="D1105" s="136" t="s">
        <v>1461</v>
      </c>
      <c r="E1105" s="140">
        <v>1</v>
      </c>
      <c r="F1105" s="144"/>
      <c r="G1105" s="145">
        <f t="shared" si="12"/>
        <v>0</v>
      </c>
      <c r="H1105" s="145">
        <v>1.7587499999999999E-2</v>
      </c>
      <c r="I1105" s="145">
        <f t="shared" si="13"/>
        <v>1.7590000000000001E-2</v>
      </c>
      <c r="J1105" s="145">
        <v>0</v>
      </c>
      <c r="K1105" s="145">
        <f t="shared" si="14"/>
        <v>0</v>
      </c>
      <c r="L1105" s="129"/>
      <c r="M1105" s="129"/>
      <c r="N1105" s="129"/>
      <c r="O1105" s="129"/>
      <c r="P1105" s="129"/>
      <c r="Q1105" s="129"/>
      <c r="R1105" s="129"/>
      <c r="S1105" s="129"/>
      <c r="T1105" s="129"/>
      <c r="U1105" s="129"/>
      <c r="V1105" s="129"/>
      <c r="W1105" s="129"/>
      <c r="X1105" s="129"/>
      <c r="Y1105" s="129"/>
      <c r="Z1105" s="129"/>
      <c r="AA1105" s="129"/>
      <c r="AB1105" s="129"/>
      <c r="AC1105" s="129"/>
      <c r="AD1105" s="129"/>
      <c r="AE1105" s="129"/>
      <c r="AF1105" s="129"/>
      <c r="AG1105" s="129"/>
      <c r="AH1105" s="129"/>
      <c r="AI1105" s="129"/>
      <c r="AJ1105" s="129"/>
      <c r="AK1105" s="129"/>
      <c r="AL1105" s="129"/>
      <c r="AM1105" s="129"/>
      <c r="AN1105" s="129"/>
      <c r="AO1105" s="129"/>
      <c r="AP1105" s="129"/>
      <c r="AQ1105" s="129"/>
      <c r="AR1105" s="129"/>
      <c r="AS1105" s="129"/>
      <c r="AT1105" s="129"/>
      <c r="AU1105" s="129"/>
      <c r="AV1105" s="129"/>
      <c r="AW1105" s="129"/>
    </row>
    <row r="1106" spans="1:49" ht="20.399999999999999" outlineLevel="1">
      <c r="A1106" s="130">
        <v>473</v>
      </c>
      <c r="B1106" s="134" t="s">
        <v>1564</v>
      </c>
      <c r="C1106" s="166" t="s">
        <v>1565</v>
      </c>
      <c r="D1106" s="136" t="s">
        <v>1461</v>
      </c>
      <c r="E1106" s="140">
        <v>1</v>
      </c>
      <c r="F1106" s="144"/>
      <c r="G1106" s="145">
        <f t="shared" si="12"/>
        <v>0</v>
      </c>
      <c r="H1106" s="145">
        <v>1.5487500000000001E-2</v>
      </c>
      <c r="I1106" s="145">
        <f t="shared" si="13"/>
        <v>1.549E-2</v>
      </c>
      <c r="J1106" s="145">
        <v>0</v>
      </c>
      <c r="K1106" s="145">
        <f t="shared" si="14"/>
        <v>0</v>
      </c>
      <c r="L1106" s="129"/>
      <c r="M1106" s="129"/>
      <c r="N1106" s="129"/>
      <c r="O1106" s="129"/>
      <c r="P1106" s="129"/>
      <c r="Q1106" s="129"/>
      <c r="R1106" s="129"/>
      <c r="S1106" s="129"/>
      <c r="T1106" s="129"/>
      <c r="U1106" s="129"/>
      <c r="V1106" s="129"/>
      <c r="W1106" s="129"/>
      <c r="X1106" s="129"/>
      <c r="Y1106" s="129"/>
      <c r="Z1106" s="129"/>
      <c r="AA1106" s="129"/>
      <c r="AB1106" s="129"/>
      <c r="AC1106" s="129"/>
      <c r="AD1106" s="129"/>
      <c r="AE1106" s="129"/>
      <c r="AF1106" s="129"/>
      <c r="AG1106" s="129"/>
      <c r="AH1106" s="129"/>
      <c r="AI1106" s="129"/>
      <c r="AJ1106" s="129"/>
      <c r="AK1106" s="129"/>
      <c r="AL1106" s="129"/>
      <c r="AM1106" s="129"/>
      <c r="AN1106" s="129"/>
      <c r="AO1106" s="129"/>
      <c r="AP1106" s="129"/>
      <c r="AQ1106" s="129"/>
      <c r="AR1106" s="129"/>
      <c r="AS1106" s="129"/>
      <c r="AT1106" s="129"/>
      <c r="AU1106" s="129"/>
      <c r="AV1106" s="129"/>
      <c r="AW1106" s="129"/>
    </row>
    <row r="1107" spans="1:49" ht="20.399999999999999" outlineLevel="1">
      <c r="A1107" s="130">
        <v>474</v>
      </c>
      <c r="B1107" s="134" t="s">
        <v>1566</v>
      </c>
      <c r="C1107" s="166" t="s">
        <v>1567</v>
      </c>
      <c r="D1107" s="136" t="s">
        <v>1461</v>
      </c>
      <c r="E1107" s="140">
        <v>1</v>
      </c>
      <c r="F1107" s="144"/>
      <c r="G1107" s="145">
        <f t="shared" si="12"/>
        <v>0</v>
      </c>
      <c r="H1107" s="145">
        <v>2.9137500000000004E-2</v>
      </c>
      <c r="I1107" s="145">
        <f t="shared" si="13"/>
        <v>2.9139999999999999E-2</v>
      </c>
      <c r="J1107" s="145">
        <v>0</v>
      </c>
      <c r="K1107" s="145">
        <f t="shared" si="14"/>
        <v>0</v>
      </c>
      <c r="L1107" s="129"/>
      <c r="M1107" s="129"/>
      <c r="N1107" s="129"/>
      <c r="O1107" s="129"/>
      <c r="P1107" s="129"/>
      <c r="Q1107" s="129"/>
      <c r="R1107" s="129"/>
      <c r="S1107" s="129"/>
      <c r="T1107" s="129"/>
      <c r="U1107" s="129"/>
      <c r="V1107" s="129"/>
      <c r="W1107" s="129"/>
      <c r="X1107" s="129"/>
      <c r="Y1107" s="129"/>
      <c r="Z1107" s="129"/>
      <c r="AA1107" s="129"/>
      <c r="AB1107" s="129"/>
      <c r="AC1107" s="129"/>
      <c r="AD1107" s="129"/>
      <c r="AE1107" s="129"/>
      <c r="AF1107" s="129"/>
      <c r="AG1107" s="129"/>
      <c r="AH1107" s="129"/>
      <c r="AI1107" s="129"/>
      <c r="AJ1107" s="129"/>
      <c r="AK1107" s="129"/>
      <c r="AL1107" s="129"/>
      <c r="AM1107" s="129"/>
      <c r="AN1107" s="129"/>
      <c r="AO1107" s="129"/>
      <c r="AP1107" s="129"/>
      <c r="AQ1107" s="129"/>
      <c r="AR1107" s="129"/>
      <c r="AS1107" s="129"/>
      <c r="AT1107" s="129"/>
      <c r="AU1107" s="129"/>
      <c r="AV1107" s="129"/>
      <c r="AW1107" s="129"/>
    </row>
    <row r="1108" spans="1:49" ht="20.399999999999999" outlineLevel="1">
      <c r="A1108" s="130">
        <v>475</v>
      </c>
      <c r="B1108" s="134" t="s">
        <v>1568</v>
      </c>
      <c r="C1108" s="166" t="s">
        <v>1569</v>
      </c>
      <c r="D1108" s="136" t="s">
        <v>1461</v>
      </c>
      <c r="E1108" s="140">
        <v>1</v>
      </c>
      <c r="F1108" s="144"/>
      <c r="G1108" s="145">
        <f t="shared" si="12"/>
        <v>0</v>
      </c>
      <c r="H1108" s="145">
        <v>2.0825E-2</v>
      </c>
      <c r="I1108" s="145">
        <f t="shared" si="13"/>
        <v>2.0830000000000001E-2</v>
      </c>
      <c r="J1108" s="145">
        <v>0</v>
      </c>
      <c r="K1108" s="145">
        <f t="shared" si="14"/>
        <v>0</v>
      </c>
      <c r="L1108" s="129"/>
      <c r="M1108" s="129"/>
      <c r="N1108" s="129"/>
      <c r="O1108" s="129"/>
      <c r="P1108" s="129"/>
      <c r="Q1108" s="129"/>
      <c r="R1108" s="129"/>
      <c r="S1108" s="129"/>
      <c r="T1108" s="129"/>
      <c r="U1108" s="129"/>
      <c r="V1108" s="129"/>
      <c r="W1108" s="129"/>
      <c r="X1108" s="129"/>
      <c r="Y1108" s="129"/>
      <c r="Z1108" s="129"/>
      <c r="AA1108" s="129"/>
      <c r="AB1108" s="129"/>
      <c r="AC1108" s="129"/>
      <c r="AD1108" s="129"/>
      <c r="AE1108" s="129"/>
      <c r="AF1108" s="129"/>
      <c r="AG1108" s="129"/>
      <c r="AH1108" s="129"/>
      <c r="AI1108" s="129"/>
      <c r="AJ1108" s="129"/>
      <c r="AK1108" s="129"/>
      <c r="AL1108" s="129"/>
      <c r="AM1108" s="129"/>
      <c r="AN1108" s="129"/>
      <c r="AO1108" s="129"/>
      <c r="AP1108" s="129"/>
      <c r="AQ1108" s="129"/>
      <c r="AR1108" s="129"/>
      <c r="AS1108" s="129"/>
      <c r="AT1108" s="129"/>
      <c r="AU1108" s="129"/>
      <c r="AV1108" s="129"/>
      <c r="AW1108" s="129"/>
    </row>
    <row r="1109" spans="1:49" ht="20.399999999999999" outlineLevel="1">
      <c r="A1109" s="130">
        <v>476</v>
      </c>
      <c r="B1109" s="134" t="s">
        <v>1570</v>
      </c>
      <c r="C1109" s="166" t="s">
        <v>1571</v>
      </c>
      <c r="D1109" s="136" t="s">
        <v>1461</v>
      </c>
      <c r="E1109" s="140">
        <v>2</v>
      </c>
      <c r="F1109" s="144"/>
      <c r="G1109" s="145">
        <f t="shared" si="12"/>
        <v>0</v>
      </c>
      <c r="H1109" s="145">
        <v>2.0475E-2</v>
      </c>
      <c r="I1109" s="145">
        <f t="shared" si="13"/>
        <v>4.095E-2</v>
      </c>
      <c r="J1109" s="145">
        <v>0</v>
      </c>
      <c r="K1109" s="145">
        <f t="shared" si="14"/>
        <v>0</v>
      </c>
      <c r="L1109" s="129"/>
      <c r="M1109" s="129"/>
      <c r="N1109" s="129"/>
      <c r="O1109" s="129"/>
      <c r="P1109" s="129"/>
      <c r="Q1109" s="129"/>
      <c r="R1109" s="129"/>
      <c r="S1109" s="129"/>
      <c r="T1109" s="129"/>
      <c r="U1109" s="129"/>
      <c r="V1109" s="129"/>
      <c r="W1109" s="129"/>
      <c r="X1109" s="129"/>
      <c r="Y1109" s="129"/>
      <c r="Z1109" s="129"/>
      <c r="AA1109" s="129"/>
      <c r="AB1109" s="129"/>
      <c r="AC1109" s="129"/>
      <c r="AD1109" s="129"/>
      <c r="AE1109" s="129"/>
      <c r="AF1109" s="129"/>
      <c r="AG1109" s="129"/>
      <c r="AH1109" s="129"/>
      <c r="AI1109" s="129"/>
      <c r="AJ1109" s="129"/>
      <c r="AK1109" s="129"/>
      <c r="AL1109" s="129"/>
      <c r="AM1109" s="129"/>
      <c r="AN1109" s="129"/>
      <c r="AO1109" s="129"/>
      <c r="AP1109" s="129"/>
      <c r="AQ1109" s="129"/>
      <c r="AR1109" s="129"/>
      <c r="AS1109" s="129"/>
      <c r="AT1109" s="129"/>
      <c r="AU1109" s="129"/>
      <c r="AV1109" s="129"/>
      <c r="AW1109" s="129"/>
    </row>
    <row r="1110" spans="1:49" ht="20.399999999999999" outlineLevel="1">
      <c r="A1110" s="130">
        <v>477</v>
      </c>
      <c r="B1110" s="134" t="s">
        <v>1572</v>
      </c>
      <c r="C1110" s="166" t="s">
        <v>1573</v>
      </c>
      <c r="D1110" s="136" t="s">
        <v>1461</v>
      </c>
      <c r="E1110" s="140">
        <v>1</v>
      </c>
      <c r="F1110" s="144"/>
      <c r="G1110" s="145">
        <f t="shared" si="12"/>
        <v>0</v>
      </c>
      <c r="H1110" s="145">
        <v>2.7825000000000003E-2</v>
      </c>
      <c r="I1110" s="145">
        <f t="shared" si="13"/>
        <v>2.7830000000000001E-2</v>
      </c>
      <c r="J1110" s="145">
        <v>0</v>
      </c>
      <c r="K1110" s="145">
        <f t="shared" si="14"/>
        <v>0</v>
      </c>
      <c r="L1110" s="129"/>
      <c r="M1110" s="129"/>
      <c r="N1110" s="129"/>
      <c r="O1110" s="129"/>
      <c r="P1110" s="129"/>
      <c r="Q1110" s="129"/>
      <c r="R1110" s="129"/>
      <c r="S1110" s="129"/>
      <c r="T1110" s="129"/>
      <c r="U1110" s="129"/>
      <c r="V1110" s="129"/>
      <c r="W1110" s="129"/>
      <c r="X1110" s="129"/>
      <c r="Y1110" s="129"/>
      <c r="Z1110" s="129"/>
      <c r="AA1110" s="129"/>
      <c r="AB1110" s="129"/>
      <c r="AC1110" s="129"/>
      <c r="AD1110" s="129"/>
      <c r="AE1110" s="129"/>
      <c r="AF1110" s="129"/>
      <c r="AG1110" s="129"/>
      <c r="AH1110" s="129"/>
      <c r="AI1110" s="129"/>
      <c r="AJ1110" s="129"/>
      <c r="AK1110" s="129"/>
      <c r="AL1110" s="129"/>
      <c r="AM1110" s="129"/>
      <c r="AN1110" s="129"/>
      <c r="AO1110" s="129"/>
      <c r="AP1110" s="129"/>
      <c r="AQ1110" s="129"/>
      <c r="AR1110" s="129"/>
      <c r="AS1110" s="129"/>
      <c r="AT1110" s="129"/>
      <c r="AU1110" s="129"/>
      <c r="AV1110" s="129"/>
      <c r="AW1110" s="129"/>
    </row>
    <row r="1111" spans="1:49" outlineLevel="1">
      <c r="A1111" s="130">
        <v>478</v>
      </c>
      <c r="B1111" s="134" t="s">
        <v>1487</v>
      </c>
      <c r="C1111" s="166" t="s">
        <v>1488</v>
      </c>
      <c r="D1111" s="136" t="s">
        <v>219</v>
      </c>
      <c r="E1111" s="140">
        <v>0.64</v>
      </c>
      <c r="F1111" s="144"/>
      <c r="G1111" s="145">
        <f>ROUND(E1111*F1111,2)</f>
        <v>0</v>
      </c>
      <c r="H1111" s="145">
        <v>0</v>
      </c>
      <c r="I1111" s="145">
        <f>ROUND(E1111*H1111,5)</f>
        <v>0</v>
      </c>
      <c r="J1111" s="145">
        <v>0</v>
      </c>
      <c r="K1111" s="145">
        <f>ROUND(E1111*J1111,5)</f>
        <v>0</v>
      </c>
      <c r="L1111" s="129"/>
      <c r="M1111" s="129"/>
      <c r="N1111" s="129"/>
      <c r="O1111" s="129"/>
      <c r="P1111" s="129"/>
      <c r="Q1111" s="129"/>
      <c r="R1111" s="129"/>
      <c r="S1111" s="129"/>
      <c r="T1111" s="129" t="s">
        <v>155</v>
      </c>
      <c r="U1111" s="129"/>
      <c r="V1111" s="129"/>
      <c r="W1111" s="129"/>
      <c r="X1111" s="129"/>
      <c r="Y1111" s="129"/>
      <c r="Z1111" s="129"/>
      <c r="AA1111" s="129"/>
      <c r="AB1111" s="129"/>
      <c r="AC1111" s="129"/>
      <c r="AD1111" s="129"/>
      <c r="AE1111" s="129"/>
      <c r="AF1111" s="129"/>
      <c r="AG1111" s="129"/>
      <c r="AH1111" s="129"/>
      <c r="AI1111" s="129"/>
      <c r="AJ1111" s="129"/>
      <c r="AK1111" s="129"/>
      <c r="AL1111" s="129"/>
      <c r="AM1111" s="129"/>
      <c r="AN1111" s="129"/>
      <c r="AO1111" s="129"/>
      <c r="AP1111" s="129"/>
      <c r="AQ1111" s="129"/>
      <c r="AR1111" s="129"/>
      <c r="AS1111" s="129"/>
      <c r="AT1111" s="129"/>
      <c r="AU1111" s="129"/>
      <c r="AV1111" s="129"/>
      <c r="AW1111" s="129"/>
    </row>
    <row r="1112" spans="1:49">
      <c r="A1112" s="131" t="s">
        <v>150</v>
      </c>
      <c r="B1112" s="135" t="s">
        <v>130</v>
      </c>
      <c r="C1112" s="168" t="s">
        <v>131</v>
      </c>
      <c r="D1112" s="138"/>
      <c r="E1112" s="142"/>
      <c r="F1112" s="146"/>
      <c r="G1112" s="146">
        <f>SUM(G1113:G1113)</f>
        <v>0</v>
      </c>
      <c r="H1112" s="146"/>
      <c r="I1112" s="146">
        <f>SUM(I1113:I1113)</f>
        <v>0</v>
      </c>
      <c r="J1112" s="146"/>
      <c r="K1112" s="146">
        <f>SUM(K1113:K1113)</f>
        <v>0</v>
      </c>
      <c r="T1112" t="s">
        <v>151</v>
      </c>
    </row>
    <row r="1113" spans="1:49" outlineLevel="1">
      <c r="A1113" s="130">
        <v>479</v>
      </c>
      <c r="B1113" s="134" t="s">
        <v>1489</v>
      </c>
      <c r="C1113" s="166" t="s">
        <v>1490</v>
      </c>
      <c r="D1113" s="136" t="s">
        <v>1095</v>
      </c>
      <c r="E1113" s="140">
        <v>1</v>
      </c>
      <c r="F1113" s="144">
        <f>ESI!I141</f>
        <v>0</v>
      </c>
      <c r="G1113" s="145">
        <f>ROUND(E1113*F1113,2)</f>
        <v>0</v>
      </c>
      <c r="H1113" s="145">
        <v>0</v>
      </c>
      <c r="I1113" s="145">
        <f>ROUND(E1113*H1113,5)</f>
        <v>0</v>
      </c>
      <c r="J1113" s="145">
        <v>0</v>
      </c>
      <c r="K1113" s="145">
        <f>ROUND(E1113*J1113,5)</f>
        <v>0</v>
      </c>
      <c r="L1113" s="129"/>
      <c r="M1113" s="129"/>
      <c r="N1113" s="129"/>
      <c r="O1113" s="129"/>
      <c r="P1113" s="129"/>
      <c r="Q1113" s="129"/>
      <c r="R1113" s="129"/>
      <c r="S1113" s="129"/>
      <c r="T1113" s="129" t="s">
        <v>155</v>
      </c>
      <c r="U1113" s="129"/>
      <c r="V1113" s="129"/>
      <c r="W1113" s="129"/>
      <c r="X1113" s="129"/>
      <c r="Y1113" s="129"/>
      <c r="Z1113" s="129"/>
      <c r="AA1113" s="129"/>
      <c r="AB1113" s="129"/>
      <c r="AC1113" s="129"/>
      <c r="AD1113" s="129"/>
      <c r="AE1113" s="129"/>
      <c r="AF1113" s="129"/>
      <c r="AG1113" s="129"/>
      <c r="AH1113" s="129"/>
      <c r="AI1113" s="129"/>
      <c r="AJ1113" s="129"/>
      <c r="AK1113" s="129"/>
      <c r="AL1113" s="129"/>
      <c r="AM1113" s="129"/>
      <c r="AN1113" s="129"/>
      <c r="AO1113" s="129"/>
      <c r="AP1113" s="129"/>
      <c r="AQ1113" s="129"/>
      <c r="AR1113" s="129"/>
      <c r="AS1113" s="129"/>
      <c r="AT1113" s="129"/>
      <c r="AU1113" s="129"/>
      <c r="AV1113" s="129"/>
      <c r="AW1113" s="129"/>
    </row>
    <row r="1114" spans="1:49">
      <c r="A1114" s="131" t="s">
        <v>150</v>
      </c>
      <c r="B1114" s="135" t="s">
        <v>132</v>
      </c>
      <c r="C1114" s="168" t="s">
        <v>133</v>
      </c>
      <c r="D1114" s="138"/>
      <c r="E1114" s="142"/>
      <c r="F1114" s="146"/>
      <c r="G1114" s="146">
        <f>SUM(G1115:G1115)</f>
        <v>0</v>
      </c>
      <c r="H1114" s="146"/>
      <c r="I1114" s="146">
        <f>SUM(I1115:I1115)</f>
        <v>0</v>
      </c>
      <c r="J1114" s="146"/>
      <c r="K1114" s="146">
        <f>SUM(K1115:K1115)</f>
        <v>0</v>
      </c>
      <c r="T1114" t="s">
        <v>151</v>
      </c>
    </row>
    <row r="1115" spans="1:49" outlineLevel="1">
      <c r="A1115" s="130">
        <v>480</v>
      </c>
      <c r="B1115" s="134" t="s">
        <v>1489</v>
      </c>
      <c r="C1115" s="166" t="s">
        <v>1491</v>
      </c>
      <c r="D1115" s="136" t="s">
        <v>1095</v>
      </c>
      <c r="E1115" s="140">
        <v>1</v>
      </c>
      <c r="F1115" s="144">
        <f>VZT!G36</f>
        <v>0</v>
      </c>
      <c r="G1115" s="145">
        <f>ROUND(E1115*F1115,2)</f>
        <v>0</v>
      </c>
      <c r="H1115" s="145">
        <v>0</v>
      </c>
      <c r="I1115" s="145">
        <f>ROUND(E1115*H1115,5)</f>
        <v>0</v>
      </c>
      <c r="J1115" s="145">
        <v>0</v>
      </c>
      <c r="K1115" s="145">
        <f>ROUND(E1115*J1115,5)</f>
        <v>0</v>
      </c>
      <c r="L1115" s="129"/>
      <c r="M1115" s="129"/>
      <c r="N1115" s="129"/>
      <c r="O1115" s="129"/>
      <c r="P1115" s="129"/>
      <c r="Q1115" s="129"/>
      <c r="R1115" s="129"/>
      <c r="S1115" s="129"/>
      <c r="T1115" s="129" t="s">
        <v>155</v>
      </c>
      <c r="U1115" s="129"/>
      <c r="V1115" s="129"/>
      <c r="W1115" s="129"/>
      <c r="X1115" s="129"/>
      <c r="Y1115" s="129"/>
      <c r="Z1115" s="129"/>
      <c r="AA1115" s="129"/>
      <c r="AB1115" s="129"/>
      <c r="AC1115" s="129"/>
      <c r="AD1115" s="129"/>
      <c r="AE1115" s="129"/>
      <c r="AF1115" s="129"/>
      <c r="AG1115" s="129"/>
      <c r="AH1115" s="129"/>
      <c r="AI1115" s="129"/>
      <c r="AJ1115" s="129"/>
      <c r="AK1115" s="129"/>
      <c r="AL1115" s="129"/>
      <c r="AM1115" s="129"/>
      <c r="AN1115" s="129"/>
      <c r="AO1115" s="129"/>
      <c r="AP1115" s="129"/>
      <c r="AQ1115" s="129"/>
      <c r="AR1115" s="129"/>
      <c r="AS1115" s="129"/>
      <c r="AT1115" s="129"/>
      <c r="AU1115" s="129"/>
      <c r="AV1115" s="129"/>
      <c r="AW1115" s="129"/>
    </row>
    <row r="1116" spans="1:49">
      <c r="A1116" s="131" t="s">
        <v>150</v>
      </c>
      <c r="B1116" s="135" t="s">
        <v>134</v>
      </c>
      <c r="C1116" s="168" t="s">
        <v>23</v>
      </c>
      <c r="D1116" s="138"/>
      <c r="E1116" s="142"/>
      <c r="F1116" s="146"/>
      <c r="G1116" s="146">
        <f>SUM(G1117:G1123)</f>
        <v>0</v>
      </c>
      <c r="H1116" s="146"/>
      <c r="I1116" s="146">
        <f>SUM(I1117:I1123)</f>
        <v>0</v>
      </c>
      <c r="J1116" s="146"/>
      <c r="K1116" s="146">
        <f>SUM(K1117:K1123)</f>
        <v>0</v>
      </c>
      <c r="T1116" t="s">
        <v>151</v>
      </c>
    </row>
    <row r="1117" spans="1:49" outlineLevel="1">
      <c r="A1117" s="130">
        <v>481</v>
      </c>
      <c r="B1117" s="134" t="s">
        <v>1492</v>
      </c>
      <c r="C1117" s="166" t="s">
        <v>1493</v>
      </c>
      <c r="D1117" s="136" t="s">
        <v>1494</v>
      </c>
      <c r="E1117" s="140">
        <v>1</v>
      </c>
      <c r="F1117" s="144"/>
      <c r="G1117" s="145">
        <f t="shared" ref="G1117:G1123" si="15">ROUND(E1117*F1117,2)</f>
        <v>0</v>
      </c>
      <c r="H1117" s="145">
        <v>0</v>
      </c>
      <c r="I1117" s="145">
        <f t="shared" ref="I1117:I1123" si="16">ROUND(E1117*H1117,5)</f>
        <v>0</v>
      </c>
      <c r="J1117" s="145">
        <v>0</v>
      </c>
      <c r="K1117" s="145">
        <f t="shared" ref="K1117:K1123" si="17">ROUND(E1117*J1117,5)</f>
        <v>0</v>
      </c>
      <c r="L1117" s="129"/>
      <c r="M1117" s="129"/>
      <c r="N1117" s="129"/>
      <c r="O1117" s="129"/>
      <c r="P1117" s="129"/>
      <c r="Q1117" s="129"/>
      <c r="R1117" s="129"/>
      <c r="S1117" s="129"/>
      <c r="T1117" s="129" t="s">
        <v>155</v>
      </c>
      <c r="U1117" s="129"/>
      <c r="V1117" s="129"/>
      <c r="W1117" s="129"/>
      <c r="X1117" s="129"/>
      <c r="Y1117" s="129"/>
      <c r="Z1117" s="129"/>
      <c r="AA1117" s="129"/>
      <c r="AB1117" s="129"/>
      <c r="AC1117" s="129"/>
      <c r="AD1117" s="129"/>
      <c r="AE1117" s="129"/>
      <c r="AF1117" s="129"/>
      <c r="AG1117" s="129"/>
      <c r="AH1117" s="129"/>
      <c r="AI1117" s="129"/>
      <c r="AJ1117" s="129"/>
      <c r="AK1117" s="129"/>
      <c r="AL1117" s="129"/>
      <c r="AM1117" s="129"/>
      <c r="AN1117" s="129"/>
      <c r="AO1117" s="129"/>
      <c r="AP1117" s="129"/>
      <c r="AQ1117" s="129"/>
      <c r="AR1117" s="129"/>
      <c r="AS1117" s="129"/>
      <c r="AT1117" s="129"/>
      <c r="AU1117" s="129"/>
      <c r="AV1117" s="129"/>
      <c r="AW1117" s="129"/>
    </row>
    <row r="1118" spans="1:49" outlineLevel="1">
      <c r="A1118" s="130">
        <v>482</v>
      </c>
      <c r="B1118" s="134" t="s">
        <v>1495</v>
      </c>
      <c r="C1118" s="166" t="s">
        <v>1496</v>
      </c>
      <c r="D1118" s="136" t="s">
        <v>1494</v>
      </c>
      <c r="E1118" s="140">
        <v>1</v>
      </c>
      <c r="F1118" s="144"/>
      <c r="G1118" s="145">
        <f t="shared" si="15"/>
        <v>0</v>
      </c>
      <c r="H1118" s="145">
        <v>0</v>
      </c>
      <c r="I1118" s="145">
        <f t="shared" si="16"/>
        <v>0</v>
      </c>
      <c r="J1118" s="145">
        <v>0</v>
      </c>
      <c r="K1118" s="145">
        <f t="shared" si="17"/>
        <v>0</v>
      </c>
      <c r="L1118" s="129"/>
      <c r="M1118" s="129"/>
      <c r="N1118" s="129"/>
      <c r="O1118" s="129"/>
      <c r="P1118" s="129"/>
      <c r="Q1118" s="129"/>
      <c r="R1118" s="129"/>
      <c r="S1118" s="129"/>
      <c r="T1118" s="129" t="s">
        <v>155</v>
      </c>
      <c r="U1118" s="129"/>
      <c r="V1118" s="129"/>
      <c r="W1118" s="129"/>
      <c r="X1118" s="129"/>
      <c r="Y1118" s="129"/>
      <c r="Z1118" s="129"/>
      <c r="AA1118" s="129"/>
      <c r="AB1118" s="129"/>
      <c r="AC1118" s="129"/>
      <c r="AD1118" s="129"/>
      <c r="AE1118" s="129"/>
      <c r="AF1118" s="129"/>
      <c r="AG1118" s="129"/>
      <c r="AH1118" s="129"/>
      <c r="AI1118" s="129"/>
      <c r="AJ1118" s="129"/>
      <c r="AK1118" s="129"/>
      <c r="AL1118" s="129"/>
      <c r="AM1118" s="129"/>
      <c r="AN1118" s="129"/>
      <c r="AO1118" s="129"/>
      <c r="AP1118" s="129"/>
      <c r="AQ1118" s="129"/>
      <c r="AR1118" s="129"/>
      <c r="AS1118" s="129"/>
      <c r="AT1118" s="129"/>
      <c r="AU1118" s="129"/>
      <c r="AV1118" s="129"/>
      <c r="AW1118" s="129"/>
    </row>
    <row r="1119" spans="1:49" outlineLevel="1">
      <c r="A1119" s="130">
        <v>483</v>
      </c>
      <c r="B1119" s="134" t="s">
        <v>1497</v>
      </c>
      <c r="C1119" s="166" t="s">
        <v>1498</v>
      </c>
      <c r="D1119" s="136" t="s">
        <v>0</v>
      </c>
      <c r="E1119" s="140">
        <v>3.5</v>
      </c>
      <c r="F1119" s="144"/>
      <c r="G1119" s="145">
        <f t="shared" si="15"/>
        <v>0</v>
      </c>
      <c r="H1119" s="145">
        <v>0</v>
      </c>
      <c r="I1119" s="145">
        <f t="shared" si="16"/>
        <v>0</v>
      </c>
      <c r="J1119" s="145">
        <v>0</v>
      </c>
      <c r="K1119" s="145">
        <f t="shared" si="17"/>
        <v>0</v>
      </c>
      <c r="L1119" s="129"/>
      <c r="M1119" s="129"/>
      <c r="N1119" s="129"/>
      <c r="O1119" s="129"/>
      <c r="P1119" s="129"/>
      <c r="Q1119" s="129"/>
      <c r="R1119" s="129"/>
      <c r="S1119" s="129"/>
      <c r="T1119" s="129" t="s">
        <v>155</v>
      </c>
      <c r="U1119" s="129"/>
      <c r="V1119" s="129"/>
      <c r="W1119" s="129"/>
      <c r="X1119" s="129"/>
      <c r="Y1119" s="129"/>
      <c r="Z1119" s="129"/>
      <c r="AA1119" s="129"/>
      <c r="AB1119" s="129"/>
      <c r="AC1119" s="129"/>
      <c r="AD1119" s="129"/>
      <c r="AE1119" s="129"/>
      <c r="AF1119" s="129"/>
      <c r="AG1119" s="129"/>
      <c r="AH1119" s="129"/>
      <c r="AI1119" s="129"/>
      <c r="AJ1119" s="129"/>
      <c r="AK1119" s="129"/>
      <c r="AL1119" s="129"/>
      <c r="AM1119" s="129"/>
      <c r="AN1119" s="129"/>
      <c r="AO1119" s="129"/>
      <c r="AP1119" s="129"/>
      <c r="AQ1119" s="129"/>
      <c r="AR1119" s="129"/>
      <c r="AS1119" s="129"/>
      <c r="AT1119" s="129"/>
      <c r="AU1119" s="129"/>
      <c r="AV1119" s="129"/>
      <c r="AW1119" s="129"/>
    </row>
    <row r="1120" spans="1:49" outlineLevel="1">
      <c r="A1120" s="130">
        <v>484</v>
      </c>
      <c r="B1120" s="134" t="s">
        <v>1499</v>
      </c>
      <c r="C1120" s="166" t="s">
        <v>1500</v>
      </c>
      <c r="D1120" s="136" t="s">
        <v>1494</v>
      </c>
      <c r="E1120" s="140">
        <v>1</v>
      </c>
      <c r="F1120" s="144"/>
      <c r="G1120" s="145">
        <f t="shared" si="15"/>
        <v>0</v>
      </c>
      <c r="H1120" s="145">
        <v>0</v>
      </c>
      <c r="I1120" s="145">
        <f t="shared" si="16"/>
        <v>0</v>
      </c>
      <c r="J1120" s="145">
        <v>0</v>
      </c>
      <c r="K1120" s="145">
        <f t="shared" si="17"/>
        <v>0</v>
      </c>
      <c r="L1120" s="129"/>
      <c r="M1120" s="129"/>
      <c r="N1120" s="129"/>
      <c r="O1120" s="129"/>
      <c r="P1120" s="129"/>
      <c r="Q1120" s="129"/>
      <c r="R1120" s="129"/>
      <c r="S1120" s="129"/>
      <c r="T1120" s="129" t="s">
        <v>155</v>
      </c>
      <c r="U1120" s="129"/>
      <c r="V1120" s="129"/>
      <c r="W1120" s="129"/>
      <c r="X1120" s="129"/>
      <c r="Y1120" s="129"/>
      <c r="Z1120" s="129"/>
      <c r="AA1120" s="129"/>
      <c r="AB1120" s="129"/>
      <c r="AC1120" s="129"/>
      <c r="AD1120" s="129"/>
      <c r="AE1120" s="129"/>
      <c r="AF1120" s="129"/>
      <c r="AG1120" s="129"/>
      <c r="AH1120" s="129"/>
      <c r="AI1120" s="129"/>
      <c r="AJ1120" s="129"/>
      <c r="AK1120" s="129"/>
      <c r="AL1120" s="129"/>
      <c r="AM1120" s="129"/>
      <c r="AN1120" s="129"/>
      <c r="AO1120" s="129"/>
      <c r="AP1120" s="129"/>
      <c r="AQ1120" s="129"/>
      <c r="AR1120" s="129"/>
      <c r="AS1120" s="129"/>
      <c r="AT1120" s="129"/>
      <c r="AU1120" s="129"/>
      <c r="AV1120" s="129"/>
      <c r="AW1120" s="129"/>
    </row>
    <row r="1121" spans="1:49" outlineLevel="1">
      <c r="A1121" s="130">
        <v>485</v>
      </c>
      <c r="B1121" s="134" t="s">
        <v>1501</v>
      </c>
      <c r="C1121" s="166" t="s">
        <v>1502</v>
      </c>
      <c r="D1121" s="136" t="s">
        <v>1494</v>
      </c>
      <c r="E1121" s="140">
        <v>1</v>
      </c>
      <c r="F1121" s="144"/>
      <c r="G1121" s="145">
        <f t="shared" si="15"/>
        <v>0</v>
      </c>
      <c r="H1121" s="145">
        <v>0</v>
      </c>
      <c r="I1121" s="145">
        <f t="shared" si="16"/>
        <v>0</v>
      </c>
      <c r="J1121" s="145">
        <v>0</v>
      </c>
      <c r="K1121" s="145">
        <f t="shared" si="17"/>
        <v>0</v>
      </c>
      <c r="L1121" s="129"/>
      <c r="M1121" s="129"/>
      <c r="N1121" s="129"/>
      <c r="O1121" s="129"/>
      <c r="P1121" s="129"/>
      <c r="Q1121" s="129"/>
      <c r="R1121" s="129"/>
      <c r="S1121" s="129"/>
      <c r="T1121" s="129" t="s">
        <v>155</v>
      </c>
      <c r="U1121" s="129"/>
      <c r="V1121" s="129"/>
      <c r="W1121" s="129"/>
      <c r="X1121" s="129"/>
      <c r="Y1121" s="129"/>
      <c r="Z1121" s="129"/>
      <c r="AA1121" s="129"/>
      <c r="AB1121" s="129"/>
      <c r="AC1121" s="129"/>
      <c r="AD1121" s="129"/>
      <c r="AE1121" s="129"/>
      <c r="AF1121" s="129"/>
      <c r="AG1121" s="129"/>
      <c r="AH1121" s="129"/>
      <c r="AI1121" s="129"/>
      <c r="AJ1121" s="129"/>
      <c r="AK1121" s="129"/>
      <c r="AL1121" s="129"/>
      <c r="AM1121" s="129"/>
      <c r="AN1121" s="129"/>
      <c r="AO1121" s="129"/>
      <c r="AP1121" s="129"/>
      <c r="AQ1121" s="129"/>
      <c r="AR1121" s="129"/>
      <c r="AS1121" s="129"/>
      <c r="AT1121" s="129"/>
      <c r="AU1121" s="129"/>
      <c r="AV1121" s="129"/>
      <c r="AW1121" s="129"/>
    </row>
    <row r="1122" spans="1:49" outlineLevel="1">
      <c r="A1122" s="130">
        <v>486</v>
      </c>
      <c r="B1122" s="134" t="s">
        <v>1503</v>
      </c>
      <c r="C1122" s="166" t="s">
        <v>1504</v>
      </c>
      <c r="D1122" s="136" t="s">
        <v>1494</v>
      </c>
      <c r="E1122" s="140">
        <v>1</v>
      </c>
      <c r="F1122" s="144"/>
      <c r="G1122" s="145">
        <f t="shared" si="15"/>
        <v>0</v>
      </c>
      <c r="H1122" s="145">
        <v>0</v>
      </c>
      <c r="I1122" s="145">
        <f t="shared" si="16"/>
        <v>0</v>
      </c>
      <c r="J1122" s="145">
        <v>0</v>
      </c>
      <c r="K1122" s="145">
        <f t="shared" si="17"/>
        <v>0</v>
      </c>
      <c r="L1122" s="129"/>
      <c r="M1122" s="129"/>
      <c r="N1122" s="129"/>
      <c r="O1122" s="129"/>
      <c r="P1122" s="129"/>
      <c r="Q1122" s="129"/>
      <c r="R1122" s="129"/>
      <c r="S1122" s="129"/>
      <c r="T1122" s="129" t="s">
        <v>155</v>
      </c>
      <c r="U1122" s="129"/>
      <c r="V1122" s="129"/>
      <c r="W1122" s="129"/>
      <c r="X1122" s="129"/>
      <c r="Y1122" s="129"/>
      <c r="Z1122" s="129"/>
      <c r="AA1122" s="129"/>
      <c r="AB1122" s="129"/>
      <c r="AC1122" s="129"/>
      <c r="AD1122" s="129"/>
      <c r="AE1122" s="129"/>
      <c r="AF1122" s="129"/>
      <c r="AG1122" s="129"/>
      <c r="AH1122" s="129"/>
      <c r="AI1122" s="129"/>
      <c r="AJ1122" s="129"/>
      <c r="AK1122" s="129"/>
      <c r="AL1122" s="129"/>
      <c r="AM1122" s="129"/>
      <c r="AN1122" s="129"/>
      <c r="AO1122" s="129"/>
      <c r="AP1122" s="129"/>
      <c r="AQ1122" s="129"/>
      <c r="AR1122" s="129"/>
      <c r="AS1122" s="129"/>
      <c r="AT1122" s="129"/>
      <c r="AU1122" s="129"/>
      <c r="AV1122" s="129"/>
      <c r="AW1122" s="129"/>
    </row>
    <row r="1123" spans="1:49" outlineLevel="1">
      <c r="A1123" s="155">
        <v>487</v>
      </c>
      <c r="B1123" s="156" t="s">
        <v>1505</v>
      </c>
      <c r="C1123" s="170" t="s">
        <v>1506</v>
      </c>
      <c r="D1123" s="157" t="s">
        <v>1494</v>
      </c>
      <c r="E1123" s="158">
        <v>1</v>
      </c>
      <c r="F1123" s="159"/>
      <c r="G1123" s="160">
        <f t="shared" si="15"/>
        <v>0</v>
      </c>
      <c r="H1123" s="160">
        <v>0</v>
      </c>
      <c r="I1123" s="160">
        <f t="shared" si="16"/>
        <v>0</v>
      </c>
      <c r="J1123" s="160">
        <v>0</v>
      </c>
      <c r="K1123" s="160">
        <f t="shared" si="17"/>
        <v>0</v>
      </c>
      <c r="L1123" s="129"/>
      <c r="M1123" s="129"/>
      <c r="N1123" s="129"/>
      <c r="O1123" s="129"/>
      <c r="P1123" s="129"/>
      <c r="Q1123" s="129"/>
      <c r="R1123" s="129"/>
      <c r="S1123" s="129"/>
      <c r="T1123" s="129" t="s">
        <v>155</v>
      </c>
      <c r="U1123" s="129"/>
      <c r="V1123" s="129"/>
      <c r="W1123" s="129"/>
      <c r="X1123" s="129"/>
      <c r="Y1123" s="129"/>
      <c r="Z1123" s="129"/>
      <c r="AA1123" s="129"/>
      <c r="AB1123" s="129"/>
      <c r="AC1123" s="129"/>
      <c r="AD1123" s="129"/>
      <c r="AE1123" s="129"/>
      <c r="AF1123" s="129"/>
      <c r="AG1123" s="129"/>
      <c r="AH1123" s="129"/>
      <c r="AI1123" s="129"/>
      <c r="AJ1123" s="129"/>
      <c r="AK1123" s="129"/>
      <c r="AL1123" s="129"/>
      <c r="AM1123" s="129"/>
      <c r="AN1123" s="129"/>
      <c r="AO1123" s="129"/>
      <c r="AP1123" s="129"/>
      <c r="AQ1123" s="129"/>
      <c r="AR1123" s="129"/>
      <c r="AS1123" s="129"/>
      <c r="AT1123" s="129"/>
      <c r="AU1123" s="129"/>
      <c r="AV1123" s="129"/>
      <c r="AW1123" s="129"/>
    </row>
    <row r="1124" spans="1:49">
      <c r="A1124" s="5"/>
      <c r="B1124" s="6" t="s">
        <v>1507</v>
      </c>
      <c r="C1124" s="171" t="s">
        <v>1507</v>
      </c>
      <c r="D1124" s="5"/>
      <c r="E1124" s="5"/>
      <c r="F1124" s="5"/>
      <c r="G1124" s="174"/>
      <c r="H1124" s="174"/>
      <c r="I1124" s="174"/>
      <c r="J1124" s="174"/>
      <c r="K1124" s="174"/>
      <c r="R1124">
        <v>15</v>
      </c>
      <c r="S1124">
        <v>21</v>
      </c>
    </row>
    <row r="1125" spans="1:49">
      <c r="A1125" s="161"/>
      <c r="B1125" s="162"/>
      <c r="C1125" s="172" t="s">
        <v>1507</v>
      </c>
      <c r="D1125" s="163"/>
      <c r="E1125" s="163"/>
      <c r="F1125" s="163"/>
      <c r="G1125" s="165">
        <f>G6+G38+G81+G192+G269+G276+G319+G391+G400+G420+G423+G429+G445+G459+G554+G607+G609+G651+G694+G747+G749+G768+G770+G783+G820+G834+G847+G869+G956+G986+G1016+G1041+G1046+G1060+G1074+G1080+G1099+G1112+G1114+G1116</f>
        <v>0</v>
      </c>
      <c r="H1125" s="174"/>
      <c r="I1125" s="174"/>
      <c r="J1125" s="174"/>
      <c r="K1125" s="174"/>
      <c r="R1125" t="e">
        <f>SUMIF(#REF!,R1124,G5:G1123)</f>
        <v>#REF!</v>
      </c>
      <c r="S1125" t="e">
        <f>SUMIF(#REF!,S1124,G5:G1123)</f>
        <v>#REF!</v>
      </c>
      <c r="T1125" t="s">
        <v>1508</v>
      </c>
    </row>
    <row r="1126" spans="1:49">
      <c r="A1126" s="5"/>
      <c r="B1126" s="6" t="s">
        <v>1507</v>
      </c>
      <c r="C1126" s="171" t="s">
        <v>1507</v>
      </c>
      <c r="D1126" s="5"/>
      <c r="E1126" s="5"/>
      <c r="F1126" s="5"/>
      <c r="G1126" s="174"/>
      <c r="H1126" s="174"/>
      <c r="I1126" s="174"/>
      <c r="J1126" s="174"/>
      <c r="K1126" s="174"/>
    </row>
    <row r="1127" spans="1:49">
      <c r="A1127" s="5"/>
      <c r="B1127" s="6" t="s">
        <v>1507</v>
      </c>
      <c r="C1127" s="171" t="s">
        <v>1507</v>
      </c>
      <c r="D1127" s="5"/>
      <c r="E1127" s="5"/>
      <c r="F1127" s="5"/>
      <c r="G1127" s="174"/>
      <c r="H1127" s="174"/>
      <c r="I1127" s="174"/>
      <c r="J1127" s="174"/>
      <c r="K1127" s="174"/>
    </row>
    <row r="1128" spans="1:49">
      <c r="A1128" s="402"/>
      <c r="B1128" s="402"/>
      <c r="C1128" s="403"/>
      <c r="D1128" s="5"/>
      <c r="E1128" s="5"/>
      <c r="F1128" s="5"/>
      <c r="G1128" s="5"/>
      <c r="H1128" s="5"/>
      <c r="I1128" s="5"/>
      <c r="J1128" s="5"/>
      <c r="K1128" s="5"/>
    </row>
    <row r="1129" spans="1:49">
      <c r="A1129" s="404" t="s">
        <v>1511</v>
      </c>
      <c r="B1129" s="405"/>
      <c r="C1129" s="406"/>
      <c r="D1129" s="405"/>
      <c r="E1129" s="405"/>
      <c r="F1129" s="405"/>
      <c r="G1129" s="407"/>
      <c r="H1129" s="5"/>
      <c r="I1129" s="5"/>
      <c r="J1129" s="5"/>
      <c r="K1129" s="5"/>
      <c r="T1129" t="s">
        <v>1509</v>
      </c>
    </row>
    <row r="1130" spans="1:49">
      <c r="A1130" s="408"/>
      <c r="B1130" s="409"/>
      <c r="C1130" s="410"/>
      <c r="D1130" s="409"/>
      <c r="E1130" s="409"/>
      <c r="F1130" s="409"/>
      <c r="G1130" s="411"/>
      <c r="H1130" s="5"/>
      <c r="I1130" s="5"/>
      <c r="J1130" s="5"/>
      <c r="K1130" s="5"/>
    </row>
    <row r="1131" spans="1:49">
      <c r="A1131" s="408"/>
      <c r="B1131" s="409"/>
      <c r="C1131" s="410"/>
      <c r="D1131" s="409"/>
      <c r="E1131" s="409"/>
      <c r="F1131" s="409"/>
      <c r="G1131" s="411"/>
      <c r="H1131" s="5"/>
      <c r="I1131" s="5"/>
      <c r="J1131" s="5"/>
      <c r="K1131" s="5"/>
    </row>
    <row r="1132" spans="1:49">
      <c r="A1132" s="408"/>
      <c r="B1132" s="409"/>
      <c r="C1132" s="410"/>
      <c r="D1132" s="409"/>
      <c r="E1132" s="409"/>
      <c r="F1132" s="409"/>
      <c r="G1132" s="411"/>
      <c r="H1132" s="5"/>
      <c r="I1132" s="5"/>
      <c r="J1132" s="5"/>
      <c r="K1132" s="5"/>
    </row>
    <row r="1133" spans="1:49">
      <c r="A1133" s="412"/>
      <c r="B1133" s="413"/>
      <c r="C1133" s="414"/>
      <c r="D1133" s="413"/>
      <c r="E1133" s="413"/>
      <c r="F1133" s="413"/>
      <c r="G1133" s="415"/>
      <c r="H1133" s="5"/>
      <c r="I1133" s="5"/>
      <c r="J1133" s="5"/>
      <c r="K1133" s="5"/>
    </row>
    <row r="1134" spans="1:49">
      <c r="A1134" s="5"/>
      <c r="B1134" s="6" t="s">
        <v>1507</v>
      </c>
      <c r="C1134" s="171" t="s">
        <v>1507</v>
      </c>
      <c r="D1134" s="5"/>
      <c r="E1134" s="5"/>
      <c r="F1134" s="5"/>
      <c r="G1134" s="5"/>
      <c r="H1134" s="5"/>
      <c r="I1134" s="5"/>
      <c r="J1134" s="5"/>
      <c r="K1134" s="5"/>
    </row>
    <row r="1135" spans="1:49">
      <c r="C1135" s="173"/>
      <c r="T1135" t="s">
        <v>1510</v>
      </c>
    </row>
  </sheetData>
  <mergeCells count="5">
    <mergeCell ref="A1:G1"/>
    <mergeCell ref="C2:G2"/>
    <mergeCell ref="C3:G3"/>
    <mergeCell ref="A1128:C1128"/>
    <mergeCell ref="A1129:G1133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W67"/>
  <sheetViews>
    <sheetView workbookViewId="0">
      <selection activeCell="F7" sqref="F7:F55"/>
    </sheetView>
  </sheetViews>
  <sheetFormatPr defaultRowHeight="13.2" outlineLevelRow="1"/>
  <cols>
    <col min="1" max="1" width="4.109375" customWidth="1"/>
    <col min="2" max="2" width="14.44140625" style="93" customWidth="1"/>
    <col min="3" max="3" width="38.109375" style="93" customWidth="1"/>
    <col min="4" max="4" width="4.44140625" customWidth="1"/>
    <col min="5" max="5" width="10.44140625" customWidth="1"/>
    <col min="6" max="6" width="9.88671875" customWidth="1"/>
    <col min="7" max="7" width="12.5546875" customWidth="1"/>
    <col min="11" max="11" width="8.88671875" bestFit="1" customWidth="1"/>
    <col min="18" max="28" width="0" hidden="1" customWidth="1"/>
  </cols>
  <sheetData>
    <row r="1" spans="1:49" ht="15.75" customHeight="1">
      <c r="A1" s="395" t="s">
        <v>6</v>
      </c>
      <c r="B1" s="395"/>
      <c r="C1" s="395"/>
      <c r="D1" s="395"/>
      <c r="E1" s="395"/>
      <c r="F1" s="395"/>
      <c r="G1" s="395"/>
      <c r="T1" t="s">
        <v>137</v>
      </c>
    </row>
    <row r="2" spans="1:49" ht="24.9" customHeight="1">
      <c r="A2" s="126" t="s">
        <v>136</v>
      </c>
      <c r="B2" s="123"/>
      <c r="C2" s="396" t="s">
        <v>40</v>
      </c>
      <c r="D2" s="397"/>
      <c r="E2" s="397"/>
      <c r="F2" s="397"/>
      <c r="G2" s="398"/>
      <c r="T2" t="s">
        <v>138</v>
      </c>
    </row>
    <row r="3" spans="1:49" ht="24.9" customHeight="1">
      <c r="A3" s="127" t="s">
        <v>7</v>
      </c>
      <c r="B3" s="125"/>
      <c r="C3" s="399" t="s">
        <v>37</v>
      </c>
      <c r="D3" s="400"/>
      <c r="E3" s="400"/>
      <c r="F3" s="400"/>
      <c r="G3" s="401"/>
      <c r="T3" t="s">
        <v>139</v>
      </c>
    </row>
    <row r="5" spans="1:49" ht="39.6">
      <c r="A5" s="132" t="s">
        <v>140</v>
      </c>
      <c r="B5" s="133" t="s">
        <v>141</v>
      </c>
      <c r="C5" s="133" t="s">
        <v>142</v>
      </c>
      <c r="D5" s="132" t="s">
        <v>143</v>
      </c>
      <c r="E5" s="132" t="s">
        <v>144</v>
      </c>
      <c r="F5" s="128" t="s">
        <v>145</v>
      </c>
      <c r="G5" s="147" t="s">
        <v>25</v>
      </c>
      <c r="H5" s="148" t="s">
        <v>146</v>
      </c>
      <c r="I5" s="148" t="s">
        <v>147</v>
      </c>
      <c r="J5" s="148" t="s">
        <v>148</v>
      </c>
      <c r="K5" s="148" t="s">
        <v>149</v>
      </c>
    </row>
    <row r="6" spans="1:49">
      <c r="A6" s="149" t="s">
        <v>150</v>
      </c>
      <c r="B6" s="180">
        <v>721</v>
      </c>
      <c r="C6" s="176" t="s">
        <v>1574</v>
      </c>
      <c r="D6" s="177"/>
      <c r="E6" s="178"/>
      <c r="F6" s="179"/>
      <c r="G6" s="179">
        <f>SUM(G7:G21)</f>
        <v>0</v>
      </c>
      <c r="H6" s="179"/>
      <c r="I6" s="179">
        <f>SUM(I7:I21)</f>
        <v>0</v>
      </c>
      <c r="J6" s="179"/>
      <c r="K6" s="179">
        <f>SUM(K7:K21)</f>
        <v>0</v>
      </c>
      <c r="T6" t="s">
        <v>151</v>
      </c>
    </row>
    <row r="7" spans="1:49" outlineLevel="1">
      <c r="A7" s="130">
        <v>1</v>
      </c>
      <c r="B7" s="134" t="s">
        <v>1589</v>
      </c>
      <c r="C7" s="166" t="s">
        <v>1575</v>
      </c>
      <c r="D7" s="136" t="s">
        <v>237</v>
      </c>
      <c r="E7" s="140">
        <v>25</v>
      </c>
      <c r="F7" s="144"/>
      <c r="G7" s="145">
        <f t="shared" ref="G7:G21" si="0">ROUND(E7*F7,2)</f>
        <v>0</v>
      </c>
      <c r="H7" s="145">
        <v>0</v>
      </c>
      <c r="I7" s="145">
        <f t="shared" ref="I7:I21" si="1">ROUND(E7*H7,5)</f>
        <v>0</v>
      </c>
      <c r="J7" s="145">
        <v>0</v>
      </c>
      <c r="K7" s="145">
        <f t="shared" ref="K7:K21" si="2">ROUND(E7*J7,5)</f>
        <v>0</v>
      </c>
      <c r="L7" s="129"/>
      <c r="M7" s="129"/>
      <c r="N7" s="129"/>
      <c r="O7" s="129"/>
      <c r="P7" s="129"/>
      <c r="Q7" s="129"/>
      <c r="R7" s="129"/>
      <c r="S7" s="129"/>
      <c r="T7" s="129" t="s">
        <v>265</v>
      </c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</row>
    <row r="8" spans="1:49" outlineLevel="1">
      <c r="A8" s="130">
        <v>2</v>
      </c>
      <c r="B8" s="134" t="s">
        <v>1590</v>
      </c>
      <c r="C8" s="166" t="s">
        <v>1576</v>
      </c>
      <c r="D8" s="136" t="s">
        <v>237</v>
      </c>
      <c r="E8" s="140">
        <v>28</v>
      </c>
      <c r="F8" s="144"/>
      <c r="G8" s="145">
        <f t="shared" si="0"/>
        <v>0</v>
      </c>
      <c r="H8" s="145">
        <v>0</v>
      </c>
      <c r="I8" s="145">
        <f t="shared" si="1"/>
        <v>0</v>
      </c>
      <c r="J8" s="145">
        <v>0</v>
      </c>
      <c r="K8" s="145">
        <f t="shared" si="2"/>
        <v>0</v>
      </c>
      <c r="L8" s="129"/>
      <c r="M8" s="129"/>
      <c r="N8" s="129"/>
      <c r="O8" s="129"/>
      <c r="P8" s="129"/>
      <c r="Q8" s="129"/>
      <c r="R8" s="129"/>
      <c r="S8" s="129"/>
      <c r="T8" s="129" t="s">
        <v>155</v>
      </c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</row>
    <row r="9" spans="1:49" outlineLevel="1">
      <c r="A9" s="130">
        <v>3</v>
      </c>
      <c r="B9" s="134" t="s">
        <v>1591</v>
      </c>
      <c r="C9" s="166" t="s">
        <v>1577</v>
      </c>
      <c r="D9" s="136" t="s">
        <v>1461</v>
      </c>
      <c r="E9" s="140">
        <v>6</v>
      </c>
      <c r="F9" s="144"/>
      <c r="G9" s="145">
        <f t="shared" si="0"/>
        <v>0</v>
      </c>
      <c r="H9" s="145">
        <v>0</v>
      </c>
      <c r="I9" s="145">
        <f t="shared" si="1"/>
        <v>0</v>
      </c>
      <c r="J9" s="145">
        <v>0</v>
      </c>
      <c r="K9" s="145">
        <f t="shared" si="2"/>
        <v>0</v>
      </c>
      <c r="L9" s="129"/>
      <c r="M9" s="129"/>
      <c r="N9" s="129"/>
      <c r="O9" s="129"/>
      <c r="P9" s="129"/>
      <c r="Q9" s="129"/>
      <c r="R9" s="129"/>
      <c r="S9" s="129"/>
      <c r="T9" s="129" t="s">
        <v>155</v>
      </c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</row>
    <row r="10" spans="1:49" outlineLevel="1">
      <c r="A10" s="130">
        <v>4</v>
      </c>
      <c r="B10" s="134" t="s">
        <v>1592</v>
      </c>
      <c r="C10" s="166" t="s">
        <v>1578</v>
      </c>
      <c r="D10" s="136" t="s">
        <v>1579</v>
      </c>
      <c r="E10" s="140">
        <v>1</v>
      </c>
      <c r="F10" s="144"/>
      <c r="G10" s="145">
        <f t="shared" si="0"/>
        <v>0</v>
      </c>
      <c r="H10" s="145">
        <v>0</v>
      </c>
      <c r="I10" s="145">
        <f t="shared" si="1"/>
        <v>0</v>
      </c>
      <c r="J10" s="145">
        <v>0</v>
      </c>
      <c r="K10" s="145">
        <f t="shared" si="2"/>
        <v>0</v>
      </c>
      <c r="L10" s="129"/>
      <c r="M10" s="129"/>
      <c r="N10" s="129"/>
      <c r="O10" s="129"/>
      <c r="P10" s="129"/>
      <c r="Q10" s="129"/>
      <c r="R10" s="129"/>
      <c r="S10" s="129"/>
      <c r="T10" s="129" t="s">
        <v>155</v>
      </c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</row>
    <row r="11" spans="1:49" outlineLevel="1">
      <c r="A11" s="130">
        <v>5</v>
      </c>
      <c r="B11" s="134" t="s">
        <v>1593</v>
      </c>
      <c r="C11" s="166" t="s">
        <v>1580</v>
      </c>
      <c r="D11" s="136" t="s">
        <v>1461</v>
      </c>
      <c r="E11" s="140">
        <v>15</v>
      </c>
      <c r="F11" s="144"/>
      <c r="G11" s="145">
        <f t="shared" si="0"/>
        <v>0</v>
      </c>
      <c r="H11" s="145">
        <v>0</v>
      </c>
      <c r="I11" s="145">
        <f t="shared" si="1"/>
        <v>0</v>
      </c>
      <c r="J11" s="145">
        <v>0</v>
      </c>
      <c r="K11" s="145">
        <f t="shared" si="2"/>
        <v>0</v>
      </c>
      <c r="L11" s="129"/>
      <c r="M11" s="129"/>
      <c r="N11" s="129"/>
      <c r="O11" s="129"/>
      <c r="P11" s="129"/>
      <c r="Q11" s="129"/>
      <c r="R11" s="129"/>
      <c r="S11" s="129"/>
      <c r="T11" s="129" t="s">
        <v>155</v>
      </c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</row>
    <row r="12" spans="1:49" outlineLevel="1">
      <c r="A12" s="130">
        <v>6</v>
      </c>
      <c r="B12" s="134" t="s">
        <v>1594</v>
      </c>
      <c r="C12" s="166" t="s">
        <v>1581</v>
      </c>
      <c r="D12" s="136" t="s">
        <v>1461</v>
      </c>
      <c r="E12" s="140">
        <v>2</v>
      </c>
      <c r="F12" s="144"/>
      <c r="G12" s="145">
        <f t="shared" si="0"/>
        <v>0</v>
      </c>
      <c r="H12" s="145">
        <v>0</v>
      </c>
      <c r="I12" s="145">
        <f t="shared" si="1"/>
        <v>0</v>
      </c>
      <c r="J12" s="145">
        <v>0</v>
      </c>
      <c r="K12" s="145">
        <f t="shared" si="2"/>
        <v>0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</row>
    <row r="13" spans="1:49" outlineLevel="1">
      <c r="A13" s="130">
        <v>7</v>
      </c>
      <c r="B13" s="134" t="s">
        <v>1595</v>
      </c>
      <c r="C13" s="166" t="s">
        <v>1582</v>
      </c>
      <c r="D13" s="136" t="s">
        <v>1461</v>
      </c>
      <c r="E13" s="140">
        <v>1</v>
      </c>
      <c r="F13" s="144"/>
      <c r="G13" s="145">
        <f t="shared" si="0"/>
        <v>0</v>
      </c>
      <c r="H13" s="145">
        <v>0</v>
      </c>
      <c r="I13" s="145">
        <f t="shared" si="1"/>
        <v>0</v>
      </c>
      <c r="J13" s="145">
        <v>0</v>
      </c>
      <c r="K13" s="145">
        <f t="shared" si="2"/>
        <v>0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</row>
    <row r="14" spans="1:49" outlineLevel="1">
      <c r="A14" s="130">
        <v>8</v>
      </c>
      <c r="B14" s="134" t="s">
        <v>1596</v>
      </c>
      <c r="C14" s="166" t="s">
        <v>1583</v>
      </c>
      <c r="D14" s="136" t="s">
        <v>1579</v>
      </c>
      <c r="E14" s="140">
        <v>1</v>
      </c>
      <c r="F14" s="144"/>
      <c r="G14" s="145">
        <f t="shared" si="0"/>
        <v>0</v>
      </c>
      <c r="H14" s="145">
        <v>0</v>
      </c>
      <c r="I14" s="145">
        <f t="shared" si="1"/>
        <v>0</v>
      </c>
      <c r="J14" s="145">
        <v>0</v>
      </c>
      <c r="K14" s="145">
        <f t="shared" si="2"/>
        <v>0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</row>
    <row r="15" spans="1:49" outlineLevel="1">
      <c r="A15" s="130">
        <v>9</v>
      </c>
      <c r="B15" s="134" t="s">
        <v>1597</v>
      </c>
      <c r="C15" s="166" t="s">
        <v>1584</v>
      </c>
      <c r="D15" s="136" t="s">
        <v>1579</v>
      </c>
      <c r="E15" s="140">
        <v>1</v>
      </c>
      <c r="F15" s="144"/>
      <c r="G15" s="145">
        <f t="shared" si="0"/>
        <v>0</v>
      </c>
      <c r="H15" s="145">
        <v>0</v>
      </c>
      <c r="I15" s="145">
        <f t="shared" si="1"/>
        <v>0</v>
      </c>
      <c r="J15" s="145">
        <v>0</v>
      </c>
      <c r="K15" s="145">
        <f t="shared" si="2"/>
        <v>0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</row>
    <row r="16" spans="1:49" outlineLevel="1">
      <c r="A16" s="130">
        <v>10</v>
      </c>
      <c r="B16" s="134" t="s">
        <v>1598</v>
      </c>
      <c r="C16" s="166" t="s">
        <v>1585</v>
      </c>
      <c r="D16" s="136" t="s">
        <v>237</v>
      </c>
      <c r="E16" s="140">
        <v>53</v>
      </c>
      <c r="F16" s="144"/>
      <c r="G16" s="145">
        <f t="shared" si="0"/>
        <v>0</v>
      </c>
      <c r="H16" s="145">
        <v>0</v>
      </c>
      <c r="I16" s="145">
        <f t="shared" si="1"/>
        <v>0</v>
      </c>
      <c r="J16" s="145">
        <v>0</v>
      </c>
      <c r="K16" s="145">
        <f t="shared" si="2"/>
        <v>0</v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</row>
    <row r="17" spans="1:49" outlineLevel="1">
      <c r="A17" s="130">
        <v>11</v>
      </c>
      <c r="B17" s="134" t="s">
        <v>1599</v>
      </c>
      <c r="C17" s="166" t="s">
        <v>1661</v>
      </c>
      <c r="D17" s="136" t="s">
        <v>237</v>
      </c>
      <c r="E17" s="140">
        <v>3</v>
      </c>
      <c r="F17" s="144"/>
      <c r="G17" s="145">
        <f t="shared" si="0"/>
        <v>0</v>
      </c>
      <c r="H17" s="145">
        <v>0</v>
      </c>
      <c r="I17" s="145">
        <f t="shared" si="1"/>
        <v>0</v>
      </c>
      <c r="J17" s="145">
        <v>0</v>
      </c>
      <c r="K17" s="145">
        <f t="shared" si="2"/>
        <v>0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</row>
    <row r="18" spans="1:49" outlineLevel="1">
      <c r="A18" s="130">
        <v>12</v>
      </c>
      <c r="B18" s="134" t="s">
        <v>1600</v>
      </c>
      <c r="C18" s="166" t="s">
        <v>1662</v>
      </c>
      <c r="D18" s="136" t="s">
        <v>237</v>
      </c>
      <c r="E18" s="140">
        <v>3</v>
      </c>
      <c r="F18" s="144"/>
      <c r="G18" s="145">
        <f t="shared" si="0"/>
        <v>0</v>
      </c>
      <c r="H18" s="145">
        <v>0</v>
      </c>
      <c r="I18" s="145">
        <f t="shared" si="1"/>
        <v>0</v>
      </c>
      <c r="J18" s="145">
        <v>0</v>
      </c>
      <c r="K18" s="145">
        <f t="shared" si="2"/>
        <v>0</v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</row>
    <row r="19" spans="1:49" outlineLevel="1">
      <c r="A19" s="130">
        <v>13</v>
      </c>
      <c r="B19" s="134" t="s">
        <v>1659</v>
      </c>
      <c r="C19" s="166" t="s">
        <v>57</v>
      </c>
      <c r="D19" s="136" t="s">
        <v>154</v>
      </c>
      <c r="E19" s="140">
        <v>27</v>
      </c>
      <c r="F19" s="144"/>
      <c r="G19" s="145">
        <f t="shared" si="0"/>
        <v>0</v>
      </c>
      <c r="H19" s="145">
        <v>0</v>
      </c>
      <c r="I19" s="145">
        <f t="shared" si="1"/>
        <v>0</v>
      </c>
      <c r="J19" s="145">
        <v>0</v>
      </c>
      <c r="K19" s="145">
        <f t="shared" si="2"/>
        <v>0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</row>
    <row r="20" spans="1:49" outlineLevel="1">
      <c r="A20" s="130">
        <v>14</v>
      </c>
      <c r="B20" s="134" t="s">
        <v>1660</v>
      </c>
      <c r="C20" s="166" t="s">
        <v>1586</v>
      </c>
      <c r="D20" s="136" t="s">
        <v>237</v>
      </c>
      <c r="E20" s="140">
        <v>53</v>
      </c>
      <c r="F20" s="144"/>
      <c r="G20" s="145">
        <f t="shared" si="0"/>
        <v>0</v>
      </c>
      <c r="H20" s="145">
        <v>0</v>
      </c>
      <c r="I20" s="145">
        <f t="shared" si="1"/>
        <v>0</v>
      </c>
      <c r="J20" s="145">
        <v>0</v>
      </c>
      <c r="K20" s="145">
        <f t="shared" si="2"/>
        <v>0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</row>
    <row r="21" spans="1:49" outlineLevel="1">
      <c r="A21" s="130">
        <v>15</v>
      </c>
      <c r="B21" s="134" t="s">
        <v>1663</v>
      </c>
      <c r="C21" s="166" t="s">
        <v>1588</v>
      </c>
      <c r="D21" s="136" t="s">
        <v>1579</v>
      </c>
      <c r="E21" s="140">
        <v>1</v>
      </c>
      <c r="F21" s="144"/>
      <c r="G21" s="145">
        <f t="shared" si="0"/>
        <v>0</v>
      </c>
      <c r="H21" s="145">
        <v>0</v>
      </c>
      <c r="I21" s="145">
        <f t="shared" si="1"/>
        <v>0</v>
      </c>
      <c r="J21" s="145">
        <v>0</v>
      </c>
      <c r="K21" s="145">
        <f t="shared" si="2"/>
        <v>0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</row>
    <row r="22" spans="1:49">
      <c r="A22" s="131" t="s">
        <v>150</v>
      </c>
      <c r="B22" s="181">
        <v>722</v>
      </c>
      <c r="C22" s="168" t="s">
        <v>1619</v>
      </c>
      <c r="D22" s="138"/>
      <c r="E22" s="142"/>
      <c r="F22" s="146"/>
      <c r="G22" s="146">
        <f>SUM(G23:G33)</f>
        <v>0</v>
      </c>
      <c r="H22" s="146"/>
      <c r="I22" s="146">
        <f>SUM(I23:I33)</f>
        <v>0</v>
      </c>
      <c r="J22" s="146"/>
      <c r="K22" s="146">
        <f>SUM(K23:K33)</f>
        <v>0</v>
      </c>
      <c r="T22" t="s">
        <v>151</v>
      </c>
    </row>
    <row r="23" spans="1:49" ht="20.399999999999999" outlineLevel="1">
      <c r="A23" s="130">
        <v>16</v>
      </c>
      <c r="B23" s="134" t="s">
        <v>1601</v>
      </c>
      <c r="C23" s="166" t="s">
        <v>1602</v>
      </c>
      <c r="D23" s="136" t="s">
        <v>237</v>
      </c>
      <c r="E23" s="140">
        <v>40</v>
      </c>
      <c r="F23" s="144"/>
      <c r="G23" s="145">
        <f>ROUND(E23*F23,2)</f>
        <v>0</v>
      </c>
      <c r="H23" s="145">
        <v>0</v>
      </c>
      <c r="I23" s="145">
        <f>ROUND(E23*H23,5)</f>
        <v>0</v>
      </c>
      <c r="J23" s="145">
        <v>0</v>
      </c>
      <c r="K23" s="145">
        <f>ROUND(E23*J23,5)</f>
        <v>0</v>
      </c>
      <c r="L23" s="129"/>
      <c r="M23" s="129"/>
      <c r="N23" s="129"/>
      <c r="O23" s="129"/>
      <c r="P23" s="129"/>
      <c r="Q23" s="129"/>
      <c r="R23" s="129"/>
      <c r="S23" s="129"/>
      <c r="T23" s="129" t="s">
        <v>155</v>
      </c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</row>
    <row r="24" spans="1:49" outlineLevel="1">
      <c r="A24" s="130">
        <v>17</v>
      </c>
      <c r="B24" s="134" t="s">
        <v>1603</v>
      </c>
      <c r="C24" s="166" t="s">
        <v>1578</v>
      </c>
      <c r="D24" s="136" t="s">
        <v>1579</v>
      </c>
      <c r="E24" s="140">
        <v>1</v>
      </c>
      <c r="F24" s="144"/>
      <c r="G24" s="145">
        <f t="shared" ref="G24:G33" si="3">ROUND(E24*F24,2)</f>
        <v>0</v>
      </c>
      <c r="H24" s="145">
        <v>0</v>
      </c>
      <c r="I24" s="145">
        <f t="shared" ref="I24:I33" si="4">ROUND(E24*H24,5)</f>
        <v>0</v>
      </c>
      <c r="J24" s="145">
        <v>0</v>
      </c>
      <c r="K24" s="145">
        <f t="shared" ref="K24:K33" si="5">ROUND(E24*J24,5)</f>
        <v>0</v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</row>
    <row r="25" spans="1:49" outlineLevel="1">
      <c r="A25" s="130">
        <v>18</v>
      </c>
      <c r="B25" s="134" t="s">
        <v>1604</v>
      </c>
      <c r="C25" s="166" t="s">
        <v>1605</v>
      </c>
      <c r="D25" s="136" t="s">
        <v>1461</v>
      </c>
      <c r="E25" s="140">
        <v>15</v>
      </c>
      <c r="F25" s="144"/>
      <c r="G25" s="145">
        <f t="shared" si="3"/>
        <v>0</v>
      </c>
      <c r="H25" s="145">
        <v>0</v>
      </c>
      <c r="I25" s="145">
        <f t="shared" si="4"/>
        <v>0</v>
      </c>
      <c r="J25" s="145">
        <v>0</v>
      </c>
      <c r="K25" s="145">
        <f t="shared" si="5"/>
        <v>0</v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</row>
    <row r="26" spans="1:49" ht="20.399999999999999" outlineLevel="1">
      <c r="A26" s="130">
        <v>19</v>
      </c>
      <c r="B26" s="134" t="s">
        <v>1606</v>
      </c>
      <c r="C26" s="166" t="s">
        <v>1607</v>
      </c>
      <c r="D26" s="136" t="s">
        <v>1461</v>
      </c>
      <c r="E26" s="140">
        <v>1</v>
      </c>
      <c r="F26" s="144"/>
      <c r="G26" s="145">
        <f t="shared" si="3"/>
        <v>0</v>
      </c>
      <c r="H26" s="145">
        <v>0</v>
      </c>
      <c r="I26" s="145">
        <f t="shared" si="4"/>
        <v>0</v>
      </c>
      <c r="J26" s="145">
        <v>0</v>
      </c>
      <c r="K26" s="145">
        <f t="shared" si="5"/>
        <v>0</v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</row>
    <row r="27" spans="1:49" outlineLevel="1">
      <c r="A27" s="130">
        <v>20</v>
      </c>
      <c r="B27" s="134" t="s">
        <v>1608</v>
      </c>
      <c r="C27" s="166" t="s">
        <v>1609</v>
      </c>
      <c r="D27" s="136" t="s">
        <v>1461</v>
      </c>
      <c r="E27" s="140">
        <v>1</v>
      </c>
      <c r="F27" s="144"/>
      <c r="G27" s="145">
        <f t="shared" si="3"/>
        <v>0</v>
      </c>
      <c r="H27" s="145">
        <v>0</v>
      </c>
      <c r="I27" s="145">
        <f t="shared" si="4"/>
        <v>0</v>
      </c>
      <c r="J27" s="145">
        <v>0</v>
      </c>
      <c r="K27" s="145">
        <f t="shared" si="5"/>
        <v>0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</row>
    <row r="28" spans="1:49" outlineLevel="1">
      <c r="A28" s="130">
        <v>21</v>
      </c>
      <c r="B28" s="134" t="s">
        <v>1610</v>
      </c>
      <c r="C28" s="166" t="s">
        <v>1611</v>
      </c>
      <c r="D28" s="136" t="s">
        <v>1461</v>
      </c>
      <c r="E28" s="140">
        <v>2</v>
      </c>
      <c r="F28" s="144"/>
      <c r="G28" s="145">
        <f t="shared" si="3"/>
        <v>0</v>
      </c>
      <c r="H28" s="145">
        <v>0</v>
      </c>
      <c r="I28" s="145">
        <f t="shared" si="4"/>
        <v>0</v>
      </c>
      <c r="J28" s="145">
        <v>0</v>
      </c>
      <c r="K28" s="145">
        <f t="shared" si="5"/>
        <v>0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</row>
    <row r="29" spans="1:49" outlineLevel="1">
      <c r="A29" s="130">
        <v>22</v>
      </c>
      <c r="B29" s="134" t="s">
        <v>1612</v>
      </c>
      <c r="C29" s="166" t="s">
        <v>1613</v>
      </c>
      <c r="D29" s="136" t="s">
        <v>1461</v>
      </c>
      <c r="E29" s="140">
        <v>15</v>
      </c>
      <c r="F29" s="144"/>
      <c r="G29" s="145">
        <f t="shared" si="3"/>
        <v>0</v>
      </c>
      <c r="H29" s="145">
        <v>0</v>
      </c>
      <c r="I29" s="145">
        <f t="shared" si="4"/>
        <v>0</v>
      </c>
      <c r="J29" s="145">
        <v>0</v>
      </c>
      <c r="K29" s="145">
        <f t="shared" si="5"/>
        <v>0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</row>
    <row r="30" spans="1:49" outlineLevel="1">
      <c r="A30" s="130">
        <v>23</v>
      </c>
      <c r="B30" s="134" t="s">
        <v>1614</v>
      </c>
      <c r="C30" s="166" t="s">
        <v>1583</v>
      </c>
      <c r="D30" s="136" t="s">
        <v>1579</v>
      </c>
      <c r="E30" s="140">
        <v>1</v>
      </c>
      <c r="F30" s="144"/>
      <c r="G30" s="145">
        <f t="shared" si="3"/>
        <v>0</v>
      </c>
      <c r="H30" s="145">
        <v>0</v>
      </c>
      <c r="I30" s="145">
        <f t="shared" si="4"/>
        <v>0</v>
      </c>
      <c r="J30" s="145">
        <v>0</v>
      </c>
      <c r="K30" s="145">
        <f t="shared" si="5"/>
        <v>0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</row>
    <row r="31" spans="1:49" outlineLevel="1">
      <c r="A31" s="130">
        <v>24</v>
      </c>
      <c r="B31" s="134" t="s">
        <v>1615</v>
      </c>
      <c r="C31" s="166" t="s">
        <v>1585</v>
      </c>
      <c r="D31" s="136" t="s">
        <v>237</v>
      </c>
      <c r="E31" s="140">
        <v>40</v>
      </c>
      <c r="F31" s="144"/>
      <c r="G31" s="145">
        <f t="shared" si="3"/>
        <v>0</v>
      </c>
      <c r="H31" s="145">
        <v>0</v>
      </c>
      <c r="I31" s="145">
        <f t="shared" si="4"/>
        <v>0</v>
      </c>
      <c r="J31" s="145">
        <v>0</v>
      </c>
      <c r="K31" s="145">
        <f t="shared" si="5"/>
        <v>0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</row>
    <row r="32" spans="1:49" outlineLevel="1">
      <c r="A32" s="130">
        <v>25</v>
      </c>
      <c r="B32" s="134" t="s">
        <v>1616</v>
      </c>
      <c r="C32" s="166" t="s">
        <v>1617</v>
      </c>
      <c r="D32" s="136" t="s">
        <v>237</v>
      </c>
      <c r="E32" s="140">
        <v>40</v>
      </c>
      <c r="F32" s="144"/>
      <c r="G32" s="145">
        <f t="shared" si="3"/>
        <v>0</v>
      </c>
      <c r="H32" s="145">
        <v>0</v>
      </c>
      <c r="I32" s="145">
        <f t="shared" si="4"/>
        <v>0</v>
      </c>
      <c r="J32" s="145">
        <v>0</v>
      </c>
      <c r="K32" s="145">
        <f t="shared" si="5"/>
        <v>0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</row>
    <row r="33" spans="1:49" outlineLevel="1">
      <c r="A33" s="130">
        <v>26</v>
      </c>
      <c r="B33" s="134" t="s">
        <v>1618</v>
      </c>
      <c r="C33" s="166" t="s">
        <v>1588</v>
      </c>
      <c r="D33" s="136" t="s">
        <v>1579</v>
      </c>
      <c r="E33" s="140">
        <v>1</v>
      </c>
      <c r="F33" s="144"/>
      <c r="G33" s="145">
        <f t="shared" si="3"/>
        <v>0</v>
      </c>
      <c r="H33" s="145">
        <v>0</v>
      </c>
      <c r="I33" s="145">
        <f t="shared" si="4"/>
        <v>0</v>
      </c>
      <c r="J33" s="145">
        <v>0</v>
      </c>
      <c r="K33" s="145">
        <f t="shared" si="5"/>
        <v>0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</row>
    <row r="34" spans="1:49">
      <c r="A34" s="131" t="s">
        <v>150</v>
      </c>
      <c r="B34" s="181">
        <v>723</v>
      </c>
      <c r="C34" s="168" t="s">
        <v>1620</v>
      </c>
      <c r="D34" s="138"/>
      <c r="E34" s="142"/>
      <c r="F34" s="146"/>
      <c r="G34" s="146">
        <f>SUM(G35:G46)</f>
        <v>0</v>
      </c>
      <c r="H34" s="146"/>
      <c r="I34" s="146">
        <f>SUM(I35:I46)</f>
        <v>0</v>
      </c>
      <c r="J34" s="146"/>
      <c r="K34" s="146">
        <f>SUM(K35:K46)</f>
        <v>0</v>
      </c>
      <c r="T34" t="s">
        <v>151</v>
      </c>
    </row>
    <row r="35" spans="1:49" outlineLevel="1">
      <c r="A35" s="130">
        <v>28</v>
      </c>
      <c r="B35" s="134" t="s">
        <v>1638</v>
      </c>
      <c r="C35" s="166" t="s">
        <v>1639</v>
      </c>
      <c r="D35" s="136" t="s">
        <v>237</v>
      </c>
      <c r="E35" s="140">
        <v>7</v>
      </c>
      <c r="F35" s="144"/>
      <c r="G35" s="145">
        <f>ROUND(E35*F35,2)</f>
        <v>0</v>
      </c>
      <c r="H35" s="145">
        <v>0</v>
      </c>
      <c r="I35" s="145">
        <f>ROUND(E35*H35,5)</f>
        <v>0</v>
      </c>
      <c r="J35" s="145">
        <v>0</v>
      </c>
      <c r="K35" s="145">
        <f>ROUND(E35*J35,5)</f>
        <v>0</v>
      </c>
      <c r="L35" s="129"/>
      <c r="M35" s="129"/>
      <c r="N35" s="129"/>
      <c r="O35" s="129"/>
      <c r="P35" s="129"/>
      <c r="Q35" s="129"/>
      <c r="R35" s="129"/>
      <c r="S35" s="129"/>
      <c r="T35" s="129" t="s">
        <v>155</v>
      </c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</row>
    <row r="36" spans="1:49" outlineLevel="1">
      <c r="A36" s="130">
        <v>29</v>
      </c>
      <c r="B36" s="134" t="s">
        <v>1640</v>
      </c>
      <c r="C36" s="166" t="s">
        <v>1641</v>
      </c>
      <c r="D36" s="136" t="s">
        <v>237</v>
      </c>
      <c r="E36" s="140">
        <v>70</v>
      </c>
      <c r="F36" s="144"/>
      <c r="G36" s="145">
        <f>ROUND(E36*F36,2)</f>
        <v>0</v>
      </c>
      <c r="H36" s="145">
        <v>0</v>
      </c>
      <c r="I36" s="145">
        <f>ROUND(E36*H36,5)</f>
        <v>0</v>
      </c>
      <c r="J36" s="145">
        <v>0</v>
      </c>
      <c r="K36" s="145">
        <f>ROUND(E36*J36,5)</f>
        <v>0</v>
      </c>
      <c r="L36" s="129"/>
      <c r="M36" s="129"/>
      <c r="N36" s="129"/>
      <c r="O36" s="129"/>
      <c r="P36" s="129"/>
      <c r="Q36" s="129"/>
      <c r="R36" s="129"/>
      <c r="S36" s="129"/>
      <c r="T36" s="129" t="s">
        <v>241</v>
      </c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</row>
    <row r="37" spans="1:49" outlineLevel="1">
      <c r="A37" s="130">
        <v>30</v>
      </c>
      <c r="B37" s="134" t="s">
        <v>1642</v>
      </c>
      <c r="C37" s="166" t="s">
        <v>1643</v>
      </c>
      <c r="D37" s="136" t="s">
        <v>237</v>
      </c>
      <c r="E37" s="140">
        <v>1</v>
      </c>
      <c r="F37" s="144"/>
      <c r="G37" s="145">
        <f t="shared" ref="G37:G45" si="6">ROUND(E37*F37,2)</f>
        <v>0</v>
      </c>
      <c r="H37" s="145">
        <v>0</v>
      </c>
      <c r="I37" s="145">
        <f t="shared" ref="I37:I45" si="7">ROUND(E37*H37,5)</f>
        <v>0</v>
      </c>
      <c r="J37" s="145">
        <v>0</v>
      </c>
      <c r="K37" s="145">
        <f t="shared" ref="K37:K45" si="8">ROUND(E37*J37,5)</f>
        <v>0</v>
      </c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</row>
    <row r="38" spans="1:49" outlineLevel="1">
      <c r="A38" s="130">
        <v>31</v>
      </c>
      <c r="B38" s="134" t="s">
        <v>1644</v>
      </c>
      <c r="C38" s="166" t="s">
        <v>1645</v>
      </c>
      <c r="D38" s="136" t="s">
        <v>1461</v>
      </c>
      <c r="E38" s="140">
        <v>2</v>
      </c>
      <c r="F38" s="144"/>
      <c r="G38" s="145">
        <f t="shared" si="6"/>
        <v>0</v>
      </c>
      <c r="H38" s="145">
        <v>0</v>
      </c>
      <c r="I38" s="145">
        <f t="shared" si="7"/>
        <v>0</v>
      </c>
      <c r="J38" s="145">
        <v>0</v>
      </c>
      <c r="K38" s="145">
        <f t="shared" si="8"/>
        <v>0</v>
      </c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</row>
    <row r="39" spans="1:49" outlineLevel="1">
      <c r="A39" s="130">
        <v>32</v>
      </c>
      <c r="B39" s="134" t="s">
        <v>1646</v>
      </c>
      <c r="C39" s="166" t="s">
        <v>1585</v>
      </c>
      <c r="D39" s="136" t="s">
        <v>237</v>
      </c>
      <c r="E39" s="140">
        <v>77</v>
      </c>
      <c r="F39" s="144"/>
      <c r="G39" s="145">
        <f t="shared" si="6"/>
        <v>0</v>
      </c>
      <c r="H39" s="145">
        <v>0</v>
      </c>
      <c r="I39" s="145">
        <f t="shared" si="7"/>
        <v>0</v>
      </c>
      <c r="J39" s="145">
        <v>0</v>
      </c>
      <c r="K39" s="145">
        <f t="shared" si="8"/>
        <v>0</v>
      </c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</row>
    <row r="40" spans="1:49" outlineLevel="1">
      <c r="A40" s="130">
        <v>33</v>
      </c>
      <c r="B40" s="134" t="s">
        <v>1647</v>
      </c>
      <c r="C40" s="166" t="s">
        <v>1648</v>
      </c>
      <c r="D40" s="136" t="s">
        <v>1461</v>
      </c>
      <c r="E40" s="140">
        <v>2</v>
      </c>
      <c r="F40" s="144"/>
      <c r="G40" s="145">
        <f t="shared" si="6"/>
        <v>0</v>
      </c>
      <c r="H40" s="145">
        <v>0</v>
      </c>
      <c r="I40" s="145">
        <f t="shared" si="7"/>
        <v>0</v>
      </c>
      <c r="J40" s="145">
        <v>0</v>
      </c>
      <c r="K40" s="145">
        <f t="shared" si="8"/>
        <v>0</v>
      </c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</row>
    <row r="41" spans="1:49" outlineLevel="1">
      <c r="A41" s="130">
        <v>34</v>
      </c>
      <c r="B41" s="134" t="s">
        <v>1649</v>
      </c>
      <c r="C41" s="166" t="s">
        <v>1650</v>
      </c>
      <c r="D41" s="136" t="s">
        <v>237</v>
      </c>
      <c r="E41" s="140">
        <v>77</v>
      </c>
      <c r="F41" s="144"/>
      <c r="G41" s="145">
        <f t="shared" si="6"/>
        <v>0</v>
      </c>
      <c r="H41" s="145">
        <v>0</v>
      </c>
      <c r="I41" s="145">
        <f t="shared" si="7"/>
        <v>0</v>
      </c>
      <c r="J41" s="145">
        <v>0</v>
      </c>
      <c r="K41" s="145">
        <f t="shared" si="8"/>
        <v>0</v>
      </c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</row>
    <row r="42" spans="1:49" outlineLevel="1">
      <c r="A42" s="130">
        <v>35</v>
      </c>
      <c r="B42" s="134" t="s">
        <v>1651</v>
      </c>
      <c r="C42" s="166" t="s">
        <v>1652</v>
      </c>
      <c r="D42" s="136" t="s">
        <v>237</v>
      </c>
      <c r="E42" s="140">
        <v>77</v>
      </c>
      <c r="F42" s="144"/>
      <c r="G42" s="145">
        <f t="shared" si="6"/>
        <v>0</v>
      </c>
      <c r="H42" s="145">
        <v>0</v>
      </c>
      <c r="I42" s="145">
        <f t="shared" si="7"/>
        <v>0</v>
      </c>
      <c r="J42" s="145">
        <v>0</v>
      </c>
      <c r="K42" s="145">
        <f t="shared" si="8"/>
        <v>0</v>
      </c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</row>
    <row r="43" spans="1:49" outlineLevel="1">
      <c r="A43" s="130">
        <v>36</v>
      </c>
      <c r="B43" s="134" t="s">
        <v>1653</v>
      </c>
      <c r="C43" s="166" t="s">
        <v>1654</v>
      </c>
      <c r="D43" s="136" t="s">
        <v>1461</v>
      </c>
      <c r="E43" s="140">
        <v>1</v>
      </c>
      <c r="F43" s="144"/>
      <c r="G43" s="145">
        <f t="shared" si="6"/>
        <v>0</v>
      </c>
      <c r="H43" s="145">
        <v>0</v>
      </c>
      <c r="I43" s="145">
        <f t="shared" si="7"/>
        <v>0</v>
      </c>
      <c r="J43" s="145">
        <v>0</v>
      </c>
      <c r="K43" s="145">
        <f t="shared" si="8"/>
        <v>0</v>
      </c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</row>
    <row r="44" spans="1:49" outlineLevel="1">
      <c r="A44" s="130">
        <v>37</v>
      </c>
      <c r="B44" s="134" t="s">
        <v>1655</v>
      </c>
      <c r="C44" s="166" t="s">
        <v>1578</v>
      </c>
      <c r="D44" s="136" t="s">
        <v>1579</v>
      </c>
      <c r="E44" s="140">
        <v>5</v>
      </c>
      <c r="F44" s="144"/>
      <c r="G44" s="145">
        <f t="shared" si="6"/>
        <v>0</v>
      </c>
      <c r="H44" s="145">
        <v>0</v>
      </c>
      <c r="I44" s="145">
        <f t="shared" si="7"/>
        <v>0</v>
      </c>
      <c r="J44" s="145">
        <v>0</v>
      </c>
      <c r="K44" s="145">
        <f t="shared" si="8"/>
        <v>0</v>
      </c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</row>
    <row r="45" spans="1:49" outlineLevel="1">
      <c r="A45" s="130">
        <v>38</v>
      </c>
      <c r="B45" s="134" t="s">
        <v>1656</v>
      </c>
      <c r="C45" s="166" t="s">
        <v>1657</v>
      </c>
      <c r="D45" s="136" t="s">
        <v>1461</v>
      </c>
      <c r="E45" s="140">
        <v>5</v>
      </c>
      <c r="F45" s="144"/>
      <c r="G45" s="145">
        <f t="shared" si="6"/>
        <v>0</v>
      </c>
      <c r="H45" s="145">
        <v>0</v>
      </c>
      <c r="I45" s="145">
        <f t="shared" si="7"/>
        <v>0</v>
      </c>
      <c r="J45" s="145">
        <v>0</v>
      </c>
      <c r="K45" s="145">
        <f t="shared" si="8"/>
        <v>0</v>
      </c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</row>
    <row r="46" spans="1:49" outlineLevel="1">
      <c r="A46" s="130">
        <v>39</v>
      </c>
      <c r="B46" s="134" t="s">
        <v>1658</v>
      </c>
      <c r="C46" s="166" t="s">
        <v>1617</v>
      </c>
      <c r="D46" s="136" t="s">
        <v>1461</v>
      </c>
      <c r="E46" s="140">
        <v>5</v>
      </c>
      <c r="F46" s="144"/>
      <c r="G46" s="145">
        <f>ROUND(E46*F46,2)</f>
        <v>0</v>
      </c>
      <c r="H46" s="145">
        <v>0</v>
      </c>
      <c r="I46" s="145">
        <f>ROUND(E46*H46,5)</f>
        <v>0</v>
      </c>
      <c r="J46" s="145">
        <v>0</v>
      </c>
      <c r="K46" s="145">
        <f>ROUND(E46*J46,5)</f>
        <v>0</v>
      </c>
      <c r="L46" s="129"/>
      <c r="M46" s="129"/>
      <c r="N46" s="129"/>
      <c r="O46" s="129"/>
      <c r="P46" s="129"/>
      <c r="Q46" s="129"/>
      <c r="R46" s="129"/>
      <c r="S46" s="129"/>
      <c r="T46" s="129" t="s">
        <v>155</v>
      </c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</row>
    <row r="47" spans="1:49">
      <c r="A47" s="131" t="s">
        <v>150</v>
      </c>
      <c r="B47" s="181">
        <v>725</v>
      </c>
      <c r="C47" s="168" t="s">
        <v>1621</v>
      </c>
      <c r="D47" s="138"/>
      <c r="E47" s="142"/>
      <c r="F47" s="146"/>
      <c r="G47" s="146">
        <f>SUM(G48:G55)</f>
        <v>0</v>
      </c>
      <c r="H47" s="146"/>
      <c r="I47" s="146">
        <f>SUM(I48:I55)</f>
        <v>0</v>
      </c>
      <c r="J47" s="146"/>
      <c r="K47" s="146">
        <f>SUM(K48:K55)</f>
        <v>0</v>
      </c>
      <c r="T47" t="s">
        <v>151</v>
      </c>
    </row>
    <row r="48" spans="1:49" outlineLevel="1">
      <c r="A48" s="130">
        <v>40</v>
      </c>
      <c r="B48" s="134" t="s">
        <v>1622</v>
      </c>
      <c r="C48" s="166" t="s">
        <v>1623</v>
      </c>
      <c r="D48" s="136" t="s">
        <v>1461</v>
      </c>
      <c r="E48" s="140">
        <v>1</v>
      </c>
      <c r="F48" s="144"/>
      <c r="G48" s="145">
        <f t="shared" ref="G48:G55" si="9">ROUND(E48*F48,2)</f>
        <v>0</v>
      </c>
      <c r="H48" s="145">
        <v>0</v>
      </c>
      <c r="I48" s="145">
        <f t="shared" ref="I48:I55" si="10">ROUND(E48*H48,5)</f>
        <v>0</v>
      </c>
      <c r="J48" s="145">
        <v>0</v>
      </c>
      <c r="K48" s="145">
        <f t="shared" ref="K48:K55" si="11">ROUND(E48*J48,5)</f>
        <v>0</v>
      </c>
      <c r="L48" s="129"/>
      <c r="M48" s="129"/>
      <c r="N48" s="129"/>
      <c r="O48" s="129"/>
      <c r="P48" s="129"/>
      <c r="Q48" s="129"/>
      <c r="R48" s="129"/>
      <c r="S48" s="129"/>
      <c r="T48" s="129" t="s">
        <v>155</v>
      </c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</row>
    <row r="49" spans="1:49" outlineLevel="1">
      <c r="A49" s="130">
        <v>41</v>
      </c>
      <c r="B49" s="134" t="s">
        <v>1624</v>
      </c>
      <c r="C49" s="166" t="s">
        <v>1625</v>
      </c>
      <c r="D49" s="136" t="s">
        <v>1461</v>
      </c>
      <c r="E49" s="140">
        <v>5</v>
      </c>
      <c r="F49" s="144"/>
      <c r="G49" s="145">
        <f t="shared" si="9"/>
        <v>0</v>
      </c>
      <c r="H49" s="145">
        <v>0</v>
      </c>
      <c r="I49" s="145">
        <f t="shared" si="10"/>
        <v>0</v>
      </c>
      <c r="J49" s="145">
        <v>0</v>
      </c>
      <c r="K49" s="145">
        <f t="shared" si="11"/>
        <v>0</v>
      </c>
      <c r="L49" s="129"/>
      <c r="M49" s="129"/>
      <c r="N49" s="129"/>
      <c r="O49" s="129"/>
      <c r="P49" s="129"/>
      <c r="Q49" s="129"/>
      <c r="R49" s="129"/>
      <c r="S49" s="129"/>
      <c r="T49" s="129" t="s">
        <v>155</v>
      </c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</row>
    <row r="50" spans="1:49" outlineLevel="1">
      <c r="A50" s="130">
        <v>42</v>
      </c>
      <c r="B50" s="134" t="s">
        <v>1626</v>
      </c>
      <c r="C50" s="166" t="s">
        <v>1627</v>
      </c>
      <c r="D50" s="136" t="s">
        <v>1461</v>
      </c>
      <c r="E50" s="140">
        <v>1</v>
      </c>
      <c r="F50" s="144"/>
      <c r="G50" s="145">
        <f t="shared" si="9"/>
        <v>0</v>
      </c>
      <c r="H50" s="145">
        <v>0</v>
      </c>
      <c r="I50" s="145">
        <f t="shared" si="10"/>
        <v>0</v>
      </c>
      <c r="J50" s="145">
        <v>0</v>
      </c>
      <c r="K50" s="145">
        <f t="shared" si="11"/>
        <v>0</v>
      </c>
      <c r="L50" s="129"/>
      <c r="M50" s="129"/>
      <c r="N50" s="129"/>
      <c r="O50" s="129"/>
      <c r="P50" s="129"/>
      <c r="Q50" s="129"/>
      <c r="R50" s="129"/>
      <c r="S50" s="129"/>
      <c r="T50" s="129" t="s">
        <v>155</v>
      </c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</row>
    <row r="51" spans="1:49" outlineLevel="1">
      <c r="A51" s="130">
        <v>43</v>
      </c>
      <c r="B51" s="134" t="s">
        <v>1628</v>
      </c>
      <c r="C51" s="166" t="s">
        <v>1629</v>
      </c>
      <c r="D51" s="136" t="s">
        <v>1461</v>
      </c>
      <c r="E51" s="140">
        <v>1</v>
      </c>
      <c r="F51" s="144"/>
      <c r="G51" s="145">
        <f t="shared" si="9"/>
        <v>0</v>
      </c>
      <c r="H51" s="145">
        <v>0</v>
      </c>
      <c r="I51" s="145">
        <f t="shared" si="10"/>
        <v>0</v>
      </c>
      <c r="J51" s="145">
        <v>0</v>
      </c>
      <c r="K51" s="145">
        <f t="shared" si="11"/>
        <v>0</v>
      </c>
      <c r="L51" s="129"/>
      <c r="M51" s="129"/>
      <c r="N51" s="129"/>
      <c r="O51" s="129"/>
      <c r="P51" s="129"/>
      <c r="Q51" s="129"/>
      <c r="R51" s="129"/>
      <c r="S51" s="129"/>
      <c r="T51" s="129" t="s">
        <v>155</v>
      </c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</row>
    <row r="52" spans="1:49" outlineLevel="1">
      <c r="A52" s="130">
        <v>44</v>
      </c>
      <c r="B52" s="134" t="s">
        <v>1630</v>
      </c>
      <c r="C52" s="166" t="s">
        <v>1637</v>
      </c>
      <c r="D52" s="136" t="s">
        <v>1461</v>
      </c>
      <c r="E52" s="140">
        <v>1</v>
      </c>
      <c r="F52" s="144"/>
      <c r="G52" s="145">
        <f t="shared" si="9"/>
        <v>0</v>
      </c>
      <c r="H52" s="145">
        <v>0</v>
      </c>
      <c r="I52" s="145">
        <f t="shared" si="10"/>
        <v>0</v>
      </c>
      <c r="J52" s="145">
        <v>0</v>
      </c>
      <c r="K52" s="145">
        <f t="shared" si="11"/>
        <v>0</v>
      </c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</row>
    <row r="53" spans="1:49" outlineLevel="1">
      <c r="A53" s="130">
        <v>45</v>
      </c>
      <c r="B53" s="134" t="s">
        <v>1631</v>
      </c>
      <c r="C53" s="166" t="s">
        <v>1632</v>
      </c>
      <c r="D53" s="136" t="s">
        <v>1461</v>
      </c>
      <c r="E53" s="140">
        <v>5</v>
      </c>
      <c r="F53" s="144"/>
      <c r="G53" s="145">
        <f t="shared" si="9"/>
        <v>0</v>
      </c>
      <c r="H53" s="145">
        <v>0</v>
      </c>
      <c r="I53" s="145">
        <f t="shared" si="10"/>
        <v>0</v>
      </c>
      <c r="J53" s="145">
        <v>0</v>
      </c>
      <c r="K53" s="145">
        <f t="shared" si="11"/>
        <v>0</v>
      </c>
      <c r="L53" s="129"/>
      <c r="M53" s="129"/>
      <c r="N53" s="129"/>
      <c r="O53" s="129"/>
      <c r="P53" s="129"/>
      <c r="Q53" s="129"/>
      <c r="R53" s="129"/>
      <c r="S53" s="129"/>
      <c r="T53" s="129" t="s">
        <v>155</v>
      </c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</row>
    <row r="54" spans="1:49" outlineLevel="1">
      <c r="A54" s="130">
        <v>46</v>
      </c>
      <c r="B54" s="134" t="s">
        <v>1633</v>
      </c>
      <c r="C54" s="166" t="s">
        <v>1634</v>
      </c>
      <c r="D54" s="136" t="s">
        <v>1461</v>
      </c>
      <c r="E54" s="140">
        <v>1</v>
      </c>
      <c r="F54" s="144"/>
      <c r="G54" s="145">
        <f t="shared" si="9"/>
        <v>0</v>
      </c>
      <c r="H54" s="145">
        <v>0</v>
      </c>
      <c r="I54" s="145">
        <f t="shared" si="10"/>
        <v>0</v>
      </c>
      <c r="J54" s="145">
        <v>0</v>
      </c>
      <c r="K54" s="145">
        <f t="shared" si="11"/>
        <v>0</v>
      </c>
      <c r="L54" s="129"/>
      <c r="M54" s="129"/>
      <c r="N54" s="129"/>
      <c r="O54" s="129"/>
      <c r="P54" s="129"/>
      <c r="Q54" s="129"/>
      <c r="R54" s="129"/>
      <c r="S54" s="129"/>
      <c r="T54" s="129" t="s">
        <v>155</v>
      </c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</row>
    <row r="55" spans="1:49" outlineLevel="1">
      <c r="A55" s="155">
        <v>47</v>
      </c>
      <c r="B55" s="156" t="s">
        <v>1635</v>
      </c>
      <c r="C55" s="170" t="s">
        <v>1636</v>
      </c>
      <c r="D55" s="157" t="s">
        <v>1461</v>
      </c>
      <c r="E55" s="158">
        <v>15</v>
      </c>
      <c r="F55" s="159"/>
      <c r="G55" s="160">
        <f t="shared" si="9"/>
        <v>0</v>
      </c>
      <c r="H55" s="160">
        <v>0</v>
      </c>
      <c r="I55" s="160">
        <f t="shared" si="10"/>
        <v>0</v>
      </c>
      <c r="J55" s="160">
        <v>0</v>
      </c>
      <c r="K55" s="160">
        <f t="shared" si="11"/>
        <v>0</v>
      </c>
      <c r="L55" s="129"/>
      <c r="M55" s="129"/>
      <c r="N55" s="129"/>
      <c r="O55" s="129"/>
      <c r="P55" s="129"/>
      <c r="Q55" s="129"/>
      <c r="R55" s="129"/>
      <c r="S55" s="129"/>
      <c r="T55" s="129" t="s">
        <v>155</v>
      </c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</row>
    <row r="56" spans="1:49">
      <c r="A56" s="164"/>
      <c r="B56" s="6" t="s">
        <v>1507</v>
      </c>
      <c r="C56" s="171" t="s">
        <v>1507</v>
      </c>
      <c r="D56" s="164"/>
      <c r="E56" s="164"/>
      <c r="F56" s="164"/>
      <c r="G56" s="174"/>
      <c r="H56" s="174"/>
      <c r="I56" s="174"/>
      <c r="J56" s="174"/>
      <c r="K56" s="174"/>
      <c r="R56">
        <v>15</v>
      </c>
      <c r="S56">
        <v>21</v>
      </c>
    </row>
    <row r="57" spans="1:49">
      <c r="A57" s="161"/>
      <c r="B57" s="162"/>
      <c r="C57" s="172" t="s">
        <v>1507</v>
      </c>
      <c r="D57" s="163"/>
      <c r="E57" s="163"/>
      <c r="F57" s="163"/>
      <c r="G57" s="165">
        <f>G47+G34+G22+G6</f>
        <v>0</v>
      </c>
      <c r="H57" s="174"/>
      <c r="I57" s="174"/>
      <c r="J57" s="174"/>
      <c r="K57" s="174"/>
      <c r="R57" t="e">
        <f>SUMIF(#REF!,R56,G5:G55)</f>
        <v>#REF!</v>
      </c>
      <c r="S57" t="e">
        <f>SUMIF(#REF!,S56,G5:G55)</f>
        <v>#REF!</v>
      </c>
      <c r="T57" t="s">
        <v>1508</v>
      </c>
    </row>
    <row r="58" spans="1:49">
      <c r="A58" s="164"/>
      <c r="B58" s="6" t="s">
        <v>1507</v>
      </c>
      <c r="C58" s="171" t="s">
        <v>1507</v>
      </c>
      <c r="D58" s="164"/>
      <c r="E58" s="164"/>
      <c r="F58" s="164"/>
      <c r="G58" s="174"/>
      <c r="H58" s="174"/>
      <c r="I58" s="174"/>
      <c r="J58" s="174"/>
      <c r="K58" s="174"/>
    </row>
    <row r="59" spans="1:49">
      <c r="A59" s="164"/>
      <c r="B59" s="6" t="s">
        <v>1507</v>
      </c>
      <c r="C59" s="171" t="s">
        <v>1507</v>
      </c>
      <c r="D59" s="164"/>
      <c r="E59" s="164"/>
      <c r="F59" s="164"/>
      <c r="G59" s="174"/>
      <c r="H59" s="174"/>
      <c r="I59" s="174"/>
      <c r="J59" s="174"/>
      <c r="K59" s="174"/>
    </row>
    <row r="60" spans="1:49">
      <c r="A60" s="402"/>
      <c r="B60" s="402"/>
      <c r="C60" s="403"/>
      <c r="D60" s="164"/>
      <c r="E60" s="164"/>
      <c r="F60" s="164"/>
      <c r="G60" s="164"/>
      <c r="H60" s="164"/>
      <c r="I60" s="164"/>
      <c r="J60" s="164"/>
      <c r="K60" s="164"/>
    </row>
    <row r="61" spans="1:49">
      <c r="A61" s="404"/>
      <c r="B61" s="405"/>
      <c r="C61" s="406"/>
      <c r="D61" s="405"/>
      <c r="E61" s="405"/>
      <c r="F61" s="405"/>
      <c r="G61" s="407"/>
      <c r="H61" s="164"/>
      <c r="I61" s="164"/>
      <c r="J61" s="164"/>
      <c r="K61" s="164"/>
      <c r="T61" t="s">
        <v>1509</v>
      </c>
    </row>
    <row r="62" spans="1:49">
      <c r="A62" s="408"/>
      <c r="B62" s="409"/>
      <c r="C62" s="410"/>
      <c r="D62" s="409"/>
      <c r="E62" s="409"/>
      <c r="F62" s="409"/>
      <c r="G62" s="411"/>
      <c r="H62" s="164"/>
      <c r="I62" s="164"/>
      <c r="J62" s="164"/>
      <c r="K62" s="164"/>
    </row>
    <row r="63" spans="1:49">
      <c r="A63" s="408"/>
      <c r="B63" s="409"/>
      <c r="C63" s="410"/>
      <c r="D63" s="409"/>
      <c r="E63" s="409"/>
      <c r="F63" s="409"/>
      <c r="G63" s="411"/>
      <c r="H63" s="164"/>
      <c r="I63" s="164"/>
      <c r="J63" s="164"/>
      <c r="K63" s="164"/>
    </row>
    <row r="64" spans="1:49">
      <c r="A64" s="408"/>
      <c r="B64" s="409"/>
      <c r="C64" s="410"/>
      <c r="D64" s="409"/>
      <c r="E64" s="409"/>
      <c r="F64" s="409"/>
      <c r="G64" s="411"/>
      <c r="H64" s="164"/>
      <c r="I64" s="164"/>
      <c r="J64" s="164"/>
      <c r="K64" s="164"/>
    </row>
    <row r="65" spans="1:20">
      <c r="A65" s="412"/>
      <c r="B65" s="413"/>
      <c r="C65" s="414"/>
      <c r="D65" s="413"/>
      <c r="E65" s="413"/>
      <c r="F65" s="413"/>
      <c r="G65" s="415"/>
      <c r="H65" s="164"/>
      <c r="I65" s="164"/>
      <c r="J65" s="164"/>
      <c r="K65" s="164"/>
    </row>
    <row r="66" spans="1:20">
      <c r="A66" s="164"/>
      <c r="B66" s="6" t="s">
        <v>1507</v>
      </c>
      <c r="C66" s="171" t="s">
        <v>1507</v>
      </c>
      <c r="D66" s="164"/>
      <c r="E66" s="164"/>
      <c r="F66" s="164"/>
      <c r="G66" s="164"/>
      <c r="H66" s="164"/>
      <c r="I66" s="164"/>
      <c r="J66" s="164"/>
      <c r="K66" s="164"/>
    </row>
    <row r="67" spans="1:20">
      <c r="C67" s="173"/>
      <c r="T67" t="s">
        <v>1510</v>
      </c>
    </row>
  </sheetData>
  <mergeCells count="5">
    <mergeCell ref="A1:G1"/>
    <mergeCell ref="C2:G2"/>
    <mergeCell ref="C3:G3"/>
    <mergeCell ref="A60:C60"/>
    <mergeCell ref="A61:G65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W28"/>
  <sheetViews>
    <sheetView workbookViewId="0">
      <selection activeCell="F7" sqref="F7:F16"/>
    </sheetView>
  </sheetViews>
  <sheetFormatPr defaultRowHeight="13.2" outlineLevelRow="1"/>
  <cols>
    <col min="1" max="1" width="4.109375" customWidth="1"/>
    <col min="2" max="2" width="14.44140625" style="93" customWidth="1"/>
    <col min="3" max="3" width="38.109375" style="93" customWidth="1"/>
    <col min="4" max="4" width="4.44140625" customWidth="1"/>
    <col min="5" max="5" width="10.44140625" customWidth="1"/>
    <col min="6" max="6" width="9.88671875" customWidth="1"/>
    <col min="7" max="7" width="12.5546875" customWidth="1"/>
    <col min="11" max="11" width="8.88671875" bestFit="1" customWidth="1"/>
    <col min="18" max="28" width="0" hidden="1" customWidth="1"/>
  </cols>
  <sheetData>
    <row r="1" spans="1:49" ht="15.75" customHeight="1">
      <c r="A1" s="395" t="s">
        <v>6</v>
      </c>
      <c r="B1" s="395"/>
      <c r="C1" s="395"/>
      <c r="D1" s="395"/>
      <c r="E1" s="395"/>
      <c r="F1" s="395"/>
      <c r="G1" s="395"/>
      <c r="T1" t="s">
        <v>137</v>
      </c>
    </row>
    <row r="2" spans="1:49" ht="24.9" customHeight="1">
      <c r="A2" s="126" t="s">
        <v>136</v>
      </c>
      <c r="B2" s="123"/>
      <c r="C2" s="396" t="s">
        <v>40</v>
      </c>
      <c r="D2" s="397"/>
      <c r="E2" s="397"/>
      <c r="F2" s="397"/>
      <c r="G2" s="398"/>
      <c r="T2" t="s">
        <v>138</v>
      </c>
    </row>
    <row r="3" spans="1:49" ht="24.9" customHeight="1">
      <c r="A3" s="127" t="s">
        <v>7</v>
      </c>
      <c r="B3" s="125"/>
      <c r="C3" s="399" t="s">
        <v>37</v>
      </c>
      <c r="D3" s="400"/>
      <c r="E3" s="400"/>
      <c r="F3" s="400"/>
      <c r="G3" s="401"/>
      <c r="T3" t="s">
        <v>139</v>
      </c>
    </row>
    <row r="5" spans="1:49" ht="39.6">
      <c r="A5" s="132" t="s">
        <v>140</v>
      </c>
      <c r="B5" s="133" t="s">
        <v>141</v>
      </c>
      <c r="C5" s="133" t="s">
        <v>142</v>
      </c>
      <c r="D5" s="132" t="s">
        <v>143</v>
      </c>
      <c r="E5" s="132" t="s">
        <v>144</v>
      </c>
      <c r="F5" s="128" t="s">
        <v>145</v>
      </c>
      <c r="G5" s="147" t="s">
        <v>25</v>
      </c>
      <c r="H5" s="148" t="s">
        <v>146</v>
      </c>
      <c r="I5" s="148" t="s">
        <v>147</v>
      </c>
      <c r="J5" s="148" t="s">
        <v>148</v>
      </c>
      <c r="K5" s="148" t="s">
        <v>149</v>
      </c>
    </row>
    <row r="6" spans="1:49">
      <c r="A6" s="149" t="s">
        <v>150</v>
      </c>
      <c r="B6" s="180">
        <v>730</v>
      </c>
      <c r="C6" s="176" t="s">
        <v>99</v>
      </c>
      <c r="D6" s="177"/>
      <c r="E6" s="178"/>
      <c r="F6" s="179"/>
      <c r="G6" s="179">
        <f>SUM(G7:G16)</f>
        <v>0</v>
      </c>
      <c r="H6" s="179"/>
      <c r="I6" s="179">
        <f>SUM(I7:I16)</f>
        <v>0</v>
      </c>
      <c r="J6" s="179"/>
      <c r="K6" s="179">
        <f>SUM(K7:K16)</f>
        <v>0</v>
      </c>
      <c r="T6" t="s">
        <v>151</v>
      </c>
    </row>
    <row r="7" spans="1:49" outlineLevel="1">
      <c r="A7" s="130">
        <v>1</v>
      </c>
      <c r="B7" s="134" t="s">
        <v>1664</v>
      </c>
      <c r="C7" s="166" t="s">
        <v>1665</v>
      </c>
      <c r="D7" s="136" t="s">
        <v>237</v>
      </c>
      <c r="E7" s="140">
        <v>200</v>
      </c>
      <c r="F7" s="144"/>
      <c r="G7" s="145">
        <f t="shared" ref="G7:G16" si="0">ROUND(E7*F7,2)</f>
        <v>0</v>
      </c>
      <c r="H7" s="145">
        <v>0</v>
      </c>
      <c r="I7" s="145">
        <f t="shared" ref="I7:I16" si="1">ROUND(E7*H7,5)</f>
        <v>0</v>
      </c>
      <c r="J7" s="145">
        <v>0</v>
      </c>
      <c r="K7" s="145">
        <f t="shared" ref="K7:K16" si="2">ROUND(E7*J7,5)</f>
        <v>0</v>
      </c>
      <c r="L7" s="129"/>
      <c r="M7" s="129"/>
      <c r="N7" s="129"/>
      <c r="O7" s="129"/>
      <c r="P7" s="129"/>
      <c r="Q7" s="129"/>
      <c r="R7" s="129"/>
      <c r="S7" s="129"/>
      <c r="T7" s="129" t="s">
        <v>265</v>
      </c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</row>
    <row r="8" spans="1:49" ht="20.399999999999999" outlineLevel="1">
      <c r="A8" s="130">
        <v>2</v>
      </c>
      <c r="B8" s="134" t="s">
        <v>1666</v>
      </c>
      <c r="C8" s="166" t="s">
        <v>1667</v>
      </c>
      <c r="D8" s="136" t="s">
        <v>1461</v>
      </c>
      <c r="E8" s="140">
        <v>24</v>
      </c>
      <c r="F8" s="144"/>
      <c r="G8" s="145">
        <f t="shared" si="0"/>
        <v>0</v>
      </c>
      <c r="H8" s="145">
        <v>0</v>
      </c>
      <c r="I8" s="145">
        <f t="shared" si="1"/>
        <v>0</v>
      </c>
      <c r="J8" s="145">
        <v>0</v>
      </c>
      <c r="K8" s="145">
        <f t="shared" si="2"/>
        <v>0</v>
      </c>
      <c r="L8" s="129"/>
      <c r="M8" s="129"/>
      <c r="N8" s="129"/>
      <c r="O8" s="129"/>
      <c r="P8" s="129"/>
      <c r="Q8" s="129"/>
      <c r="R8" s="129"/>
      <c r="S8" s="129"/>
      <c r="T8" s="129" t="s">
        <v>155</v>
      </c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</row>
    <row r="9" spans="1:49" ht="20.399999999999999" outlineLevel="1">
      <c r="A9" s="130">
        <v>3</v>
      </c>
      <c r="B9" s="134" t="s">
        <v>1668</v>
      </c>
      <c r="C9" s="166" t="s">
        <v>1669</v>
      </c>
      <c r="D9" s="136" t="s">
        <v>1461</v>
      </c>
      <c r="E9" s="140">
        <v>1</v>
      </c>
      <c r="F9" s="144"/>
      <c r="G9" s="145">
        <f t="shared" si="0"/>
        <v>0</v>
      </c>
      <c r="H9" s="145">
        <v>0</v>
      </c>
      <c r="I9" s="145">
        <f t="shared" si="1"/>
        <v>0</v>
      </c>
      <c r="J9" s="145">
        <v>0</v>
      </c>
      <c r="K9" s="145">
        <f t="shared" si="2"/>
        <v>0</v>
      </c>
      <c r="L9" s="129"/>
      <c r="M9" s="129"/>
      <c r="N9" s="129"/>
      <c r="O9" s="129"/>
      <c r="P9" s="129"/>
      <c r="Q9" s="129"/>
      <c r="R9" s="129"/>
      <c r="S9" s="129"/>
      <c r="T9" s="129" t="s">
        <v>155</v>
      </c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</row>
    <row r="10" spans="1:49" ht="20.399999999999999" outlineLevel="1">
      <c r="A10" s="130">
        <v>4</v>
      </c>
      <c r="B10" s="134" t="s">
        <v>1670</v>
      </c>
      <c r="C10" s="166" t="s">
        <v>1671</v>
      </c>
      <c r="D10" s="136" t="s">
        <v>1672</v>
      </c>
      <c r="E10" s="140">
        <v>1</v>
      </c>
      <c r="F10" s="144"/>
      <c r="G10" s="145">
        <f t="shared" si="0"/>
        <v>0</v>
      </c>
      <c r="H10" s="145">
        <v>0</v>
      </c>
      <c r="I10" s="145">
        <f t="shared" si="1"/>
        <v>0</v>
      </c>
      <c r="J10" s="145">
        <v>0</v>
      </c>
      <c r="K10" s="145">
        <f t="shared" si="2"/>
        <v>0</v>
      </c>
      <c r="L10" s="129"/>
      <c r="M10" s="129"/>
      <c r="N10" s="129"/>
      <c r="O10" s="129"/>
      <c r="P10" s="129"/>
      <c r="Q10" s="129"/>
      <c r="R10" s="129"/>
      <c r="S10" s="129"/>
      <c r="T10" s="129" t="s">
        <v>155</v>
      </c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</row>
    <row r="11" spans="1:49" outlineLevel="1">
      <c r="A11" s="130">
        <v>5</v>
      </c>
      <c r="B11" s="134" t="s">
        <v>1673</v>
      </c>
      <c r="C11" s="166" t="s">
        <v>1674</v>
      </c>
      <c r="D11" s="136" t="s">
        <v>1461</v>
      </c>
      <c r="E11" s="140">
        <v>25</v>
      </c>
      <c r="F11" s="144"/>
      <c r="G11" s="145">
        <f t="shared" si="0"/>
        <v>0</v>
      </c>
      <c r="H11" s="145">
        <v>0</v>
      </c>
      <c r="I11" s="145">
        <f t="shared" si="1"/>
        <v>0</v>
      </c>
      <c r="J11" s="145">
        <v>0</v>
      </c>
      <c r="K11" s="145">
        <f t="shared" si="2"/>
        <v>0</v>
      </c>
      <c r="L11" s="129"/>
      <c r="M11" s="129"/>
      <c r="N11" s="129"/>
      <c r="O11" s="129"/>
      <c r="P11" s="129"/>
      <c r="Q11" s="129"/>
      <c r="R11" s="129"/>
      <c r="S11" s="129"/>
      <c r="T11" s="129" t="s">
        <v>155</v>
      </c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</row>
    <row r="12" spans="1:49" outlineLevel="1">
      <c r="A12" s="130">
        <v>6</v>
      </c>
      <c r="B12" s="134" t="s">
        <v>1675</v>
      </c>
      <c r="C12" s="166" t="s">
        <v>1676</v>
      </c>
      <c r="D12" s="136" t="s">
        <v>237</v>
      </c>
      <c r="E12" s="140">
        <v>200</v>
      </c>
      <c r="F12" s="144"/>
      <c r="G12" s="145">
        <f t="shared" si="0"/>
        <v>0</v>
      </c>
      <c r="H12" s="145">
        <v>0</v>
      </c>
      <c r="I12" s="145">
        <f t="shared" si="1"/>
        <v>0</v>
      </c>
      <c r="J12" s="145">
        <v>0</v>
      </c>
      <c r="K12" s="145">
        <f t="shared" si="2"/>
        <v>0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</row>
    <row r="13" spans="1:49" outlineLevel="1">
      <c r="A13" s="130">
        <v>7</v>
      </c>
      <c r="B13" s="134" t="s">
        <v>1677</v>
      </c>
      <c r="C13" s="166" t="s">
        <v>1678</v>
      </c>
      <c r="D13" s="136" t="s">
        <v>1461</v>
      </c>
      <c r="E13" s="140">
        <v>1</v>
      </c>
      <c r="F13" s="144"/>
      <c r="G13" s="145">
        <f t="shared" si="0"/>
        <v>0</v>
      </c>
      <c r="H13" s="145">
        <v>0</v>
      </c>
      <c r="I13" s="145">
        <f t="shared" si="1"/>
        <v>0</v>
      </c>
      <c r="J13" s="145">
        <v>0</v>
      </c>
      <c r="K13" s="145">
        <f t="shared" si="2"/>
        <v>0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</row>
    <row r="14" spans="1:49" outlineLevel="1">
      <c r="A14" s="130">
        <v>8</v>
      </c>
      <c r="B14" s="134" t="s">
        <v>1679</v>
      </c>
      <c r="C14" s="166" t="s">
        <v>1680</v>
      </c>
      <c r="D14" s="136" t="s">
        <v>1579</v>
      </c>
      <c r="E14" s="140">
        <v>1</v>
      </c>
      <c r="F14" s="144"/>
      <c r="G14" s="145">
        <f t="shared" si="0"/>
        <v>0</v>
      </c>
      <c r="H14" s="145">
        <v>0</v>
      </c>
      <c r="I14" s="145">
        <f t="shared" si="1"/>
        <v>0</v>
      </c>
      <c r="J14" s="145">
        <v>0</v>
      </c>
      <c r="K14" s="145">
        <f t="shared" si="2"/>
        <v>0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</row>
    <row r="15" spans="1:49" outlineLevel="1">
      <c r="A15" s="130">
        <v>9</v>
      </c>
      <c r="B15" s="134" t="s">
        <v>1681</v>
      </c>
      <c r="C15" s="166" t="s">
        <v>1586</v>
      </c>
      <c r="D15" s="136" t="s">
        <v>1579</v>
      </c>
      <c r="E15" s="140">
        <v>1</v>
      </c>
      <c r="F15" s="144"/>
      <c r="G15" s="145">
        <f t="shared" si="0"/>
        <v>0</v>
      </c>
      <c r="H15" s="145">
        <v>0</v>
      </c>
      <c r="I15" s="145">
        <f t="shared" si="1"/>
        <v>0</v>
      </c>
      <c r="J15" s="145">
        <v>0</v>
      </c>
      <c r="K15" s="145">
        <f t="shared" si="2"/>
        <v>0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</row>
    <row r="16" spans="1:49" outlineLevel="1">
      <c r="A16" s="155">
        <v>10</v>
      </c>
      <c r="B16" s="156" t="s">
        <v>1682</v>
      </c>
      <c r="C16" s="170" t="s">
        <v>1588</v>
      </c>
      <c r="D16" s="157" t="s">
        <v>1579</v>
      </c>
      <c r="E16" s="158">
        <v>1</v>
      </c>
      <c r="F16" s="159"/>
      <c r="G16" s="160">
        <f t="shared" si="0"/>
        <v>0</v>
      </c>
      <c r="H16" s="160">
        <v>0</v>
      </c>
      <c r="I16" s="160">
        <f t="shared" si="1"/>
        <v>0</v>
      </c>
      <c r="J16" s="160">
        <v>0</v>
      </c>
      <c r="K16" s="160">
        <f t="shared" si="2"/>
        <v>0</v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</row>
    <row r="17" spans="1:20">
      <c r="A17" s="164"/>
      <c r="B17" s="6" t="s">
        <v>1507</v>
      </c>
      <c r="C17" s="171" t="s">
        <v>1507</v>
      </c>
      <c r="D17" s="164"/>
      <c r="E17" s="164"/>
      <c r="F17" s="164"/>
      <c r="G17" s="174"/>
      <c r="H17" s="174"/>
      <c r="I17" s="174"/>
      <c r="J17" s="174"/>
      <c r="K17" s="174"/>
      <c r="R17">
        <v>15</v>
      </c>
      <c r="S17">
        <v>21</v>
      </c>
    </row>
    <row r="18" spans="1:20">
      <c r="A18" s="161"/>
      <c r="B18" s="162"/>
      <c r="C18" s="172" t="s">
        <v>1507</v>
      </c>
      <c r="D18" s="163"/>
      <c r="E18" s="163"/>
      <c r="F18" s="163"/>
      <c r="G18" s="165">
        <f>G6</f>
        <v>0</v>
      </c>
      <c r="H18" s="174"/>
      <c r="I18" s="174"/>
      <c r="J18" s="174"/>
      <c r="K18" s="174"/>
      <c r="R18" t="e">
        <f>SUMIF(#REF!,R17,G5:G16)</f>
        <v>#REF!</v>
      </c>
      <c r="S18" t="e">
        <f>SUMIF(#REF!,S17,G5:G16)</f>
        <v>#REF!</v>
      </c>
      <c r="T18" t="s">
        <v>1508</v>
      </c>
    </row>
    <row r="19" spans="1:20">
      <c r="A19" s="164"/>
      <c r="B19" s="6" t="s">
        <v>1507</v>
      </c>
      <c r="C19" s="171" t="s">
        <v>1507</v>
      </c>
      <c r="D19" s="164"/>
      <c r="E19" s="164"/>
      <c r="F19" s="164"/>
      <c r="G19" s="174"/>
      <c r="H19" s="174"/>
      <c r="I19" s="174"/>
      <c r="J19" s="174"/>
      <c r="K19" s="174"/>
    </row>
    <row r="20" spans="1:20">
      <c r="A20" s="164"/>
      <c r="B20" s="6" t="s">
        <v>1507</v>
      </c>
      <c r="C20" s="171" t="s">
        <v>1507</v>
      </c>
      <c r="D20" s="164"/>
      <c r="E20" s="164"/>
      <c r="F20" s="164"/>
      <c r="G20" s="174"/>
      <c r="H20" s="174"/>
      <c r="I20" s="174"/>
      <c r="J20" s="174"/>
      <c r="K20" s="174"/>
    </row>
    <row r="21" spans="1:20">
      <c r="A21" s="402"/>
      <c r="B21" s="402"/>
      <c r="C21" s="403"/>
      <c r="D21" s="164"/>
      <c r="E21" s="164"/>
      <c r="F21" s="164"/>
      <c r="G21" s="164"/>
      <c r="H21" s="164"/>
      <c r="I21" s="164"/>
      <c r="J21" s="164"/>
      <c r="K21" s="164"/>
    </row>
    <row r="22" spans="1:20">
      <c r="A22" s="404"/>
      <c r="B22" s="405"/>
      <c r="C22" s="406"/>
      <c r="D22" s="405"/>
      <c r="E22" s="405"/>
      <c r="F22" s="405"/>
      <c r="G22" s="407"/>
      <c r="H22" s="164"/>
      <c r="I22" s="164"/>
      <c r="J22" s="164"/>
      <c r="K22" s="164"/>
      <c r="T22" t="s">
        <v>1509</v>
      </c>
    </row>
    <row r="23" spans="1:20">
      <c r="A23" s="408"/>
      <c r="B23" s="409"/>
      <c r="C23" s="410"/>
      <c r="D23" s="409"/>
      <c r="E23" s="409"/>
      <c r="F23" s="409"/>
      <c r="G23" s="411"/>
      <c r="H23" s="164"/>
      <c r="I23" s="164"/>
      <c r="J23" s="164"/>
      <c r="K23" s="164"/>
    </row>
    <row r="24" spans="1:20">
      <c r="A24" s="408"/>
      <c r="B24" s="409"/>
      <c r="C24" s="410"/>
      <c r="D24" s="409"/>
      <c r="E24" s="409"/>
      <c r="F24" s="409"/>
      <c r="G24" s="411"/>
      <c r="H24" s="164"/>
      <c r="I24" s="164"/>
      <c r="J24" s="164"/>
      <c r="K24" s="164"/>
    </row>
    <row r="25" spans="1:20">
      <c r="A25" s="408"/>
      <c r="B25" s="409"/>
      <c r="C25" s="410"/>
      <c r="D25" s="409"/>
      <c r="E25" s="409"/>
      <c r="F25" s="409"/>
      <c r="G25" s="411"/>
      <c r="H25" s="164"/>
      <c r="I25" s="164"/>
      <c r="J25" s="164"/>
      <c r="K25" s="164"/>
    </row>
    <row r="26" spans="1:20">
      <c r="A26" s="412"/>
      <c r="B26" s="413"/>
      <c r="C26" s="414"/>
      <c r="D26" s="413"/>
      <c r="E26" s="413"/>
      <c r="F26" s="413"/>
      <c r="G26" s="415"/>
      <c r="H26" s="164"/>
      <c r="I26" s="164"/>
      <c r="J26" s="164"/>
      <c r="K26" s="164"/>
    </row>
    <row r="27" spans="1:20">
      <c r="A27" s="164"/>
      <c r="B27" s="6" t="s">
        <v>1507</v>
      </c>
      <c r="C27" s="171" t="s">
        <v>1507</v>
      </c>
      <c r="D27" s="164"/>
      <c r="E27" s="164"/>
      <c r="F27" s="164"/>
      <c r="G27" s="164"/>
      <c r="H27" s="164"/>
      <c r="I27" s="164"/>
      <c r="J27" s="164"/>
      <c r="K27" s="164"/>
    </row>
    <row r="28" spans="1:20">
      <c r="C28" s="173"/>
      <c r="T28" t="s">
        <v>1510</v>
      </c>
    </row>
  </sheetData>
  <mergeCells count="5">
    <mergeCell ref="A1:G1"/>
    <mergeCell ref="C2:G2"/>
    <mergeCell ref="C3:G3"/>
    <mergeCell ref="A21:C21"/>
    <mergeCell ref="A22:G26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opLeftCell="A115" workbookViewId="0">
      <selection activeCell="C145" sqref="C145"/>
    </sheetView>
  </sheetViews>
  <sheetFormatPr defaultRowHeight="13.2"/>
  <cols>
    <col min="1" max="1" width="14" customWidth="1"/>
    <col min="2" max="2" width="56.33203125" style="1" customWidth="1"/>
    <col min="3" max="3" width="4.6640625" style="1" customWidth="1"/>
    <col min="4" max="4" width="6.88671875" style="1" customWidth="1"/>
    <col min="5" max="5" width="11" customWidth="1"/>
    <col min="6" max="6" width="10.88671875" customWidth="1"/>
    <col min="7" max="7" width="10.44140625" customWidth="1"/>
    <col min="8" max="8" width="11" customWidth="1"/>
    <col min="9" max="9" width="14" customWidth="1"/>
    <col min="10" max="10" width="28.6640625" customWidth="1"/>
  </cols>
  <sheetData>
    <row r="1" spans="1:9" ht="15.9" customHeight="1">
      <c r="A1" s="182" t="s">
        <v>1736</v>
      </c>
      <c r="B1" s="183"/>
      <c r="C1" s="124"/>
      <c r="D1" s="184"/>
      <c r="E1" s="185" t="s">
        <v>1737</v>
      </c>
      <c r="F1" s="185"/>
      <c r="G1" s="186"/>
      <c r="H1" s="186"/>
      <c r="I1" s="187"/>
    </row>
    <row r="2" spans="1:9" ht="12.75" customHeight="1">
      <c r="A2" s="188"/>
      <c r="B2" s="189"/>
      <c r="C2" s="190"/>
      <c r="D2" s="191"/>
      <c r="E2" s="192"/>
      <c r="F2" s="193"/>
      <c r="G2" s="194"/>
      <c r="H2" s="195"/>
      <c r="I2" s="195"/>
    </row>
    <row r="3" spans="1:9" ht="12.75" customHeight="1">
      <c r="A3" s="188"/>
      <c r="B3" s="196" t="s">
        <v>1738</v>
      </c>
      <c r="C3" s="190"/>
      <c r="D3" s="191"/>
      <c r="E3" s="192"/>
      <c r="F3" s="193"/>
      <c r="G3" s="194"/>
      <c r="H3" s="195"/>
      <c r="I3" s="195"/>
    </row>
    <row r="4" spans="1:9" ht="12.75" customHeight="1">
      <c r="A4" s="197" t="s">
        <v>1739</v>
      </c>
      <c r="B4" s="198" t="s">
        <v>5</v>
      </c>
      <c r="C4" s="199" t="s">
        <v>1740</v>
      </c>
      <c r="D4" s="200" t="s">
        <v>1741</v>
      </c>
      <c r="E4" s="201" t="s">
        <v>1742</v>
      </c>
      <c r="F4" s="201" t="s">
        <v>1743</v>
      </c>
      <c r="G4" s="202" t="s">
        <v>1744</v>
      </c>
      <c r="H4" s="202" t="s">
        <v>1745</v>
      </c>
      <c r="I4" s="202" t="s">
        <v>1</v>
      </c>
    </row>
    <row r="5" spans="1:9" ht="12.75" customHeight="1">
      <c r="A5" s="203"/>
      <c r="B5" s="204" t="s">
        <v>1746</v>
      </c>
      <c r="C5" s="205" t="s">
        <v>1095</v>
      </c>
      <c r="D5" s="206">
        <v>1</v>
      </c>
      <c r="E5" s="430"/>
      <c r="F5" s="207">
        <f>D5*E5</f>
        <v>0</v>
      </c>
      <c r="G5" s="431"/>
      <c r="H5" s="185">
        <f t="shared" ref="H5:H9" si="0">+D5*G5</f>
        <v>0</v>
      </c>
      <c r="I5" s="195">
        <f t="shared" ref="I5:I9" si="1">+F5+H5</f>
        <v>0</v>
      </c>
    </row>
    <row r="6" spans="1:9" ht="12.75" customHeight="1">
      <c r="A6" s="203"/>
      <c r="B6" s="208" t="s">
        <v>1747</v>
      </c>
      <c r="C6" s="205" t="s">
        <v>1095</v>
      </c>
      <c r="D6" s="206">
        <v>1</v>
      </c>
      <c r="E6" s="430"/>
      <c r="F6" s="207">
        <f>D6*E6</f>
        <v>0</v>
      </c>
      <c r="G6" s="431"/>
      <c r="H6" s="185">
        <f t="shared" si="0"/>
        <v>0</v>
      </c>
      <c r="I6" s="195">
        <f t="shared" si="1"/>
        <v>0</v>
      </c>
    </row>
    <row r="7" spans="1:9" ht="12.75" customHeight="1">
      <c r="A7" s="203"/>
      <c r="B7" s="208" t="s">
        <v>1748</v>
      </c>
      <c r="C7" s="205" t="s">
        <v>1095</v>
      </c>
      <c r="D7" s="206">
        <v>1</v>
      </c>
      <c r="E7" s="430"/>
      <c r="F7" s="207">
        <f t="shared" ref="F7:F9" si="2">D7*E7</f>
        <v>0</v>
      </c>
      <c r="G7" s="431"/>
      <c r="H7" s="185">
        <f t="shared" si="0"/>
        <v>0</v>
      </c>
      <c r="I7" s="195">
        <f t="shared" si="1"/>
        <v>0</v>
      </c>
    </row>
    <row r="8" spans="1:9" ht="12.75" customHeight="1">
      <c r="A8" s="203"/>
      <c r="B8" s="208" t="s">
        <v>1749</v>
      </c>
      <c r="C8" s="205" t="s">
        <v>1095</v>
      </c>
      <c r="D8" s="206">
        <v>1</v>
      </c>
      <c r="E8" s="430"/>
      <c r="F8" s="207">
        <f t="shared" si="2"/>
        <v>0</v>
      </c>
      <c r="G8" s="431"/>
      <c r="H8" s="185">
        <f t="shared" si="0"/>
        <v>0</v>
      </c>
      <c r="I8" s="195">
        <f t="shared" si="1"/>
        <v>0</v>
      </c>
    </row>
    <row r="9" spans="1:9" ht="12.75" customHeight="1">
      <c r="A9" s="209"/>
      <c r="B9" s="204" t="s">
        <v>1750</v>
      </c>
      <c r="C9" s="210" t="s">
        <v>1095</v>
      </c>
      <c r="D9" s="211">
        <v>1</v>
      </c>
      <c r="E9" s="430"/>
      <c r="F9" s="207">
        <f t="shared" si="2"/>
        <v>0</v>
      </c>
      <c r="G9" s="432"/>
      <c r="H9" s="185">
        <f t="shared" si="0"/>
        <v>0</v>
      </c>
      <c r="I9" s="195">
        <f t="shared" si="1"/>
        <v>0</v>
      </c>
    </row>
    <row r="10" spans="1:9" ht="12.75" customHeight="1">
      <c r="A10" s="188"/>
      <c r="B10" s="213" t="s">
        <v>1751</v>
      </c>
      <c r="C10" s="190"/>
      <c r="D10" s="214"/>
      <c r="E10" s="215"/>
      <c r="F10" s="185">
        <f>+SUM(F5:F9)</f>
        <v>0</v>
      </c>
      <c r="G10" s="185"/>
      <c r="H10" s="185"/>
      <c r="I10" s="185"/>
    </row>
    <row r="11" spans="1:9" ht="12.75" customHeight="1">
      <c r="A11" s="188"/>
      <c r="B11" s="213" t="s">
        <v>1752</v>
      </c>
      <c r="C11" s="190"/>
      <c r="D11" s="214"/>
      <c r="E11" s="215"/>
      <c r="F11" s="185"/>
      <c r="G11" s="185"/>
      <c r="H11" s="185">
        <f>+SUM(H5:H9)</f>
        <v>0</v>
      </c>
      <c r="I11" s="185"/>
    </row>
    <row r="12" spans="1:9" ht="12.75" customHeight="1">
      <c r="A12" s="188"/>
      <c r="B12" s="189" t="s">
        <v>1753</v>
      </c>
      <c r="C12" s="190" t="s">
        <v>0</v>
      </c>
      <c r="D12" s="206">
        <v>3</v>
      </c>
      <c r="E12" s="185"/>
      <c r="F12" s="193"/>
      <c r="G12" s="194"/>
      <c r="H12" s="195"/>
      <c r="I12" s="195">
        <f>D12*0.01*(F10+H11)</f>
        <v>0</v>
      </c>
    </row>
    <row r="13" spans="1:9" ht="12.75" customHeight="1">
      <c r="A13" s="188"/>
      <c r="B13" s="213" t="s">
        <v>1754</v>
      </c>
      <c r="C13" s="190" t="s">
        <v>0</v>
      </c>
      <c r="D13" s="206">
        <v>6</v>
      </c>
      <c r="E13" s="185"/>
      <c r="F13" s="193"/>
      <c r="G13" s="194"/>
      <c r="H13" s="195"/>
      <c r="I13" s="195">
        <f>D13*0.01*(F10+H11)</f>
        <v>0</v>
      </c>
    </row>
    <row r="14" spans="1:9" ht="12.75" customHeight="1">
      <c r="A14" s="216" t="s">
        <v>1755</v>
      </c>
      <c r="B14" s="217" t="str">
        <f>B3</f>
        <v>ROZVADĚČE prvky silové</v>
      </c>
      <c r="C14" s="218"/>
      <c r="D14" s="219"/>
      <c r="E14" s="220"/>
      <c r="F14" s="220"/>
      <c r="G14" s="220"/>
      <c r="H14" s="220"/>
      <c r="I14" s="221">
        <f>F10+H11+I12+I13</f>
        <v>0</v>
      </c>
    </row>
    <row r="15" spans="1:9" ht="12.75" customHeight="1">
      <c r="A15" s="188"/>
      <c r="B15" s="189"/>
      <c r="C15" s="190"/>
      <c r="D15" s="191"/>
      <c r="E15" s="192"/>
      <c r="F15" s="193"/>
      <c r="G15" s="194"/>
      <c r="H15" s="195"/>
      <c r="I15" s="195"/>
    </row>
    <row r="16" spans="1:9" ht="12.75" customHeight="1">
      <c r="A16" s="222"/>
      <c r="B16" s="223" t="s">
        <v>1756</v>
      </c>
      <c r="C16" s="224"/>
      <c r="D16" s="225"/>
      <c r="E16" s="192"/>
      <c r="F16" s="212"/>
      <c r="G16" s="185"/>
      <c r="H16" s="185"/>
      <c r="I16" s="185"/>
    </row>
    <row r="17" spans="1:9" ht="12.75" customHeight="1">
      <c r="A17" s="197" t="s">
        <v>1739</v>
      </c>
      <c r="B17" s="198" t="s">
        <v>5</v>
      </c>
      <c r="C17" s="199" t="s">
        <v>1740</v>
      </c>
      <c r="D17" s="200" t="s">
        <v>1741</v>
      </c>
      <c r="E17" s="201" t="s">
        <v>1742</v>
      </c>
      <c r="F17" s="201" t="s">
        <v>1743</v>
      </c>
      <c r="G17" s="202" t="s">
        <v>1744</v>
      </c>
      <c r="H17" s="202" t="s">
        <v>1745</v>
      </c>
      <c r="I17" s="202" t="s">
        <v>1</v>
      </c>
    </row>
    <row r="18" spans="1:9" ht="12.75" customHeight="1">
      <c r="A18" s="226" t="s">
        <v>1757</v>
      </c>
      <c r="B18" s="227" t="s">
        <v>1758</v>
      </c>
      <c r="C18" s="228" t="s">
        <v>1461</v>
      </c>
      <c r="D18" s="206">
        <v>8</v>
      </c>
      <c r="E18" s="430"/>
      <c r="F18" s="207">
        <f t="shared" ref="F18:F41" si="3">D18*E18</f>
        <v>0</v>
      </c>
      <c r="G18" s="431"/>
      <c r="H18" s="185">
        <f t="shared" ref="H18:H41" si="4">+D18*G18</f>
        <v>0</v>
      </c>
      <c r="I18" s="195">
        <f t="shared" ref="I18:I40" si="5">+F18+H18</f>
        <v>0</v>
      </c>
    </row>
    <row r="19" spans="1:9" ht="12.75" customHeight="1">
      <c r="A19" s="226" t="s">
        <v>1757</v>
      </c>
      <c r="B19" s="227" t="s">
        <v>1759</v>
      </c>
      <c r="C19" s="228" t="s">
        <v>1461</v>
      </c>
      <c r="D19" s="206">
        <v>20</v>
      </c>
      <c r="E19" s="433"/>
      <c r="F19" s="207">
        <f t="shared" si="3"/>
        <v>0</v>
      </c>
      <c r="G19" s="431"/>
      <c r="H19" s="185">
        <f t="shared" si="4"/>
        <v>0</v>
      </c>
      <c r="I19" s="195">
        <f t="shared" si="5"/>
        <v>0</v>
      </c>
    </row>
    <row r="20" spans="1:9" ht="12.75" customHeight="1">
      <c r="A20" s="226" t="s">
        <v>1757</v>
      </c>
      <c r="B20" s="227" t="s">
        <v>1760</v>
      </c>
      <c r="C20" s="228" t="s">
        <v>1461</v>
      </c>
      <c r="D20" s="206">
        <v>0</v>
      </c>
      <c r="E20" s="433"/>
      <c r="F20" s="207">
        <f t="shared" si="3"/>
        <v>0</v>
      </c>
      <c r="G20" s="431"/>
      <c r="H20" s="185">
        <f t="shared" si="4"/>
        <v>0</v>
      </c>
      <c r="I20" s="195">
        <f t="shared" si="5"/>
        <v>0</v>
      </c>
    </row>
    <row r="21" spans="1:9" ht="12.75" customHeight="1">
      <c r="A21" s="226" t="s">
        <v>1757</v>
      </c>
      <c r="B21" s="227" t="s">
        <v>1761</v>
      </c>
      <c r="C21" s="228" t="s">
        <v>1461</v>
      </c>
      <c r="D21" s="206">
        <v>9</v>
      </c>
      <c r="E21" s="433"/>
      <c r="F21" s="207">
        <f t="shared" si="3"/>
        <v>0</v>
      </c>
      <c r="G21" s="431"/>
      <c r="H21" s="185">
        <f t="shared" si="4"/>
        <v>0</v>
      </c>
      <c r="I21" s="195">
        <f t="shared" si="5"/>
        <v>0</v>
      </c>
    </row>
    <row r="22" spans="1:9" ht="12.75" customHeight="1">
      <c r="A22" s="226" t="s">
        <v>1757</v>
      </c>
      <c r="B22" s="227" t="s">
        <v>1762</v>
      </c>
      <c r="C22" s="228" t="s">
        <v>1461</v>
      </c>
      <c r="D22" s="206">
        <v>4</v>
      </c>
      <c r="E22" s="433"/>
      <c r="F22" s="207">
        <f t="shared" si="3"/>
        <v>0</v>
      </c>
      <c r="G22" s="431"/>
      <c r="H22" s="185">
        <f t="shared" si="4"/>
        <v>0</v>
      </c>
      <c r="I22" s="195">
        <f t="shared" si="5"/>
        <v>0</v>
      </c>
    </row>
    <row r="23" spans="1:9" ht="12.75" customHeight="1">
      <c r="A23" s="226" t="s">
        <v>1757</v>
      </c>
      <c r="B23" s="227" t="s">
        <v>1763</v>
      </c>
      <c r="C23" s="228" t="s">
        <v>1461</v>
      </c>
      <c r="D23" s="206">
        <v>0</v>
      </c>
      <c r="E23" s="433"/>
      <c r="F23" s="207">
        <f t="shared" si="3"/>
        <v>0</v>
      </c>
      <c r="G23" s="431"/>
      <c r="H23" s="185">
        <f t="shared" si="4"/>
        <v>0</v>
      </c>
      <c r="I23" s="195">
        <f t="shared" si="5"/>
        <v>0</v>
      </c>
    </row>
    <row r="24" spans="1:9" ht="12.75" customHeight="1">
      <c r="A24" s="226" t="s">
        <v>1757</v>
      </c>
      <c r="B24" s="227" t="s">
        <v>1764</v>
      </c>
      <c r="C24" s="228" t="s">
        <v>1461</v>
      </c>
      <c r="D24" s="206">
        <v>15</v>
      </c>
      <c r="E24" s="433"/>
      <c r="F24" s="207">
        <f t="shared" si="3"/>
        <v>0</v>
      </c>
      <c r="G24" s="431"/>
      <c r="H24" s="185">
        <f t="shared" si="4"/>
        <v>0</v>
      </c>
      <c r="I24" s="195">
        <f t="shared" si="5"/>
        <v>0</v>
      </c>
    </row>
    <row r="25" spans="1:9" ht="12.75" customHeight="1">
      <c r="A25" s="197" t="s">
        <v>1757</v>
      </c>
      <c r="B25" s="227" t="s">
        <v>1765</v>
      </c>
      <c r="C25" s="228" t="s">
        <v>1461</v>
      </c>
      <c r="D25" s="206">
        <v>0</v>
      </c>
      <c r="E25" s="430"/>
      <c r="F25" s="207">
        <f t="shared" si="3"/>
        <v>0</v>
      </c>
      <c r="G25" s="431"/>
      <c r="H25" s="185">
        <f t="shared" si="4"/>
        <v>0</v>
      </c>
      <c r="I25" s="195">
        <f t="shared" si="5"/>
        <v>0</v>
      </c>
    </row>
    <row r="26" spans="1:9" ht="12.75" customHeight="1">
      <c r="A26" s="197" t="s">
        <v>1766</v>
      </c>
      <c r="B26" s="227" t="s">
        <v>1767</v>
      </c>
      <c r="C26" s="228" t="s">
        <v>1461</v>
      </c>
      <c r="D26" s="206">
        <v>0</v>
      </c>
      <c r="E26" s="430"/>
      <c r="F26" s="207">
        <f t="shared" si="3"/>
        <v>0</v>
      </c>
      <c r="G26" s="431"/>
      <c r="H26" s="185">
        <f t="shared" si="4"/>
        <v>0</v>
      </c>
      <c r="I26" s="195">
        <f t="shared" si="5"/>
        <v>0</v>
      </c>
    </row>
    <row r="27" spans="1:9" ht="12.75" customHeight="1">
      <c r="A27" s="197" t="s">
        <v>1757</v>
      </c>
      <c r="B27" s="227" t="s">
        <v>1768</v>
      </c>
      <c r="C27" s="228" t="s">
        <v>1461</v>
      </c>
      <c r="D27" s="206">
        <v>30</v>
      </c>
      <c r="E27" s="430"/>
      <c r="F27" s="207">
        <f t="shared" si="3"/>
        <v>0</v>
      </c>
      <c r="G27" s="431"/>
      <c r="H27" s="185">
        <f t="shared" si="4"/>
        <v>0</v>
      </c>
      <c r="I27" s="195">
        <f t="shared" si="5"/>
        <v>0</v>
      </c>
    </row>
    <row r="28" spans="1:9" ht="12.75" customHeight="1">
      <c r="A28" s="197" t="s">
        <v>1757</v>
      </c>
      <c r="B28" s="227" t="s">
        <v>1769</v>
      </c>
      <c r="C28" s="228" t="s">
        <v>1461</v>
      </c>
      <c r="D28" s="206">
        <v>1</v>
      </c>
      <c r="E28" s="430"/>
      <c r="F28" s="207">
        <f t="shared" si="3"/>
        <v>0</v>
      </c>
      <c r="G28" s="431"/>
      <c r="H28" s="185">
        <f t="shared" si="4"/>
        <v>0</v>
      </c>
      <c r="I28" s="195">
        <f t="shared" si="5"/>
        <v>0</v>
      </c>
    </row>
    <row r="29" spans="1:9" ht="12.75" customHeight="1">
      <c r="A29" s="197" t="s">
        <v>1757</v>
      </c>
      <c r="B29" s="227" t="s">
        <v>1770</v>
      </c>
      <c r="C29" s="228" t="s">
        <v>1461</v>
      </c>
      <c r="D29" s="206">
        <v>1</v>
      </c>
      <c r="E29" s="430"/>
      <c r="F29" s="207">
        <f t="shared" si="3"/>
        <v>0</v>
      </c>
      <c r="G29" s="431"/>
      <c r="H29" s="185">
        <f t="shared" si="4"/>
        <v>0</v>
      </c>
      <c r="I29" s="195">
        <f t="shared" si="5"/>
        <v>0</v>
      </c>
    </row>
    <row r="30" spans="1:9" ht="12.75" customHeight="1">
      <c r="A30" s="197" t="s">
        <v>1757</v>
      </c>
      <c r="B30" s="227" t="s">
        <v>1771</v>
      </c>
      <c r="C30" s="228" t="s">
        <v>1461</v>
      </c>
      <c r="D30" s="206">
        <v>1</v>
      </c>
      <c r="E30" s="430"/>
      <c r="F30" s="207">
        <f t="shared" si="3"/>
        <v>0</v>
      </c>
      <c r="G30" s="431"/>
      <c r="H30" s="185">
        <f t="shared" si="4"/>
        <v>0</v>
      </c>
      <c r="I30" s="195">
        <f t="shared" si="5"/>
        <v>0</v>
      </c>
    </row>
    <row r="31" spans="1:9" ht="12.75" customHeight="1">
      <c r="A31" s="197" t="s">
        <v>1757</v>
      </c>
      <c r="B31" s="227" t="s">
        <v>1772</v>
      </c>
      <c r="C31" s="228" t="s">
        <v>1461</v>
      </c>
      <c r="D31" s="206">
        <v>17</v>
      </c>
      <c r="E31" s="430"/>
      <c r="F31" s="207">
        <f t="shared" si="3"/>
        <v>0</v>
      </c>
      <c r="G31" s="431"/>
      <c r="H31" s="185">
        <f t="shared" si="4"/>
        <v>0</v>
      </c>
      <c r="I31" s="195">
        <f t="shared" si="5"/>
        <v>0</v>
      </c>
    </row>
    <row r="32" spans="1:9" ht="12.75" customHeight="1">
      <c r="A32" s="197" t="s">
        <v>1757</v>
      </c>
      <c r="B32" s="227" t="s">
        <v>1773</v>
      </c>
      <c r="C32" s="228" t="s">
        <v>1461</v>
      </c>
      <c r="D32" s="206">
        <v>0</v>
      </c>
      <c r="E32" s="430"/>
      <c r="F32" s="207">
        <f t="shared" si="3"/>
        <v>0</v>
      </c>
      <c r="G32" s="431"/>
      <c r="H32" s="185">
        <f t="shared" si="4"/>
        <v>0</v>
      </c>
      <c r="I32" s="195">
        <f t="shared" si="5"/>
        <v>0</v>
      </c>
    </row>
    <row r="33" spans="1:9" ht="12.75" customHeight="1">
      <c r="A33" s="197" t="s">
        <v>1757</v>
      </c>
      <c r="B33" s="227" t="s">
        <v>1774</v>
      </c>
      <c r="C33" s="228" t="s">
        <v>1461</v>
      </c>
      <c r="D33" s="206">
        <v>9</v>
      </c>
      <c r="E33" s="430"/>
      <c r="F33" s="207">
        <f t="shared" si="3"/>
        <v>0</v>
      </c>
      <c r="G33" s="431"/>
      <c r="H33" s="185">
        <f t="shared" si="4"/>
        <v>0</v>
      </c>
      <c r="I33" s="195">
        <f t="shared" si="5"/>
        <v>0</v>
      </c>
    </row>
    <row r="34" spans="1:9" ht="12.75" customHeight="1">
      <c r="A34" s="197" t="s">
        <v>1757</v>
      </c>
      <c r="B34" s="227" t="s">
        <v>1775</v>
      </c>
      <c r="C34" s="228" t="s">
        <v>1461</v>
      </c>
      <c r="D34" s="206"/>
      <c r="E34" s="430"/>
      <c r="F34" s="207">
        <f t="shared" si="3"/>
        <v>0</v>
      </c>
      <c r="G34" s="431"/>
      <c r="H34" s="185">
        <f t="shared" si="4"/>
        <v>0</v>
      </c>
      <c r="I34" s="195">
        <f t="shared" si="5"/>
        <v>0</v>
      </c>
    </row>
    <row r="35" spans="1:9" ht="12.75" customHeight="1">
      <c r="A35" s="197" t="s">
        <v>1757</v>
      </c>
      <c r="B35" s="227" t="s">
        <v>1776</v>
      </c>
      <c r="C35" s="228" t="s">
        <v>1461</v>
      </c>
      <c r="D35" s="206">
        <v>25</v>
      </c>
      <c r="E35" s="430"/>
      <c r="F35" s="207">
        <f t="shared" si="3"/>
        <v>0</v>
      </c>
      <c r="G35" s="431"/>
      <c r="H35" s="185">
        <f t="shared" si="4"/>
        <v>0</v>
      </c>
      <c r="I35" s="195">
        <f t="shared" si="5"/>
        <v>0</v>
      </c>
    </row>
    <row r="36" spans="1:9" ht="12.75" customHeight="1">
      <c r="A36" s="197" t="s">
        <v>1757</v>
      </c>
      <c r="B36" s="227" t="s">
        <v>1777</v>
      </c>
      <c r="C36" s="228" t="s">
        <v>1461</v>
      </c>
      <c r="D36" s="206">
        <v>27</v>
      </c>
      <c r="E36" s="430"/>
      <c r="F36" s="207">
        <f t="shared" si="3"/>
        <v>0</v>
      </c>
      <c r="G36" s="431"/>
      <c r="H36" s="185">
        <f t="shared" si="4"/>
        <v>0</v>
      </c>
      <c r="I36" s="195">
        <f t="shared" si="5"/>
        <v>0</v>
      </c>
    </row>
    <row r="37" spans="1:9" ht="12.75" customHeight="1">
      <c r="A37" s="197" t="s">
        <v>1757</v>
      </c>
      <c r="B37" s="227" t="s">
        <v>1778</v>
      </c>
      <c r="C37" s="228" t="s">
        <v>1461</v>
      </c>
      <c r="D37" s="206">
        <v>1</v>
      </c>
      <c r="E37" s="430"/>
      <c r="F37" s="207">
        <f t="shared" si="3"/>
        <v>0</v>
      </c>
      <c r="G37" s="431"/>
      <c r="H37" s="185">
        <f t="shared" si="4"/>
        <v>0</v>
      </c>
      <c r="I37" s="195">
        <f t="shared" si="5"/>
        <v>0</v>
      </c>
    </row>
    <row r="38" spans="1:9" ht="12.75" customHeight="1">
      <c r="A38" s="197" t="s">
        <v>1757</v>
      </c>
      <c r="B38" s="227" t="s">
        <v>1779</v>
      </c>
      <c r="C38" s="228" t="s">
        <v>1461</v>
      </c>
      <c r="D38" s="206">
        <v>1</v>
      </c>
      <c r="E38" s="430"/>
      <c r="F38" s="207">
        <f t="shared" si="3"/>
        <v>0</v>
      </c>
      <c r="G38" s="431"/>
      <c r="H38" s="185">
        <f t="shared" si="4"/>
        <v>0</v>
      </c>
      <c r="I38" s="195">
        <f t="shared" si="5"/>
        <v>0</v>
      </c>
    </row>
    <row r="39" spans="1:9" ht="12.75" customHeight="1">
      <c r="A39" s="197" t="s">
        <v>1780</v>
      </c>
      <c r="B39" s="227" t="s">
        <v>1781</v>
      </c>
      <c r="C39" s="228" t="s">
        <v>1461</v>
      </c>
      <c r="D39" s="206">
        <v>1</v>
      </c>
      <c r="E39" s="430"/>
      <c r="F39" s="207">
        <f t="shared" si="3"/>
        <v>0</v>
      </c>
      <c r="G39" s="431"/>
      <c r="H39" s="185">
        <f t="shared" si="4"/>
        <v>0</v>
      </c>
      <c r="I39" s="195">
        <f t="shared" si="5"/>
        <v>0</v>
      </c>
    </row>
    <row r="40" spans="1:9" ht="16.5" customHeight="1">
      <c r="A40" s="197"/>
      <c r="B40" s="227" t="s">
        <v>1782</v>
      </c>
      <c r="C40" s="228" t="s">
        <v>1461</v>
      </c>
      <c r="D40" s="206">
        <v>3</v>
      </c>
      <c r="E40" s="430"/>
      <c r="F40" s="207">
        <f t="shared" si="3"/>
        <v>0</v>
      </c>
      <c r="G40" s="431"/>
      <c r="H40" s="185">
        <f t="shared" si="4"/>
        <v>0</v>
      </c>
      <c r="I40" s="195">
        <f t="shared" si="5"/>
        <v>0</v>
      </c>
    </row>
    <row r="41" spans="1:9" ht="12.75" customHeight="1">
      <c r="A41" s="226"/>
      <c r="B41" s="227" t="s">
        <v>1750</v>
      </c>
      <c r="C41" s="228" t="s">
        <v>1095</v>
      </c>
      <c r="D41" s="206">
        <v>1</v>
      </c>
      <c r="E41" s="430"/>
      <c r="F41" s="207">
        <f t="shared" si="3"/>
        <v>0</v>
      </c>
      <c r="G41" s="434"/>
      <c r="H41" s="185">
        <f t="shared" si="4"/>
        <v>0</v>
      </c>
      <c r="I41" s="195">
        <f>+F41+H41</f>
        <v>0</v>
      </c>
    </row>
    <row r="42" spans="1:9" ht="12.75" customHeight="1">
      <c r="A42" s="230"/>
      <c r="B42" s="213" t="s">
        <v>1751</v>
      </c>
      <c r="C42" s="190"/>
      <c r="D42" s="214"/>
      <c r="E42" s="215"/>
      <c r="F42" s="185">
        <f>+SUM(F18:F41)</f>
        <v>0</v>
      </c>
      <c r="G42" s="185"/>
      <c r="H42" s="185"/>
      <c r="I42" s="185"/>
    </row>
    <row r="43" spans="1:9" ht="12.75" customHeight="1">
      <c r="A43" s="230"/>
      <c r="B43" s="213" t="s">
        <v>1752</v>
      </c>
      <c r="C43" s="190"/>
      <c r="D43" s="214"/>
      <c r="E43" s="215"/>
      <c r="F43" s="185"/>
      <c r="G43" s="185"/>
      <c r="H43" s="185">
        <f>+SUM(H18:H41)</f>
        <v>0</v>
      </c>
      <c r="I43" s="185"/>
    </row>
    <row r="44" spans="1:9" ht="12.75" customHeight="1">
      <c r="A44" s="230"/>
      <c r="B44" s="189" t="s">
        <v>1753</v>
      </c>
      <c r="C44" s="190" t="s">
        <v>0</v>
      </c>
      <c r="D44" s="206">
        <v>3</v>
      </c>
      <c r="E44" s="185"/>
      <c r="F44" s="193"/>
      <c r="G44" s="194"/>
      <c r="H44" s="195"/>
      <c r="I44" s="195">
        <f>D44*0.01*(F42+H43)</f>
        <v>0</v>
      </c>
    </row>
    <row r="45" spans="1:9" ht="12.75" customHeight="1">
      <c r="A45" s="230"/>
      <c r="B45" s="213" t="s">
        <v>1754</v>
      </c>
      <c r="C45" s="190" t="s">
        <v>0</v>
      </c>
      <c r="D45" s="206">
        <v>6</v>
      </c>
      <c r="E45" s="185"/>
      <c r="F45" s="193"/>
      <c r="G45" s="194"/>
      <c r="H45" s="195"/>
      <c r="I45" s="195">
        <f>D45*0.01*(F42+H43)</f>
        <v>0</v>
      </c>
    </row>
    <row r="46" spans="1:9" ht="12.75" customHeight="1">
      <c r="A46" s="216" t="s">
        <v>1755</v>
      </c>
      <c r="B46" s="217" t="s">
        <v>1783</v>
      </c>
      <c r="C46" s="218"/>
      <c r="D46" s="219"/>
      <c r="E46" s="220"/>
      <c r="F46" s="220"/>
      <c r="G46" s="220"/>
      <c r="H46" s="220"/>
      <c r="I46" s="221">
        <f>F42+H43+I44+I45</f>
        <v>0</v>
      </c>
    </row>
    <row r="47" spans="1:9" ht="12.75" customHeight="1">
      <c r="A47" s="188"/>
      <c r="B47" s="189"/>
      <c r="C47" s="190"/>
      <c r="D47" s="191"/>
      <c r="E47" s="185"/>
      <c r="F47" s="193"/>
      <c r="G47" s="194"/>
      <c r="H47" s="195"/>
      <c r="I47" s="195"/>
    </row>
    <row r="48" spans="1:9" ht="12.75" customHeight="1">
      <c r="A48" s="222"/>
      <c r="B48" s="223" t="s">
        <v>1784</v>
      </c>
      <c r="C48" s="224"/>
      <c r="D48" s="225"/>
      <c r="E48" s="212"/>
      <c r="F48" s="212"/>
      <c r="G48" s="185"/>
      <c r="H48" s="185"/>
      <c r="I48" s="185"/>
    </row>
    <row r="49" spans="1:9" ht="12.75" customHeight="1">
      <c r="A49" s="197" t="s">
        <v>1739</v>
      </c>
      <c r="B49" s="198" t="s">
        <v>5</v>
      </c>
      <c r="C49" s="199" t="s">
        <v>1740</v>
      </c>
      <c r="D49" s="200" t="s">
        <v>1741</v>
      </c>
      <c r="E49" s="201" t="s">
        <v>1742</v>
      </c>
      <c r="F49" s="201" t="s">
        <v>1743</v>
      </c>
      <c r="G49" s="202" t="s">
        <v>1744</v>
      </c>
      <c r="H49" s="202" t="s">
        <v>1745</v>
      </c>
      <c r="I49" s="202" t="s">
        <v>1</v>
      </c>
    </row>
    <row r="50" spans="1:9" ht="12.75" customHeight="1">
      <c r="A50" s="231" t="s">
        <v>1785</v>
      </c>
      <c r="B50" s="232" t="s">
        <v>1786</v>
      </c>
      <c r="C50" s="233" t="s">
        <v>1461</v>
      </c>
      <c r="D50" s="206">
        <v>92</v>
      </c>
      <c r="E50" s="435"/>
      <c r="F50" s="207">
        <f t="shared" ref="F50:F58" si="6">+D50*E50</f>
        <v>0</v>
      </c>
      <c r="G50" s="431"/>
      <c r="H50" s="185">
        <f t="shared" ref="H50:H59" si="7">+D50*G50</f>
        <v>0</v>
      </c>
      <c r="I50" s="195">
        <f t="shared" ref="I50:I59" si="8">+F50+H50</f>
        <v>0</v>
      </c>
    </row>
    <row r="51" spans="1:9" ht="12.75" customHeight="1">
      <c r="A51" s="231" t="s">
        <v>1785</v>
      </c>
      <c r="B51" s="232" t="s">
        <v>1787</v>
      </c>
      <c r="C51" s="233" t="s">
        <v>1461</v>
      </c>
      <c r="D51" s="206">
        <v>0</v>
      </c>
      <c r="E51" s="435"/>
      <c r="F51" s="207">
        <f t="shared" si="6"/>
        <v>0</v>
      </c>
      <c r="G51" s="431"/>
      <c r="H51" s="185">
        <f t="shared" si="7"/>
        <v>0</v>
      </c>
      <c r="I51" s="195">
        <f t="shared" si="8"/>
        <v>0</v>
      </c>
    </row>
    <row r="52" spans="1:9" ht="12.75" customHeight="1">
      <c r="A52" s="234" t="s">
        <v>1788</v>
      </c>
      <c r="B52" s="204" t="s">
        <v>1789</v>
      </c>
      <c r="C52" s="205" t="s">
        <v>1461</v>
      </c>
      <c r="D52" s="191">
        <v>5</v>
      </c>
      <c r="E52" s="436"/>
      <c r="F52" s="207">
        <f t="shared" si="6"/>
        <v>0</v>
      </c>
      <c r="G52" s="431"/>
      <c r="H52" s="185">
        <f t="shared" si="7"/>
        <v>0</v>
      </c>
      <c r="I52" s="195">
        <f t="shared" si="8"/>
        <v>0</v>
      </c>
    </row>
    <row r="53" spans="1:9" ht="12.75" customHeight="1">
      <c r="A53" s="231" t="s">
        <v>1785</v>
      </c>
      <c r="B53" s="236" t="s">
        <v>1790</v>
      </c>
      <c r="C53" s="233" t="s">
        <v>237</v>
      </c>
      <c r="D53" s="237">
        <v>65</v>
      </c>
      <c r="E53" s="435"/>
      <c r="F53" s="207">
        <f t="shared" si="6"/>
        <v>0</v>
      </c>
      <c r="G53" s="431"/>
      <c r="H53" s="185">
        <f t="shared" si="7"/>
        <v>0</v>
      </c>
      <c r="I53" s="195">
        <f t="shared" si="8"/>
        <v>0</v>
      </c>
    </row>
    <row r="54" spans="1:9" ht="12.75" customHeight="1">
      <c r="A54" s="231" t="s">
        <v>1785</v>
      </c>
      <c r="B54" s="236" t="s">
        <v>1791</v>
      </c>
      <c r="C54" s="233" t="s">
        <v>237</v>
      </c>
      <c r="D54" s="237">
        <v>21</v>
      </c>
      <c r="E54" s="435"/>
      <c r="F54" s="207">
        <f t="shared" si="6"/>
        <v>0</v>
      </c>
      <c r="G54" s="431"/>
      <c r="H54" s="185">
        <f t="shared" si="7"/>
        <v>0</v>
      </c>
      <c r="I54" s="195">
        <f t="shared" si="8"/>
        <v>0</v>
      </c>
    </row>
    <row r="55" spans="1:9" ht="12.75" customHeight="1">
      <c r="A55" s="231" t="s">
        <v>1785</v>
      </c>
      <c r="B55" s="232" t="s">
        <v>1792</v>
      </c>
      <c r="C55" s="233" t="s">
        <v>1461</v>
      </c>
      <c r="D55" s="237">
        <v>0</v>
      </c>
      <c r="E55" s="435"/>
      <c r="F55" s="207">
        <f t="shared" si="6"/>
        <v>0</v>
      </c>
      <c r="G55" s="431"/>
      <c r="H55" s="185">
        <f t="shared" si="7"/>
        <v>0</v>
      </c>
      <c r="I55" s="195">
        <f t="shared" si="8"/>
        <v>0</v>
      </c>
    </row>
    <row r="56" spans="1:9" ht="12.75" customHeight="1">
      <c r="A56" s="234" t="s">
        <v>1788</v>
      </c>
      <c r="B56" s="232" t="s">
        <v>1793</v>
      </c>
      <c r="C56" s="233" t="s">
        <v>1461</v>
      </c>
      <c r="D56" s="237">
        <v>500</v>
      </c>
      <c r="E56" s="435"/>
      <c r="F56" s="207">
        <f t="shared" si="6"/>
        <v>0</v>
      </c>
      <c r="G56" s="431"/>
      <c r="H56" s="185">
        <f t="shared" si="7"/>
        <v>0</v>
      </c>
      <c r="I56" s="195">
        <f t="shared" si="8"/>
        <v>0</v>
      </c>
    </row>
    <row r="57" spans="1:9" ht="12.75" customHeight="1">
      <c r="A57" s="231" t="s">
        <v>1785</v>
      </c>
      <c r="B57" s="232" t="s">
        <v>1794</v>
      </c>
      <c r="C57" s="233" t="s">
        <v>237</v>
      </c>
      <c r="D57" s="237">
        <v>0</v>
      </c>
      <c r="E57" s="435"/>
      <c r="F57" s="207">
        <f t="shared" si="6"/>
        <v>0</v>
      </c>
      <c r="G57" s="431"/>
      <c r="H57" s="185">
        <f t="shared" si="7"/>
        <v>0</v>
      </c>
      <c r="I57" s="195">
        <f t="shared" si="8"/>
        <v>0</v>
      </c>
    </row>
    <row r="58" spans="1:9" ht="12.75" customHeight="1">
      <c r="A58" s="231"/>
      <c r="B58" s="232" t="s">
        <v>1795</v>
      </c>
      <c r="C58" s="233" t="s">
        <v>1095</v>
      </c>
      <c r="D58" s="206">
        <v>1</v>
      </c>
      <c r="E58" s="435"/>
      <c r="F58" s="207">
        <f t="shared" si="6"/>
        <v>0</v>
      </c>
      <c r="G58" s="431"/>
      <c r="H58" s="185">
        <f t="shared" si="7"/>
        <v>0</v>
      </c>
      <c r="I58" s="195">
        <f t="shared" si="8"/>
        <v>0</v>
      </c>
    </row>
    <row r="59" spans="1:9" ht="12.75" customHeight="1">
      <c r="A59" s="238"/>
      <c r="B59" s="227" t="s">
        <v>1750</v>
      </c>
      <c r="C59" s="228" t="s">
        <v>1095</v>
      </c>
      <c r="D59" s="206">
        <v>1</v>
      </c>
      <c r="E59" s="430"/>
      <c r="F59" s="207">
        <f t="shared" ref="F59" si="9">D59*E59</f>
        <v>0</v>
      </c>
      <c r="G59" s="434"/>
      <c r="H59" s="185">
        <f t="shared" si="7"/>
        <v>0</v>
      </c>
      <c r="I59" s="195">
        <f t="shared" si="8"/>
        <v>0</v>
      </c>
    </row>
    <row r="60" spans="1:9" ht="12.75" customHeight="1">
      <c r="A60" s="230"/>
      <c r="B60" s="213" t="s">
        <v>1751</v>
      </c>
      <c r="C60" s="190"/>
      <c r="D60" s="214"/>
      <c r="E60" s="215"/>
      <c r="F60" s="185">
        <f>+SUM(F50:F59)</f>
        <v>0</v>
      </c>
      <c r="G60" s="185"/>
      <c r="H60" s="185"/>
      <c r="I60" s="185"/>
    </row>
    <row r="61" spans="1:9" ht="12.75" customHeight="1">
      <c r="A61" s="230"/>
      <c r="B61" s="213" t="s">
        <v>1752</v>
      </c>
      <c r="C61" s="190"/>
      <c r="D61" s="214"/>
      <c r="E61" s="215"/>
      <c r="F61" s="185"/>
      <c r="G61" s="185"/>
      <c r="H61" s="185">
        <f>+SUM(H50:H59)</f>
        <v>0</v>
      </c>
      <c r="I61" s="185"/>
    </row>
    <row r="62" spans="1:9" ht="12.75" customHeight="1">
      <c r="A62" s="230"/>
      <c r="B62" s="189" t="s">
        <v>1753</v>
      </c>
      <c r="C62" s="190" t="s">
        <v>0</v>
      </c>
      <c r="D62" s="206">
        <v>3</v>
      </c>
      <c r="E62" s="185"/>
      <c r="F62" s="193"/>
      <c r="G62" s="194"/>
      <c r="H62" s="195"/>
      <c r="I62" s="195">
        <f>D62*0.01*(F60+H61)</f>
        <v>0</v>
      </c>
    </row>
    <row r="63" spans="1:9" ht="12.75" customHeight="1">
      <c r="A63" s="230"/>
      <c r="B63" s="213" t="s">
        <v>1754</v>
      </c>
      <c r="C63" s="190" t="s">
        <v>0</v>
      </c>
      <c r="D63" s="206">
        <v>6</v>
      </c>
      <c r="E63" s="185"/>
      <c r="F63" s="193"/>
      <c r="G63" s="194"/>
      <c r="H63" s="195"/>
      <c r="I63" s="195">
        <f>D63*0.01*(F60+H61)</f>
        <v>0</v>
      </c>
    </row>
    <row r="64" spans="1:9" ht="12.75" customHeight="1">
      <c r="A64" s="216" t="s">
        <v>1755</v>
      </c>
      <c r="B64" s="217" t="s">
        <v>1796</v>
      </c>
      <c r="C64" s="218"/>
      <c r="D64" s="219"/>
      <c r="E64" s="220"/>
      <c r="F64" s="220"/>
      <c r="G64" s="220"/>
      <c r="H64" s="220"/>
      <c r="I64" s="221">
        <f>F60+H61+I62+I63</f>
        <v>0</v>
      </c>
    </row>
    <row r="65" spans="1:9" ht="12.75" customHeight="1">
      <c r="A65" s="239"/>
      <c r="B65" s="240"/>
      <c r="C65" s="241"/>
      <c r="D65" s="242"/>
      <c r="E65" s="243"/>
      <c r="F65" s="243"/>
      <c r="G65" s="243"/>
      <c r="H65" s="243"/>
      <c r="I65" s="243"/>
    </row>
    <row r="66" spans="1:9" ht="12.75" customHeight="1">
      <c r="A66" s="222"/>
      <c r="B66" s="223" t="s">
        <v>1797</v>
      </c>
      <c r="C66" s="224"/>
      <c r="D66" s="244"/>
      <c r="E66" s="212"/>
      <c r="F66" s="212"/>
      <c r="G66" s="185"/>
      <c r="H66" s="185" t="s">
        <v>1737</v>
      </c>
      <c r="I66" s="185"/>
    </row>
    <row r="67" spans="1:9" ht="12.75" customHeight="1">
      <c r="A67" s="197" t="s">
        <v>1739</v>
      </c>
      <c r="B67" s="198" t="s">
        <v>5</v>
      </c>
      <c r="C67" s="199" t="s">
        <v>1740</v>
      </c>
      <c r="D67" s="200" t="s">
        <v>1741</v>
      </c>
      <c r="E67" s="201" t="s">
        <v>1742</v>
      </c>
      <c r="F67" s="201" t="s">
        <v>1743</v>
      </c>
      <c r="G67" s="202" t="s">
        <v>1744</v>
      </c>
      <c r="H67" s="202" t="s">
        <v>1745</v>
      </c>
      <c r="I67" s="202" t="s">
        <v>1</v>
      </c>
    </row>
    <row r="68" spans="1:9" ht="12.75" customHeight="1">
      <c r="A68" s="245"/>
      <c r="B68" s="246" t="s">
        <v>1798</v>
      </c>
      <c r="C68" s="247" t="s">
        <v>237</v>
      </c>
      <c r="D68" s="206">
        <v>515</v>
      </c>
      <c r="E68" s="432"/>
      <c r="F68" s="207">
        <f t="shared" ref="F68:F81" si="10">+D68*E68</f>
        <v>0</v>
      </c>
      <c r="G68" s="431"/>
      <c r="H68" s="185">
        <f t="shared" ref="H68:H81" si="11">+D68*G68</f>
        <v>0</v>
      </c>
      <c r="I68" s="195">
        <f t="shared" ref="I68:I81" si="12">+F68+H68</f>
        <v>0</v>
      </c>
    </row>
    <row r="69" spans="1:9" ht="12.75" customHeight="1">
      <c r="A69" s="245"/>
      <c r="B69" s="246" t="s">
        <v>1799</v>
      </c>
      <c r="C69" s="247" t="s">
        <v>237</v>
      </c>
      <c r="D69" s="206">
        <v>90</v>
      </c>
      <c r="E69" s="432"/>
      <c r="F69" s="207">
        <f t="shared" si="10"/>
        <v>0</v>
      </c>
      <c r="G69" s="431"/>
      <c r="H69" s="185">
        <f t="shared" si="11"/>
        <v>0</v>
      </c>
      <c r="I69" s="195">
        <f t="shared" si="12"/>
        <v>0</v>
      </c>
    </row>
    <row r="70" spans="1:9" ht="12.75" customHeight="1">
      <c r="A70" s="245"/>
      <c r="B70" s="246" t="s">
        <v>1800</v>
      </c>
      <c r="C70" s="247" t="s">
        <v>237</v>
      </c>
      <c r="D70" s="206">
        <v>140</v>
      </c>
      <c r="E70" s="432"/>
      <c r="F70" s="207">
        <f t="shared" si="10"/>
        <v>0</v>
      </c>
      <c r="G70" s="431"/>
      <c r="H70" s="185">
        <f t="shared" si="11"/>
        <v>0</v>
      </c>
      <c r="I70" s="195">
        <f t="shared" si="12"/>
        <v>0</v>
      </c>
    </row>
    <row r="71" spans="1:9" ht="12.75" customHeight="1">
      <c r="A71" s="245"/>
      <c r="B71" s="246" t="s">
        <v>1801</v>
      </c>
      <c r="C71" s="247" t="s">
        <v>237</v>
      </c>
      <c r="D71" s="206">
        <v>63</v>
      </c>
      <c r="E71" s="432"/>
      <c r="F71" s="207">
        <f t="shared" si="10"/>
        <v>0</v>
      </c>
      <c r="G71" s="431"/>
      <c r="H71" s="185">
        <f t="shared" si="11"/>
        <v>0</v>
      </c>
      <c r="I71" s="195">
        <f t="shared" si="12"/>
        <v>0</v>
      </c>
    </row>
    <row r="72" spans="1:9" ht="12.75" customHeight="1">
      <c r="A72" s="245"/>
      <c r="B72" s="246" t="s">
        <v>1802</v>
      </c>
      <c r="C72" s="247" t="s">
        <v>237</v>
      </c>
      <c r="D72" s="206">
        <v>530</v>
      </c>
      <c r="E72" s="432"/>
      <c r="F72" s="207">
        <f t="shared" si="10"/>
        <v>0</v>
      </c>
      <c r="G72" s="431"/>
      <c r="H72" s="185">
        <f t="shared" si="11"/>
        <v>0</v>
      </c>
      <c r="I72" s="195">
        <f t="shared" si="12"/>
        <v>0</v>
      </c>
    </row>
    <row r="73" spans="1:9" ht="12.75" customHeight="1">
      <c r="A73" s="245"/>
      <c r="B73" s="246" t="s">
        <v>1803</v>
      </c>
      <c r="C73" s="247" t="s">
        <v>237</v>
      </c>
      <c r="D73" s="206">
        <v>0</v>
      </c>
      <c r="E73" s="432"/>
      <c r="F73" s="207">
        <f t="shared" si="10"/>
        <v>0</v>
      </c>
      <c r="G73" s="431"/>
      <c r="H73" s="185">
        <f t="shared" si="11"/>
        <v>0</v>
      </c>
      <c r="I73" s="195">
        <f t="shared" si="12"/>
        <v>0</v>
      </c>
    </row>
    <row r="74" spans="1:9" ht="12.75" customHeight="1">
      <c r="A74" s="245"/>
      <c r="B74" s="246" t="s">
        <v>1804</v>
      </c>
      <c r="C74" s="247" t="s">
        <v>237</v>
      </c>
      <c r="D74" s="206">
        <v>0</v>
      </c>
      <c r="E74" s="432"/>
      <c r="F74" s="207">
        <f t="shared" si="10"/>
        <v>0</v>
      </c>
      <c r="G74" s="431"/>
      <c r="H74" s="185">
        <f t="shared" si="11"/>
        <v>0</v>
      </c>
      <c r="I74" s="195">
        <f t="shared" si="12"/>
        <v>0</v>
      </c>
    </row>
    <row r="75" spans="1:9" ht="12.75" customHeight="1">
      <c r="A75" s="245"/>
      <c r="B75" s="246" t="s">
        <v>1805</v>
      </c>
      <c r="C75" s="247" t="s">
        <v>237</v>
      </c>
      <c r="D75" s="206">
        <v>12</v>
      </c>
      <c r="E75" s="432"/>
      <c r="F75" s="207">
        <f t="shared" si="10"/>
        <v>0</v>
      </c>
      <c r="G75" s="431"/>
      <c r="H75" s="185">
        <f t="shared" si="11"/>
        <v>0</v>
      </c>
      <c r="I75" s="195">
        <f t="shared" si="12"/>
        <v>0</v>
      </c>
    </row>
    <row r="76" spans="1:9" ht="12.75" customHeight="1">
      <c r="A76" s="245"/>
      <c r="B76" s="246" t="s">
        <v>1806</v>
      </c>
      <c r="C76" s="247" t="s">
        <v>1095</v>
      </c>
      <c r="D76" s="206">
        <v>3</v>
      </c>
      <c r="E76" s="432"/>
      <c r="F76" s="207">
        <f t="shared" si="10"/>
        <v>0</v>
      </c>
      <c r="G76" s="431"/>
      <c r="H76" s="185">
        <f t="shared" si="11"/>
        <v>0</v>
      </c>
      <c r="I76" s="195">
        <f t="shared" si="12"/>
        <v>0</v>
      </c>
    </row>
    <row r="77" spans="1:9" ht="12.75" customHeight="1">
      <c r="A77" s="245"/>
      <c r="B77" s="246" t="s">
        <v>1807</v>
      </c>
      <c r="C77" s="247" t="s">
        <v>237</v>
      </c>
      <c r="D77" s="206">
        <v>55</v>
      </c>
      <c r="E77" s="432"/>
      <c r="F77" s="207">
        <f t="shared" si="10"/>
        <v>0</v>
      </c>
      <c r="G77" s="431"/>
      <c r="H77" s="185">
        <f t="shared" si="11"/>
        <v>0</v>
      </c>
      <c r="I77" s="195">
        <f t="shared" si="12"/>
        <v>0</v>
      </c>
    </row>
    <row r="78" spans="1:9" ht="12.75" customHeight="1">
      <c r="A78" s="245"/>
      <c r="B78" s="246" t="s">
        <v>1808</v>
      </c>
      <c r="C78" s="247" t="s">
        <v>237</v>
      </c>
      <c r="D78" s="206">
        <v>0</v>
      </c>
      <c r="E78" s="432"/>
      <c r="F78" s="207">
        <f t="shared" si="10"/>
        <v>0</v>
      </c>
      <c r="G78" s="431"/>
      <c r="H78" s="185">
        <f t="shared" si="11"/>
        <v>0</v>
      </c>
      <c r="I78" s="195">
        <f t="shared" si="12"/>
        <v>0</v>
      </c>
    </row>
    <row r="79" spans="1:9" ht="12.75" customHeight="1">
      <c r="A79" s="245"/>
      <c r="B79" s="246" t="s">
        <v>1809</v>
      </c>
      <c r="C79" s="247" t="s">
        <v>237</v>
      </c>
      <c r="D79" s="206">
        <v>20</v>
      </c>
      <c r="E79" s="432"/>
      <c r="F79" s="207">
        <f t="shared" si="10"/>
        <v>0</v>
      </c>
      <c r="G79" s="431"/>
      <c r="H79" s="185">
        <f t="shared" si="11"/>
        <v>0</v>
      </c>
      <c r="I79" s="195">
        <f t="shared" si="12"/>
        <v>0</v>
      </c>
    </row>
    <row r="80" spans="1:9" ht="12.75" customHeight="1">
      <c r="A80" s="245"/>
      <c r="B80" s="246" t="s">
        <v>1810</v>
      </c>
      <c r="C80" s="247" t="s">
        <v>237</v>
      </c>
      <c r="D80" s="206">
        <v>53</v>
      </c>
      <c r="E80" s="432"/>
      <c r="F80" s="207">
        <f t="shared" si="10"/>
        <v>0</v>
      </c>
      <c r="G80" s="431"/>
      <c r="H80" s="185">
        <f t="shared" si="11"/>
        <v>0</v>
      </c>
      <c r="I80" s="195">
        <f t="shared" si="12"/>
        <v>0</v>
      </c>
    </row>
    <row r="81" spans="1:9" ht="12.75" customHeight="1">
      <c r="A81" s="245"/>
      <c r="B81" s="246" t="s">
        <v>1811</v>
      </c>
      <c r="C81" s="247" t="s">
        <v>237</v>
      </c>
      <c r="D81" s="206">
        <v>26</v>
      </c>
      <c r="E81" s="432"/>
      <c r="F81" s="207">
        <f t="shared" si="10"/>
        <v>0</v>
      </c>
      <c r="G81" s="431"/>
      <c r="H81" s="185">
        <f t="shared" si="11"/>
        <v>0</v>
      </c>
      <c r="I81" s="195">
        <f t="shared" si="12"/>
        <v>0</v>
      </c>
    </row>
    <row r="82" spans="1:9" ht="12.75" customHeight="1">
      <c r="A82" s="230"/>
      <c r="B82" s="213" t="s">
        <v>1751</v>
      </c>
      <c r="C82" s="190"/>
      <c r="D82" s="214"/>
      <c r="E82" s="215"/>
      <c r="F82" s="185">
        <f>+SUM(F68:F81)</f>
        <v>0</v>
      </c>
      <c r="G82" s="185"/>
      <c r="H82" s="185"/>
      <c r="I82" s="185"/>
    </row>
    <row r="83" spans="1:9" ht="12.75" customHeight="1">
      <c r="A83" s="230"/>
      <c r="B83" s="213" t="s">
        <v>1752</v>
      </c>
      <c r="C83" s="190"/>
      <c r="D83" s="214"/>
      <c r="E83" s="215"/>
      <c r="F83" s="185"/>
      <c r="G83" s="185"/>
      <c r="H83" s="185">
        <f>+SUM(H68:H82)</f>
        <v>0</v>
      </c>
      <c r="I83" s="185"/>
    </row>
    <row r="84" spans="1:9" ht="12.75" customHeight="1">
      <c r="A84" s="230"/>
      <c r="B84" s="189" t="s">
        <v>1753</v>
      </c>
      <c r="C84" s="190" t="s">
        <v>0</v>
      </c>
      <c r="D84" s="206">
        <v>3</v>
      </c>
      <c r="E84" s="185"/>
      <c r="F84" s="193"/>
      <c r="G84" s="194"/>
      <c r="H84" s="195"/>
      <c r="I84" s="195">
        <f>D84*0.01*(F82+H83)</f>
        <v>0</v>
      </c>
    </row>
    <row r="85" spans="1:9" ht="12.75" customHeight="1">
      <c r="A85" s="230"/>
      <c r="B85" s="213" t="s">
        <v>1754</v>
      </c>
      <c r="C85" s="190" t="s">
        <v>0</v>
      </c>
      <c r="D85" s="206">
        <v>6</v>
      </c>
      <c r="E85" s="185"/>
      <c r="F85" s="193"/>
      <c r="G85" s="194"/>
      <c r="H85" s="195"/>
      <c r="I85" s="195">
        <f>D85*0.01*(F82+H83)</f>
        <v>0</v>
      </c>
    </row>
    <row r="86" spans="1:9" ht="12.75" customHeight="1">
      <c r="A86" s="216" t="s">
        <v>1755</v>
      </c>
      <c r="B86" s="248" t="s">
        <v>1812</v>
      </c>
      <c r="C86" s="249"/>
      <c r="D86" s="250"/>
      <c r="E86" s="251"/>
      <c r="F86" s="251"/>
      <c r="G86" s="220"/>
      <c r="H86" s="220"/>
      <c r="I86" s="221">
        <f>F82+H83+I84+I85</f>
        <v>0</v>
      </c>
    </row>
    <row r="87" spans="1:9" ht="12.75" customHeight="1">
      <c r="A87" s="252"/>
      <c r="B87" s="253"/>
      <c r="C87" s="254"/>
      <c r="D87" s="254"/>
      <c r="E87" s="185"/>
      <c r="F87" s="207"/>
      <c r="G87" s="185"/>
      <c r="H87" s="185"/>
      <c r="I87" s="195"/>
    </row>
    <row r="88" spans="1:9" ht="12.75" customHeight="1">
      <c r="A88" s="222"/>
      <c r="B88" s="223" t="s">
        <v>1813</v>
      </c>
      <c r="C88" s="224"/>
      <c r="D88" s="244"/>
      <c r="E88" s="212"/>
      <c r="F88" s="212"/>
      <c r="G88" s="185"/>
      <c r="H88" s="185" t="s">
        <v>1737</v>
      </c>
      <c r="I88" s="185"/>
    </row>
    <row r="89" spans="1:9" ht="12.75" customHeight="1">
      <c r="A89" s="197" t="s">
        <v>1739</v>
      </c>
      <c r="B89" s="255" t="s">
        <v>5</v>
      </c>
      <c r="C89" s="199" t="s">
        <v>1740</v>
      </c>
      <c r="D89" s="200" t="s">
        <v>1741</v>
      </c>
      <c r="E89" s="201" t="s">
        <v>1742</v>
      </c>
      <c r="F89" s="201" t="s">
        <v>1743</v>
      </c>
      <c r="G89" s="202" t="s">
        <v>1744</v>
      </c>
      <c r="H89" s="202" t="s">
        <v>1745</v>
      </c>
      <c r="I89" s="202" t="s">
        <v>1</v>
      </c>
    </row>
    <row r="90" spans="1:9" ht="12.75" customHeight="1">
      <c r="A90" s="197"/>
      <c r="B90" s="256" t="s">
        <v>1814</v>
      </c>
      <c r="C90" s="257" t="s">
        <v>237</v>
      </c>
      <c r="D90" s="258">
        <v>65</v>
      </c>
      <c r="E90" s="437"/>
      <c r="F90" s="259">
        <f t="shared" ref="F90:F103" si="13">+D90*E90</f>
        <v>0</v>
      </c>
      <c r="G90" s="439"/>
      <c r="H90" s="261">
        <f t="shared" ref="H90:H103" si="14">+D90*G90</f>
        <v>0</v>
      </c>
      <c r="I90" s="261">
        <f t="shared" ref="I90:I103" si="15">+F90+H90</f>
        <v>0</v>
      </c>
    </row>
    <row r="91" spans="1:9" ht="12.75" customHeight="1">
      <c r="A91" s="197"/>
      <c r="B91" s="256" t="s">
        <v>1815</v>
      </c>
      <c r="C91" s="257" t="s">
        <v>237</v>
      </c>
      <c r="D91" s="258">
        <v>35</v>
      </c>
      <c r="E91" s="437"/>
      <c r="F91" s="259">
        <f t="shared" si="13"/>
        <v>0</v>
      </c>
      <c r="G91" s="439"/>
      <c r="H91" s="261">
        <f t="shared" si="14"/>
        <v>0</v>
      </c>
      <c r="I91" s="261">
        <f t="shared" si="15"/>
        <v>0</v>
      </c>
    </row>
    <row r="92" spans="1:9" ht="12.75" customHeight="1">
      <c r="A92" s="197"/>
      <c r="B92" s="256" t="s">
        <v>1816</v>
      </c>
      <c r="C92" s="262" t="s">
        <v>1461</v>
      </c>
      <c r="D92" s="263">
        <v>140</v>
      </c>
      <c r="E92" s="438"/>
      <c r="F92" s="259">
        <f t="shared" si="13"/>
        <v>0</v>
      </c>
      <c r="G92" s="439"/>
      <c r="H92" s="261">
        <f t="shared" si="14"/>
        <v>0</v>
      </c>
      <c r="I92" s="261">
        <f t="shared" si="15"/>
        <v>0</v>
      </c>
    </row>
    <row r="93" spans="1:9" ht="12.75" customHeight="1">
      <c r="A93" s="197"/>
      <c r="B93" s="256" t="s">
        <v>1817</v>
      </c>
      <c r="C93" s="262" t="s">
        <v>1461</v>
      </c>
      <c r="D93" s="263">
        <v>20</v>
      </c>
      <c r="E93" s="438"/>
      <c r="F93" s="259">
        <f t="shared" si="13"/>
        <v>0</v>
      </c>
      <c r="G93" s="439"/>
      <c r="H93" s="261">
        <f t="shared" si="14"/>
        <v>0</v>
      </c>
      <c r="I93" s="261">
        <f t="shared" si="15"/>
        <v>0</v>
      </c>
    </row>
    <row r="94" spans="1:9" ht="12.75" customHeight="1">
      <c r="A94" s="197"/>
      <c r="B94" s="256" t="s">
        <v>1818</v>
      </c>
      <c r="C94" s="262" t="s">
        <v>1461</v>
      </c>
      <c r="D94" s="263">
        <v>4</v>
      </c>
      <c r="E94" s="438"/>
      <c r="F94" s="259">
        <f t="shared" si="13"/>
        <v>0</v>
      </c>
      <c r="G94" s="439"/>
      <c r="H94" s="261">
        <f t="shared" si="14"/>
        <v>0</v>
      </c>
      <c r="I94" s="261">
        <f t="shared" si="15"/>
        <v>0</v>
      </c>
    </row>
    <row r="95" spans="1:9" ht="12.75" customHeight="1">
      <c r="A95" s="197"/>
      <c r="B95" s="256" t="s">
        <v>1819</v>
      </c>
      <c r="C95" s="262" t="s">
        <v>1461</v>
      </c>
      <c r="D95" s="263">
        <v>10</v>
      </c>
      <c r="E95" s="438"/>
      <c r="F95" s="259">
        <f t="shared" si="13"/>
        <v>0</v>
      </c>
      <c r="G95" s="439"/>
      <c r="H95" s="261">
        <f t="shared" si="14"/>
        <v>0</v>
      </c>
      <c r="I95" s="261">
        <f t="shared" si="15"/>
        <v>0</v>
      </c>
    </row>
    <row r="96" spans="1:9" ht="12.75" customHeight="1">
      <c r="A96" s="197"/>
      <c r="B96" s="256" t="s">
        <v>1820</v>
      </c>
      <c r="C96" s="257" t="s">
        <v>1461</v>
      </c>
      <c r="D96" s="258">
        <v>8</v>
      </c>
      <c r="E96" s="437"/>
      <c r="F96" s="259">
        <f t="shared" si="13"/>
        <v>0</v>
      </c>
      <c r="G96" s="439"/>
      <c r="H96" s="261">
        <f t="shared" si="14"/>
        <v>0</v>
      </c>
      <c r="I96" s="261">
        <f t="shared" si="15"/>
        <v>0</v>
      </c>
    </row>
    <row r="97" spans="1:9" ht="12.75" customHeight="1">
      <c r="A97" s="197"/>
      <c r="B97" s="264" t="s">
        <v>1821</v>
      </c>
      <c r="C97" s="257" t="s">
        <v>1461</v>
      </c>
      <c r="D97" s="258">
        <v>25</v>
      </c>
      <c r="E97" s="437"/>
      <c r="F97" s="259">
        <f t="shared" si="13"/>
        <v>0</v>
      </c>
      <c r="G97" s="439"/>
      <c r="H97" s="261">
        <f t="shared" si="14"/>
        <v>0</v>
      </c>
      <c r="I97" s="261">
        <f t="shared" si="15"/>
        <v>0</v>
      </c>
    </row>
    <row r="98" spans="1:9" ht="12.75" customHeight="1">
      <c r="A98" s="197"/>
      <c r="B98" s="264" t="s">
        <v>1822</v>
      </c>
      <c r="C98" s="257" t="s">
        <v>1461</v>
      </c>
      <c r="D98" s="258">
        <v>1</v>
      </c>
      <c r="E98" s="437"/>
      <c r="F98" s="259">
        <f t="shared" si="13"/>
        <v>0</v>
      </c>
      <c r="G98" s="439"/>
      <c r="H98" s="261">
        <f t="shared" si="14"/>
        <v>0</v>
      </c>
      <c r="I98" s="261">
        <f t="shared" si="15"/>
        <v>0</v>
      </c>
    </row>
    <row r="99" spans="1:9" ht="12.75" customHeight="1">
      <c r="A99" s="197"/>
      <c r="B99" s="256" t="s">
        <v>1823</v>
      </c>
      <c r="C99" s="257" t="s">
        <v>237</v>
      </c>
      <c r="D99" s="258">
        <v>125</v>
      </c>
      <c r="E99" s="437"/>
      <c r="F99" s="259">
        <f t="shared" si="13"/>
        <v>0</v>
      </c>
      <c r="G99" s="439"/>
      <c r="H99" s="261">
        <f t="shared" si="14"/>
        <v>0</v>
      </c>
      <c r="I99" s="261">
        <f t="shared" si="15"/>
        <v>0</v>
      </c>
    </row>
    <row r="100" spans="1:9" ht="12.75" customHeight="1">
      <c r="A100" s="197"/>
      <c r="B100" s="256" t="s">
        <v>1824</v>
      </c>
      <c r="C100" s="257" t="s">
        <v>1461</v>
      </c>
      <c r="D100" s="258">
        <v>100</v>
      </c>
      <c r="E100" s="437"/>
      <c r="F100" s="259">
        <f t="shared" si="13"/>
        <v>0</v>
      </c>
      <c r="G100" s="439"/>
      <c r="H100" s="261">
        <f t="shared" si="14"/>
        <v>0</v>
      </c>
      <c r="I100" s="261">
        <f t="shared" si="15"/>
        <v>0</v>
      </c>
    </row>
    <row r="101" spans="1:9" ht="12.75" customHeight="1">
      <c r="A101" s="197"/>
      <c r="B101" s="266" t="s">
        <v>1825</v>
      </c>
      <c r="C101" s="257" t="s">
        <v>1461</v>
      </c>
      <c r="D101" s="258">
        <v>25</v>
      </c>
      <c r="E101" s="437"/>
      <c r="F101" s="259">
        <f t="shared" si="13"/>
        <v>0</v>
      </c>
      <c r="G101" s="439"/>
      <c r="H101" s="261">
        <f t="shared" si="14"/>
        <v>0</v>
      </c>
      <c r="I101" s="261">
        <f t="shared" si="15"/>
        <v>0</v>
      </c>
    </row>
    <row r="102" spans="1:9" ht="12.75" customHeight="1">
      <c r="A102" s="197"/>
      <c r="B102" s="256" t="s">
        <v>1826</v>
      </c>
      <c r="C102" s="257" t="s">
        <v>1461</v>
      </c>
      <c r="D102" s="258">
        <v>8</v>
      </c>
      <c r="E102" s="437"/>
      <c r="F102" s="259">
        <f t="shared" si="13"/>
        <v>0</v>
      </c>
      <c r="G102" s="439"/>
      <c r="H102" s="261">
        <f t="shared" si="14"/>
        <v>0</v>
      </c>
      <c r="I102" s="261">
        <f t="shared" si="15"/>
        <v>0</v>
      </c>
    </row>
    <row r="103" spans="1:9" ht="12.75" customHeight="1">
      <c r="A103" s="197"/>
      <c r="B103" s="256"/>
      <c r="C103" s="257"/>
      <c r="D103" s="258"/>
      <c r="E103" s="265"/>
      <c r="F103" s="259">
        <f t="shared" si="13"/>
        <v>0</v>
      </c>
      <c r="G103" s="260"/>
      <c r="H103" s="261">
        <f t="shared" si="14"/>
        <v>0</v>
      </c>
      <c r="I103" s="261">
        <f t="shared" si="15"/>
        <v>0</v>
      </c>
    </row>
    <row r="104" spans="1:9" ht="12.75" customHeight="1">
      <c r="A104" s="197"/>
      <c r="B104" s="213" t="s">
        <v>1751</v>
      </c>
      <c r="C104" s="190"/>
      <c r="D104" s="214"/>
      <c r="E104" s="215"/>
      <c r="F104" s="185">
        <f>SUM(F90:F103)</f>
        <v>0</v>
      </c>
      <c r="G104" s="185"/>
      <c r="H104" s="185"/>
      <c r="I104" s="185"/>
    </row>
    <row r="105" spans="1:9" ht="12.75" customHeight="1">
      <c r="A105" s="222"/>
      <c r="B105" s="213" t="s">
        <v>1752</v>
      </c>
      <c r="C105" s="190"/>
      <c r="D105" s="214"/>
      <c r="E105" s="215"/>
      <c r="F105" s="185"/>
      <c r="G105" s="185"/>
      <c r="H105" s="185">
        <f>SUM(H90:H104)</f>
        <v>0</v>
      </c>
      <c r="I105" s="185"/>
    </row>
    <row r="106" spans="1:9" ht="12.75" customHeight="1">
      <c r="A106" s="222"/>
      <c r="B106" s="189" t="s">
        <v>1753</v>
      </c>
      <c r="C106" s="190" t="s">
        <v>0</v>
      </c>
      <c r="D106" s="206">
        <v>3</v>
      </c>
      <c r="E106" s="185"/>
      <c r="F106" s="193"/>
      <c r="G106" s="194"/>
      <c r="H106" s="195"/>
      <c r="I106" s="195">
        <f>D106*0.01*(F104+H105)</f>
        <v>0</v>
      </c>
    </row>
    <row r="107" spans="1:9" ht="12.75" customHeight="1">
      <c r="A107" s="230"/>
      <c r="B107" s="213" t="s">
        <v>1754</v>
      </c>
      <c r="C107" s="190" t="s">
        <v>0</v>
      </c>
      <c r="D107" s="206">
        <v>6</v>
      </c>
      <c r="E107" s="185"/>
      <c r="F107" s="193"/>
      <c r="G107" s="194"/>
      <c r="H107" s="195"/>
      <c r="I107" s="195">
        <f>D107*0.01*(F104+H105)</f>
        <v>0</v>
      </c>
    </row>
    <row r="108" spans="1:9" ht="12.75" customHeight="1">
      <c r="A108" s="216" t="s">
        <v>1755</v>
      </c>
      <c r="B108" s="248" t="s">
        <v>1827</v>
      </c>
      <c r="C108" s="249"/>
      <c r="D108" s="250"/>
      <c r="E108" s="251"/>
      <c r="F108" s="251"/>
      <c r="G108" s="220"/>
      <c r="H108" s="220"/>
      <c r="I108" s="221">
        <f>F104+H105+I106+I107</f>
        <v>0</v>
      </c>
    </row>
    <row r="109" spans="1:9" ht="12.75" customHeight="1">
      <c r="A109" s="252"/>
      <c r="B109" s="253" t="s">
        <v>1828</v>
      </c>
      <c r="C109" s="254"/>
      <c r="D109" s="254"/>
      <c r="E109" s="185"/>
      <c r="F109" s="207"/>
      <c r="G109" s="185"/>
      <c r="H109" s="185"/>
      <c r="I109" s="195"/>
    </row>
    <row r="110" spans="1:9" ht="12.75" customHeight="1">
      <c r="A110" s="252"/>
      <c r="B110" s="267" t="s">
        <v>5</v>
      </c>
      <c r="C110" s="199" t="s">
        <v>1740</v>
      </c>
      <c r="D110" s="199" t="s">
        <v>1741</v>
      </c>
      <c r="E110" s="185"/>
      <c r="F110" s="207"/>
      <c r="G110" s="185"/>
      <c r="H110" s="185"/>
      <c r="I110" s="195"/>
    </row>
    <row r="111" spans="1:9" ht="12.75" customHeight="1">
      <c r="A111" s="252"/>
      <c r="B111" s="267" t="s">
        <v>1838</v>
      </c>
      <c r="C111" s="199" t="s">
        <v>1461</v>
      </c>
      <c r="D111" s="199">
        <v>252</v>
      </c>
      <c r="E111" s="432"/>
      <c r="F111" s="259">
        <f t="shared" ref="F111:F125" si="16">+D111*E111</f>
        <v>0</v>
      </c>
      <c r="G111" s="439"/>
      <c r="H111" s="261">
        <f t="shared" ref="H111:H125" si="17">+D111*G111</f>
        <v>0</v>
      </c>
      <c r="I111" s="261">
        <f t="shared" ref="I111:I125" si="18">+F111+H111</f>
        <v>0</v>
      </c>
    </row>
    <row r="112" spans="1:9" ht="12.75" customHeight="1">
      <c r="A112" s="252"/>
      <c r="B112" s="284" t="s">
        <v>1839</v>
      </c>
      <c r="C112" s="282" t="s">
        <v>1461</v>
      </c>
      <c r="D112" s="282">
        <v>10</v>
      </c>
      <c r="E112" s="432"/>
      <c r="F112" s="259">
        <f t="shared" si="16"/>
        <v>0</v>
      </c>
      <c r="G112" s="283">
        <v>0</v>
      </c>
      <c r="H112" s="261">
        <f t="shared" si="17"/>
        <v>0</v>
      </c>
      <c r="I112" s="261">
        <f t="shared" si="18"/>
        <v>0</v>
      </c>
    </row>
    <row r="113" spans="1:9" ht="12.75" customHeight="1">
      <c r="A113" s="252"/>
      <c r="B113" s="284" t="s">
        <v>1840</v>
      </c>
      <c r="C113" s="282" t="s">
        <v>1461</v>
      </c>
      <c r="D113" s="282">
        <v>18</v>
      </c>
      <c r="E113" s="432"/>
      <c r="F113" s="259">
        <f t="shared" si="16"/>
        <v>0</v>
      </c>
      <c r="G113" s="283">
        <v>0</v>
      </c>
      <c r="H113" s="261">
        <f t="shared" si="17"/>
        <v>0</v>
      </c>
      <c r="I113" s="261">
        <f t="shared" si="18"/>
        <v>0</v>
      </c>
    </row>
    <row r="114" spans="1:9" ht="12.75" customHeight="1">
      <c r="A114" s="252"/>
      <c r="B114" s="284" t="s">
        <v>1841</v>
      </c>
      <c r="C114" s="282" t="s">
        <v>1461</v>
      </c>
      <c r="D114" s="282">
        <v>12</v>
      </c>
      <c r="E114" s="432"/>
      <c r="F114" s="259">
        <f t="shared" si="16"/>
        <v>0</v>
      </c>
      <c r="G114" s="283">
        <v>0</v>
      </c>
      <c r="H114" s="261">
        <f t="shared" si="17"/>
        <v>0</v>
      </c>
      <c r="I114" s="261">
        <f t="shared" si="18"/>
        <v>0</v>
      </c>
    </row>
    <row r="115" spans="1:9" ht="12.75" customHeight="1">
      <c r="A115" s="252"/>
      <c r="B115" s="284" t="s">
        <v>1842</v>
      </c>
      <c r="C115" s="282" t="s">
        <v>1461</v>
      </c>
      <c r="D115" s="282">
        <v>12</v>
      </c>
      <c r="E115" s="432"/>
      <c r="F115" s="259">
        <f t="shared" si="16"/>
        <v>0</v>
      </c>
      <c r="G115" s="283">
        <v>0</v>
      </c>
      <c r="H115" s="261">
        <f t="shared" si="17"/>
        <v>0</v>
      </c>
      <c r="I115" s="261">
        <f t="shared" si="18"/>
        <v>0</v>
      </c>
    </row>
    <row r="116" spans="1:9" ht="12.75" customHeight="1">
      <c r="A116" s="252"/>
      <c r="B116" s="284" t="s">
        <v>1843</v>
      </c>
      <c r="C116" s="282" t="s">
        <v>1461</v>
      </c>
      <c r="D116" s="282">
        <v>8</v>
      </c>
      <c r="E116" s="432"/>
      <c r="F116" s="259">
        <f t="shared" si="16"/>
        <v>0</v>
      </c>
      <c r="G116" s="283">
        <v>0</v>
      </c>
      <c r="H116" s="261">
        <f t="shared" si="17"/>
        <v>0</v>
      </c>
      <c r="I116" s="261">
        <f t="shared" si="18"/>
        <v>0</v>
      </c>
    </row>
    <row r="117" spans="1:9" ht="12.75" customHeight="1">
      <c r="A117" s="252"/>
      <c r="B117" s="284" t="s">
        <v>1844</v>
      </c>
      <c r="C117" s="282" t="s">
        <v>1461</v>
      </c>
      <c r="D117" s="282">
        <v>18</v>
      </c>
      <c r="E117" s="432"/>
      <c r="F117" s="259">
        <f t="shared" si="16"/>
        <v>0</v>
      </c>
      <c r="G117" s="283">
        <v>0</v>
      </c>
      <c r="H117" s="261">
        <f t="shared" si="17"/>
        <v>0</v>
      </c>
      <c r="I117" s="261">
        <f t="shared" si="18"/>
        <v>0</v>
      </c>
    </row>
    <row r="118" spans="1:9" ht="12.75" customHeight="1">
      <c r="A118" s="252"/>
      <c r="B118" s="284" t="s">
        <v>1845</v>
      </c>
      <c r="C118" s="282" t="s">
        <v>1461</v>
      </c>
      <c r="D118" s="282">
        <v>37</v>
      </c>
      <c r="E118" s="432"/>
      <c r="F118" s="259">
        <f t="shared" si="16"/>
        <v>0</v>
      </c>
      <c r="G118" s="283">
        <v>0</v>
      </c>
      <c r="H118" s="261">
        <f t="shared" si="17"/>
        <v>0</v>
      </c>
      <c r="I118" s="261">
        <f t="shared" si="18"/>
        <v>0</v>
      </c>
    </row>
    <row r="119" spans="1:9" ht="12.75" customHeight="1">
      <c r="A119" s="252"/>
      <c r="B119" s="284" t="s">
        <v>1846</v>
      </c>
      <c r="C119" s="282" t="s">
        <v>1461</v>
      </c>
      <c r="D119" s="282">
        <v>20</v>
      </c>
      <c r="E119" s="432"/>
      <c r="F119" s="259">
        <f t="shared" si="16"/>
        <v>0</v>
      </c>
      <c r="G119" s="283">
        <v>0</v>
      </c>
      <c r="H119" s="261">
        <f t="shared" si="17"/>
        <v>0</v>
      </c>
      <c r="I119" s="261">
        <f t="shared" si="18"/>
        <v>0</v>
      </c>
    </row>
    <row r="120" spans="1:9" ht="12.75" customHeight="1">
      <c r="A120" s="252"/>
      <c r="B120" s="284" t="s">
        <v>1847</v>
      </c>
      <c r="C120" s="282" t="s">
        <v>1461</v>
      </c>
      <c r="D120" s="282">
        <v>5</v>
      </c>
      <c r="E120" s="432"/>
      <c r="F120" s="259">
        <f t="shared" si="16"/>
        <v>0</v>
      </c>
      <c r="G120" s="283">
        <v>0</v>
      </c>
      <c r="H120" s="261">
        <f t="shared" si="17"/>
        <v>0</v>
      </c>
      <c r="I120" s="261">
        <f t="shared" si="18"/>
        <v>0</v>
      </c>
    </row>
    <row r="121" spans="1:9" ht="12.75" customHeight="1">
      <c r="A121" s="252"/>
      <c r="B121" s="284" t="s">
        <v>1848</v>
      </c>
      <c r="C121" s="282" t="s">
        <v>1461</v>
      </c>
      <c r="D121" s="282">
        <v>18</v>
      </c>
      <c r="E121" s="432"/>
      <c r="F121" s="259">
        <f t="shared" si="16"/>
        <v>0</v>
      </c>
      <c r="G121" s="283">
        <v>0</v>
      </c>
      <c r="H121" s="261">
        <f t="shared" si="17"/>
        <v>0</v>
      </c>
      <c r="I121" s="261">
        <f t="shared" si="18"/>
        <v>0</v>
      </c>
    </row>
    <row r="122" spans="1:9" ht="12.75" customHeight="1">
      <c r="A122" s="252"/>
      <c r="B122" s="284" t="s">
        <v>1849</v>
      </c>
      <c r="C122" s="282" t="s">
        <v>1461</v>
      </c>
      <c r="D122" s="282">
        <v>2</v>
      </c>
      <c r="E122" s="432"/>
      <c r="F122" s="259">
        <f t="shared" si="16"/>
        <v>0</v>
      </c>
      <c r="G122" s="283">
        <v>0</v>
      </c>
      <c r="H122" s="261">
        <f t="shared" si="17"/>
        <v>0</v>
      </c>
      <c r="I122" s="261">
        <f t="shared" si="18"/>
        <v>0</v>
      </c>
    </row>
    <row r="123" spans="1:9" ht="12.75" customHeight="1">
      <c r="A123" s="252"/>
      <c r="B123" s="284" t="s">
        <v>1850</v>
      </c>
      <c r="C123" s="282" t="s">
        <v>1461</v>
      </c>
      <c r="D123" s="282">
        <v>4</v>
      </c>
      <c r="E123" s="432"/>
      <c r="F123" s="259">
        <f t="shared" si="16"/>
        <v>0</v>
      </c>
      <c r="G123" s="283">
        <v>0</v>
      </c>
      <c r="H123" s="261">
        <f t="shared" si="17"/>
        <v>0</v>
      </c>
      <c r="I123" s="261">
        <f t="shared" si="18"/>
        <v>0</v>
      </c>
    </row>
    <row r="124" spans="1:9" ht="12.75" customHeight="1">
      <c r="A124" s="252"/>
      <c r="B124" s="284" t="s">
        <v>1851</v>
      </c>
      <c r="C124" s="282" t="s">
        <v>1461</v>
      </c>
      <c r="D124" s="282">
        <v>51</v>
      </c>
      <c r="E124" s="432"/>
      <c r="F124" s="259">
        <f t="shared" si="16"/>
        <v>0</v>
      </c>
      <c r="G124" s="283">
        <v>0</v>
      </c>
      <c r="H124" s="261">
        <f t="shared" si="17"/>
        <v>0</v>
      </c>
      <c r="I124" s="261">
        <f t="shared" si="18"/>
        <v>0</v>
      </c>
    </row>
    <row r="125" spans="1:9" ht="12.75" customHeight="1">
      <c r="A125" s="252"/>
      <c r="B125" s="284" t="s">
        <v>1852</v>
      </c>
      <c r="C125" s="282" t="s">
        <v>1461</v>
      </c>
      <c r="D125" s="282">
        <v>37</v>
      </c>
      <c r="E125" s="432"/>
      <c r="F125" s="259">
        <f t="shared" si="16"/>
        <v>0</v>
      </c>
      <c r="G125" s="283">
        <v>0</v>
      </c>
      <c r="H125" s="261">
        <f t="shared" si="17"/>
        <v>0</v>
      </c>
      <c r="I125" s="261">
        <f t="shared" si="18"/>
        <v>0</v>
      </c>
    </row>
    <row r="126" spans="1:9" ht="12.75" customHeight="1">
      <c r="A126" s="252"/>
      <c r="B126" s="267"/>
      <c r="C126" s="282"/>
      <c r="D126" s="199"/>
      <c r="E126" s="212"/>
      <c r="F126" s="259"/>
      <c r="G126" s="283"/>
      <c r="H126" s="261"/>
      <c r="I126" s="261"/>
    </row>
    <row r="127" spans="1:9" ht="12.75" customHeight="1">
      <c r="A127" s="252"/>
      <c r="B127" s="267"/>
      <c r="C127" s="199"/>
      <c r="D127" s="199"/>
      <c r="E127" s="212"/>
      <c r="F127" s="235"/>
      <c r="G127" s="185"/>
      <c r="H127" s="185"/>
      <c r="I127" s="185"/>
    </row>
    <row r="128" spans="1:9" ht="12.75" customHeight="1">
      <c r="A128" s="197" t="s">
        <v>1739</v>
      </c>
      <c r="B128" s="198" t="s">
        <v>5</v>
      </c>
      <c r="C128" s="199" t="s">
        <v>1740</v>
      </c>
      <c r="D128" s="200" t="s">
        <v>1741</v>
      </c>
      <c r="E128" s="201" t="s">
        <v>1742</v>
      </c>
      <c r="F128" s="201" t="s">
        <v>1743</v>
      </c>
      <c r="G128" s="202" t="s">
        <v>1744</v>
      </c>
      <c r="H128" s="202" t="s">
        <v>1745</v>
      </c>
      <c r="I128" s="202" t="s">
        <v>1</v>
      </c>
    </row>
    <row r="129" spans="1:9" ht="12.75" customHeight="1">
      <c r="A129" s="252"/>
      <c r="B129" s="268" t="s">
        <v>1829</v>
      </c>
      <c r="C129" s="269" t="s">
        <v>1095</v>
      </c>
      <c r="D129" s="206">
        <v>1</v>
      </c>
      <c r="E129" s="185"/>
      <c r="F129" s="207">
        <f t="shared" ref="F129:F136" si="19">+D129*E129</f>
        <v>0</v>
      </c>
      <c r="G129" s="431"/>
      <c r="H129" s="185">
        <f t="shared" ref="H129:H136" si="20">+D129*G129</f>
        <v>0</v>
      </c>
      <c r="I129" s="195">
        <f t="shared" ref="I129:I136" si="21">+F129+H129</f>
        <v>0</v>
      </c>
    </row>
    <row r="130" spans="1:9" ht="12.75" customHeight="1">
      <c r="A130" s="252"/>
      <c r="B130" s="270" t="s">
        <v>1830</v>
      </c>
      <c r="C130" s="271" t="s">
        <v>1095</v>
      </c>
      <c r="D130" s="206">
        <v>1</v>
      </c>
      <c r="E130" s="229"/>
      <c r="F130" s="207">
        <f t="shared" si="19"/>
        <v>0</v>
      </c>
      <c r="G130" s="431"/>
      <c r="H130" s="185">
        <f t="shared" si="20"/>
        <v>0</v>
      </c>
      <c r="I130" s="195">
        <f t="shared" si="21"/>
        <v>0</v>
      </c>
    </row>
    <row r="131" spans="1:9" ht="12.75" customHeight="1">
      <c r="A131" s="252"/>
      <c r="B131" s="270" t="s">
        <v>1831</v>
      </c>
      <c r="C131" s="271" t="s">
        <v>1095</v>
      </c>
      <c r="D131" s="206">
        <v>1</v>
      </c>
      <c r="E131" s="212"/>
      <c r="F131" s="207">
        <f t="shared" si="19"/>
        <v>0</v>
      </c>
      <c r="G131" s="431"/>
      <c r="H131" s="185">
        <f t="shared" si="20"/>
        <v>0</v>
      </c>
      <c r="I131" s="195">
        <f t="shared" si="21"/>
        <v>0</v>
      </c>
    </row>
    <row r="132" spans="1:9" ht="12.75" customHeight="1">
      <c r="A132" s="252"/>
      <c r="B132" s="272" t="s">
        <v>1832</v>
      </c>
      <c r="C132" s="273" t="s">
        <v>1095</v>
      </c>
      <c r="D132" s="206">
        <v>1</v>
      </c>
      <c r="E132" s="212"/>
      <c r="F132" s="207">
        <f t="shared" si="19"/>
        <v>0</v>
      </c>
      <c r="G132" s="431"/>
      <c r="H132" s="185">
        <f t="shared" si="20"/>
        <v>0</v>
      </c>
      <c r="I132" s="195">
        <f t="shared" si="21"/>
        <v>0</v>
      </c>
    </row>
    <row r="133" spans="1:9" ht="12.75" customHeight="1">
      <c r="A133" s="252"/>
      <c r="B133" s="253" t="s">
        <v>1833</v>
      </c>
      <c r="C133" s="254" t="s">
        <v>1095</v>
      </c>
      <c r="D133" s="206">
        <v>1</v>
      </c>
      <c r="E133" s="185"/>
      <c r="F133" s="207">
        <f t="shared" si="19"/>
        <v>0</v>
      </c>
      <c r="G133" s="431"/>
      <c r="H133" s="185">
        <f t="shared" si="20"/>
        <v>0</v>
      </c>
      <c r="I133" s="195">
        <f t="shared" si="21"/>
        <v>0</v>
      </c>
    </row>
    <row r="134" spans="1:9" ht="12.75" customHeight="1">
      <c r="A134" s="252"/>
      <c r="B134" s="253" t="s">
        <v>1587</v>
      </c>
      <c r="C134" s="254" t="s">
        <v>1095</v>
      </c>
      <c r="D134" s="206">
        <v>1</v>
      </c>
      <c r="E134" s="185"/>
      <c r="F134" s="207">
        <f t="shared" si="19"/>
        <v>0</v>
      </c>
      <c r="G134" s="431"/>
      <c r="H134" s="185">
        <f t="shared" si="20"/>
        <v>0</v>
      </c>
      <c r="I134" s="195">
        <f t="shared" si="21"/>
        <v>0</v>
      </c>
    </row>
    <row r="135" spans="1:9" ht="12.75" customHeight="1">
      <c r="A135" s="252"/>
      <c r="B135" s="253" t="s">
        <v>1834</v>
      </c>
      <c r="C135" s="254" t="s">
        <v>1095</v>
      </c>
      <c r="D135" s="206">
        <v>1</v>
      </c>
      <c r="E135" s="185"/>
      <c r="F135" s="207">
        <f t="shared" si="19"/>
        <v>0</v>
      </c>
      <c r="G135" s="431"/>
      <c r="H135" s="185">
        <f t="shared" si="20"/>
        <v>0</v>
      </c>
      <c r="I135" s="195">
        <f t="shared" si="21"/>
        <v>0</v>
      </c>
    </row>
    <row r="136" spans="1:9" ht="12.75" customHeight="1">
      <c r="A136" s="252"/>
      <c r="B136" s="274" t="s">
        <v>1835</v>
      </c>
      <c r="C136" s="254" t="s">
        <v>1095</v>
      </c>
      <c r="D136" s="206">
        <v>1</v>
      </c>
      <c r="E136" s="185"/>
      <c r="F136" s="207">
        <f t="shared" si="19"/>
        <v>0</v>
      </c>
      <c r="G136" s="431"/>
      <c r="H136" s="185">
        <f t="shared" si="20"/>
        <v>0</v>
      </c>
      <c r="I136" s="195">
        <f t="shared" si="21"/>
        <v>0</v>
      </c>
    </row>
    <row r="137" spans="1:9" ht="12.75" customHeight="1">
      <c r="A137" s="252"/>
      <c r="B137" s="274"/>
      <c r="C137" s="254"/>
      <c r="D137" s="254"/>
      <c r="E137" s="185"/>
      <c r="F137" s="207">
        <f>SUM(F111:F136)</f>
        <v>0</v>
      </c>
      <c r="G137" s="185"/>
      <c r="H137" s="207">
        <f>SUM(H111:H136)</f>
        <v>0</v>
      </c>
      <c r="I137" s="195"/>
    </row>
    <row r="138" spans="1:9" ht="12.75" customHeight="1">
      <c r="A138" s="216" t="s">
        <v>1836</v>
      </c>
      <c r="B138" s="275" t="s">
        <v>1837</v>
      </c>
      <c r="C138" s="276"/>
      <c r="D138" s="218"/>
      <c r="E138" s="277"/>
      <c r="F138" s="220" t="s">
        <v>1737</v>
      </c>
      <c r="G138" s="277" t="s">
        <v>1737</v>
      </c>
      <c r="H138" s="277" t="s">
        <v>1737</v>
      </c>
      <c r="I138" s="221">
        <f>SUM(I111:I136)</f>
        <v>0</v>
      </c>
    </row>
    <row r="139" spans="1:9" ht="15.9" customHeight="1">
      <c r="A139" s="278"/>
      <c r="B139" s="279"/>
      <c r="C139" s="280"/>
      <c r="D139" s="281"/>
      <c r="E139" s="215"/>
      <c r="F139" s="215"/>
      <c r="G139" s="186"/>
      <c r="H139" s="186"/>
      <c r="I139" s="186"/>
    </row>
    <row r="141" spans="1:9">
      <c r="A141" s="216"/>
      <c r="B141" s="286" t="s">
        <v>1853</v>
      </c>
      <c r="C141" s="276"/>
      <c r="D141" s="218"/>
      <c r="E141" s="277"/>
      <c r="F141" s="220"/>
      <c r="G141" s="277"/>
      <c r="H141" s="277"/>
      <c r="I141" s="285">
        <f>I138+I108+I86+I64+I46+I14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W46"/>
  <sheetViews>
    <sheetView workbookViewId="0">
      <selection activeCell="F7" sqref="F7:F34"/>
    </sheetView>
  </sheetViews>
  <sheetFormatPr defaultRowHeight="13.2" outlineLevelRow="1"/>
  <cols>
    <col min="1" max="1" width="4.109375" customWidth="1"/>
    <col min="2" max="2" width="14.44140625" style="93" customWidth="1"/>
    <col min="3" max="3" width="38.109375" style="93" customWidth="1"/>
    <col min="4" max="4" width="4.44140625" customWidth="1"/>
    <col min="5" max="5" width="10.44140625" customWidth="1"/>
    <col min="6" max="6" width="9.88671875" customWidth="1"/>
    <col min="7" max="7" width="12.5546875" customWidth="1"/>
    <col min="11" max="11" width="8.88671875" bestFit="1" customWidth="1"/>
    <col min="18" max="28" width="0" hidden="1" customWidth="1"/>
  </cols>
  <sheetData>
    <row r="1" spans="1:49" ht="15.75" customHeight="1">
      <c r="A1" s="395" t="s">
        <v>6</v>
      </c>
      <c r="B1" s="395"/>
      <c r="C1" s="395"/>
      <c r="D1" s="395"/>
      <c r="E1" s="395"/>
      <c r="F1" s="395"/>
      <c r="G1" s="395"/>
      <c r="T1" t="s">
        <v>137</v>
      </c>
    </row>
    <row r="2" spans="1:49" ht="24.9" customHeight="1">
      <c r="A2" s="126" t="s">
        <v>136</v>
      </c>
      <c r="B2" s="123"/>
      <c r="C2" s="396" t="s">
        <v>40</v>
      </c>
      <c r="D2" s="397"/>
      <c r="E2" s="397"/>
      <c r="F2" s="397"/>
      <c r="G2" s="398"/>
      <c r="T2" t="s">
        <v>138</v>
      </c>
    </row>
    <row r="3" spans="1:49" ht="24.9" customHeight="1">
      <c r="A3" s="127" t="s">
        <v>7</v>
      </c>
      <c r="B3" s="125"/>
      <c r="C3" s="399" t="s">
        <v>37</v>
      </c>
      <c r="D3" s="400"/>
      <c r="E3" s="400"/>
      <c r="F3" s="400"/>
      <c r="G3" s="401"/>
      <c r="T3" t="s">
        <v>139</v>
      </c>
    </row>
    <row r="5" spans="1:49" ht="39.6">
      <c r="A5" s="132" t="s">
        <v>140</v>
      </c>
      <c r="B5" s="133" t="s">
        <v>141</v>
      </c>
      <c r="C5" s="133" t="s">
        <v>142</v>
      </c>
      <c r="D5" s="132" t="s">
        <v>143</v>
      </c>
      <c r="E5" s="132" t="s">
        <v>144</v>
      </c>
      <c r="F5" s="128" t="s">
        <v>145</v>
      </c>
      <c r="G5" s="147" t="s">
        <v>25</v>
      </c>
      <c r="H5" s="148" t="s">
        <v>146</v>
      </c>
      <c r="I5" s="148" t="s">
        <v>147</v>
      </c>
      <c r="J5" s="148" t="s">
        <v>148</v>
      </c>
      <c r="K5" s="148" t="s">
        <v>149</v>
      </c>
    </row>
    <row r="6" spans="1:49">
      <c r="A6" s="149" t="s">
        <v>150</v>
      </c>
      <c r="B6" s="180">
        <v>1</v>
      </c>
      <c r="C6" s="176" t="s">
        <v>1715</v>
      </c>
      <c r="D6" s="177"/>
      <c r="E6" s="178"/>
      <c r="F6" s="179"/>
      <c r="G6" s="179">
        <f>SUM(G7:G22)</f>
        <v>0</v>
      </c>
      <c r="H6" s="179"/>
      <c r="I6" s="179">
        <f>SUM(I7:I22)</f>
        <v>0</v>
      </c>
      <c r="J6" s="179"/>
      <c r="K6" s="179">
        <f>SUM(K7:K22)</f>
        <v>0</v>
      </c>
      <c r="T6" t="s">
        <v>151</v>
      </c>
    </row>
    <row r="7" spans="1:49" ht="40.799999999999997" outlineLevel="1">
      <c r="A7" s="130">
        <v>1</v>
      </c>
      <c r="B7" s="134" t="s">
        <v>1683</v>
      </c>
      <c r="C7" s="166" t="s">
        <v>1684</v>
      </c>
      <c r="D7" s="136" t="s">
        <v>1461</v>
      </c>
      <c r="E7" s="140">
        <v>1</v>
      </c>
      <c r="F7" s="144"/>
      <c r="G7" s="145">
        <f t="shared" ref="G7:G22" si="0">ROUND(E7*F7,2)</f>
        <v>0</v>
      </c>
      <c r="H7" s="145">
        <v>0</v>
      </c>
      <c r="I7" s="145">
        <f t="shared" ref="I7:I22" si="1">ROUND(E7*H7,5)</f>
        <v>0</v>
      </c>
      <c r="J7" s="145">
        <v>0</v>
      </c>
      <c r="K7" s="145">
        <f t="shared" ref="K7:K22" si="2">ROUND(E7*J7,5)</f>
        <v>0</v>
      </c>
      <c r="L7" s="129"/>
      <c r="M7" s="129"/>
      <c r="N7" s="129"/>
      <c r="O7" s="129"/>
      <c r="P7" s="129"/>
      <c r="Q7" s="129"/>
      <c r="R7" s="129"/>
      <c r="S7" s="129"/>
      <c r="T7" s="129" t="s">
        <v>265</v>
      </c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</row>
    <row r="8" spans="1:49" ht="61.2" outlineLevel="1">
      <c r="A8" s="130">
        <v>2</v>
      </c>
      <c r="B8" s="134" t="s">
        <v>1685</v>
      </c>
      <c r="C8" s="166" t="s">
        <v>1686</v>
      </c>
      <c r="D8" s="136" t="s">
        <v>1095</v>
      </c>
      <c r="E8" s="140">
        <v>1</v>
      </c>
      <c r="F8" s="144"/>
      <c r="G8" s="145">
        <f t="shared" si="0"/>
        <v>0</v>
      </c>
      <c r="H8" s="145">
        <v>0</v>
      </c>
      <c r="I8" s="145">
        <f t="shared" si="1"/>
        <v>0</v>
      </c>
      <c r="J8" s="145">
        <v>0</v>
      </c>
      <c r="K8" s="145">
        <f t="shared" si="2"/>
        <v>0</v>
      </c>
      <c r="L8" s="129"/>
      <c r="M8" s="129"/>
      <c r="N8" s="129"/>
      <c r="O8" s="129"/>
      <c r="P8" s="129"/>
      <c r="Q8" s="129"/>
      <c r="R8" s="129"/>
      <c r="S8" s="129"/>
      <c r="T8" s="129" t="s">
        <v>155</v>
      </c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</row>
    <row r="9" spans="1:49" outlineLevel="1">
      <c r="A9" s="130">
        <v>3</v>
      </c>
      <c r="B9" s="134" t="s">
        <v>1687</v>
      </c>
      <c r="C9" s="166" t="s">
        <v>1688</v>
      </c>
      <c r="D9" s="136" t="s">
        <v>1461</v>
      </c>
      <c r="E9" s="140">
        <v>4</v>
      </c>
      <c r="F9" s="144"/>
      <c r="G9" s="145">
        <f t="shared" si="0"/>
        <v>0</v>
      </c>
      <c r="H9" s="145">
        <v>0</v>
      </c>
      <c r="I9" s="145">
        <f t="shared" si="1"/>
        <v>0</v>
      </c>
      <c r="J9" s="145">
        <v>0</v>
      </c>
      <c r="K9" s="145">
        <f t="shared" si="2"/>
        <v>0</v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</row>
    <row r="10" spans="1:49" outlineLevel="1">
      <c r="A10" s="130">
        <v>4</v>
      </c>
      <c r="B10" s="134" t="s">
        <v>1689</v>
      </c>
      <c r="C10" s="166" t="s">
        <v>1690</v>
      </c>
      <c r="D10" s="136" t="s">
        <v>1461</v>
      </c>
      <c r="E10" s="140">
        <v>2</v>
      </c>
      <c r="F10" s="144"/>
      <c r="G10" s="145">
        <f t="shared" si="0"/>
        <v>0</v>
      </c>
      <c r="H10" s="145">
        <v>0</v>
      </c>
      <c r="I10" s="145">
        <f t="shared" si="1"/>
        <v>0</v>
      </c>
      <c r="J10" s="145">
        <v>0</v>
      </c>
      <c r="K10" s="145">
        <f t="shared" si="2"/>
        <v>0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</row>
    <row r="11" spans="1:49" outlineLevel="1">
      <c r="A11" s="130">
        <v>5</v>
      </c>
      <c r="B11" s="134" t="s">
        <v>1691</v>
      </c>
      <c r="C11" s="166" t="s">
        <v>1692</v>
      </c>
      <c r="D11" s="136" t="s">
        <v>1461</v>
      </c>
      <c r="E11" s="140">
        <v>4</v>
      </c>
      <c r="F11" s="144"/>
      <c r="G11" s="145">
        <f t="shared" si="0"/>
        <v>0</v>
      </c>
      <c r="H11" s="145">
        <v>0</v>
      </c>
      <c r="I11" s="145">
        <f t="shared" si="1"/>
        <v>0</v>
      </c>
      <c r="J11" s="145">
        <v>0</v>
      </c>
      <c r="K11" s="145">
        <f t="shared" si="2"/>
        <v>0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</row>
    <row r="12" spans="1:49" outlineLevel="1">
      <c r="A12" s="130">
        <v>6</v>
      </c>
      <c r="B12" s="134" t="s">
        <v>1693</v>
      </c>
      <c r="C12" s="166" t="s">
        <v>1694</v>
      </c>
      <c r="D12" s="136" t="s">
        <v>1461</v>
      </c>
      <c r="E12" s="140">
        <v>4</v>
      </c>
      <c r="F12" s="144"/>
      <c r="G12" s="145">
        <f t="shared" si="0"/>
        <v>0</v>
      </c>
      <c r="H12" s="145">
        <v>0</v>
      </c>
      <c r="I12" s="145">
        <f t="shared" si="1"/>
        <v>0</v>
      </c>
      <c r="J12" s="145">
        <v>0</v>
      </c>
      <c r="K12" s="145">
        <f t="shared" si="2"/>
        <v>0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</row>
    <row r="13" spans="1:49" outlineLevel="1">
      <c r="A13" s="130">
        <v>7</v>
      </c>
      <c r="B13" s="134" t="s">
        <v>1695</v>
      </c>
      <c r="C13" s="166" t="s">
        <v>1696</v>
      </c>
      <c r="D13" s="136" t="s">
        <v>1461</v>
      </c>
      <c r="E13" s="140">
        <v>2</v>
      </c>
      <c r="F13" s="144"/>
      <c r="G13" s="145">
        <f t="shared" si="0"/>
        <v>0</v>
      </c>
      <c r="H13" s="145">
        <v>0</v>
      </c>
      <c r="I13" s="145">
        <f t="shared" si="1"/>
        <v>0</v>
      </c>
      <c r="J13" s="145">
        <v>0</v>
      </c>
      <c r="K13" s="145">
        <f t="shared" si="2"/>
        <v>0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</row>
    <row r="14" spans="1:49" outlineLevel="1">
      <c r="A14" s="130">
        <v>8</v>
      </c>
      <c r="B14" s="134" t="s">
        <v>1697</v>
      </c>
      <c r="C14" s="166" t="s">
        <v>1698</v>
      </c>
      <c r="D14" s="136" t="s">
        <v>1461</v>
      </c>
      <c r="E14" s="140">
        <v>2</v>
      </c>
      <c r="F14" s="144"/>
      <c r="G14" s="145">
        <f t="shared" si="0"/>
        <v>0</v>
      </c>
      <c r="H14" s="145">
        <v>0</v>
      </c>
      <c r="I14" s="145">
        <f t="shared" si="1"/>
        <v>0</v>
      </c>
      <c r="J14" s="145">
        <v>0</v>
      </c>
      <c r="K14" s="145">
        <f t="shared" si="2"/>
        <v>0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</row>
    <row r="15" spans="1:49" ht="20.399999999999999" outlineLevel="1">
      <c r="A15" s="130">
        <v>9</v>
      </c>
      <c r="B15" s="134" t="s">
        <v>1699</v>
      </c>
      <c r="C15" s="166" t="s">
        <v>1700</v>
      </c>
      <c r="D15" s="136" t="s">
        <v>198</v>
      </c>
      <c r="E15" s="140">
        <v>20</v>
      </c>
      <c r="F15" s="144"/>
      <c r="G15" s="145">
        <f t="shared" si="0"/>
        <v>0</v>
      </c>
      <c r="H15" s="145">
        <v>0</v>
      </c>
      <c r="I15" s="145">
        <f t="shared" si="1"/>
        <v>0</v>
      </c>
      <c r="J15" s="145">
        <v>0</v>
      </c>
      <c r="K15" s="145">
        <f t="shared" si="2"/>
        <v>0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</row>
    <row r="16" spans="1:49" outlineLevel="1">
      <c r="A16" s="130">
        <v>10</v>
      </c>
      <c r="B16" s="134" t="s">
        <v>1701</v>
      </c>
      <c r="C16" s="166" t="s">
        <v>1702</v>
      </c>
      <c r="D16" s="136" t="s">
        <v>198</v>
      </c>
      <c r="E16" s="140">
        <v>5</v>
      </c>
      <c r="F16" s="144"/>
      <c r="G16" s="145">
        <f t="shared" si="0"/>
        <v>0</v>
      </c>
      <c r="H16" s="145">
        <v>0</v>
      </c>
      <c r="I16" s="145">
        <f t="shared" si="1"/>
        <v>0</v>
      </c>
      <c r="J16" s="145">
        <v>0</v>
      </c>
      <c r="K16" s="145">
        <f t="shared" si="2"/>
        <v>0</v>
      </c>
      <c r="L16" s="129"/>
      <c r="M16" s="129"/>
      <c r="N16" s="129"/>
      <c r="O16" s="129"/>
      <c r="P16" s="129"/>
      <c r="Q16" s="129"/>
      <c r="R16" s="129"/>
      <c r="S16" s="129"/>
      <c r="T16" s="129" t="s">
        <v>155</v>
      </c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</row>
    <row r="17" spans="1:49" outlineLevel="1">
      <c r="A17" s="130">
        <v>11</v>
      </c>
      <c r="B17" s="134" t="s">
        <v>1703</v>
      </c>
      <c r="C17" s="166" t="s">
        <v>1704</v>
      </c>
      <c r="D17" s="136" t="s">
        <v>1716</v>
      </c>
      <c r="E17" s="140">
        <v>45</v>
      </c>
      <c r="F17" s="144"/>
      <c r="G17" s="145">
        <f t="shared" si="0"/>
        <v>0</v>
      </c>
      <c r="H17" s="145">
        <v>0</v>
      </c>
      <c r="I17" s="145">
        <f t="shared" si="1"/>
        <v>0</v>
      </c>
      <c r="J17" s="145">
        <v>0</v>
      </c>
      <c r="K17" s="145">
        <f t="shared" si="2"/>
        <v>0</v>
      </c>
      <c r="L17" s="129"/>
      <c r="M17" s="129"/>
      <c r="N17" s="129"/>
      <c r="O17" s="129"/>
      <c r="P17" s="129"/>
      <c r="Q17" s="129"/>
      <c r="R17" s="129"/>
      <c r="S17" s="129"/>
      <c r="T17" s="129" t="s">
        <v>155</v>
      </c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</row>
    <row r="18" spans="1:49" outlineLevel="1">
      <c r="A18" s="130">
        <v>12</v>
      </c>
      <c r="B18" s="134" t="s">
        <v>1705</v>
      </c>
      <c r="C18" s="166" t="s">
        <v>1706</v>
      </c>
      <c r="D18" s="136" t="s">
        <v>1716</v>
      </c>
      <c r="E18" s="140">
        <v>15</v>
      </c>
      <c r="F18" s="144"/>
      <c r="G18" s="145">
        <f t="shared" si="0"/>
        <v>0</v>
      </c>
      <c r="H18" s="145">
        <v>0</v>
      </c>
      <c r="I18" s="145">
        <f t="shared" si="1"/>
        <v>0</v>
      </c>
      <c r="J18" s="145">
        <v>0</v>
      </c>
      <c r="K18" s="145">
        <f t="shared" si="2"/>
        <v>0</v>
      </c>
      <c r="L18" s="129"/>
      <c r="M18" s="129"/>
      <c r="N18" s="129"/>
      <c r="O18" s="129"/>
      <c r="P18" s="129"/>
      <c r="Q18" s="129"/>
      <c r="R18" s="129"/>
      <c r="S18" s="129"/>
      <c r="T18" s="129" t="s">
        <v>155</v>
      </c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</row>
    <row r="19" spans="1:49" ht="20.399999999999999" outlineLevel="1">
      <c r="A19" s="130">
        <v>13</v>
      </c>
      <c r="B19" s="134" t="s">
        <v>1707</v>
      </c>
      <c r="C19" s="166" t="s">
        <v>1708</v>
      </c>
      <c r="D19" s="136" t="s">
        <v>1095</v>
      </c>
      <c r="E19" s="140">
        <v>1</v>
      </c>
      <c r="F19" s="144"/>
      <c r="G19" s="145">
        <f t="shared" si="0"/>
        <v>0</v>
      </c>
      <c r="H19" s="145">
        <v>0</v>
      </c>
      <c r="I19" s="145">
        <f t="shared" si="1"/>
        <v>0</v>
      </c>
      <c r="J19" s="145">
        <v>0</v>
      </c>
      <c r="K19" s="145">
        <f t="shared" si="2"/>
        <v>0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</row>
    <row r="20" spans="1:49" ht="20.399999999999999" outlineLevel="1">
      <c r="A20" s="130">
        <v>14</v>
      </c>
      <c r="B20" s="134" t="s">
        <v>1709</v>
      </c>
      <c r="C20" s="166" t="s">
        <v>1710</v>
      </c>
      <c r="D20" s="136" t="s">
        <v>1716</v>
      </c>
      <c r="E20" s="140">
        <v>35</v>
      </c>
      <c r="F20" s="144"/>
      <c r="G20" s="145">
        <f t="shared" si="0"/>
        <v>0</v>
      </c>
      <c r="H20" s="145">
        <v>0</v>
      </c>
      <c r="I20" s="145">
        <f t="shared" si="1"/>
        <v>0</v>
      </c>
      <c r="J20" s="145">
        <v>0</v>
      </c>
      <c r="K20" s="145">
        <f t="shared" si="2"/>
        <v>0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</row>
    <row r="21" spans="1:49" ht="20.399999999999999" outlineLevel="1">
      <c r="A21" s="130">
        <v>15</v>
      </c>
      <c r="B21" s="134" t="s">
        <v>1711</v>
      </c>
      <c r="C21" s="166" t="s">
        <v>1712</v>
      </c>
      <c r="D21" s="136" t="s">
        <v>1716</v>
      </c>
      <c r="E21" s="140">
        <v>10</v>
      </c>
      <c r="F21" s="144"/>
      <c r="G21" s="145">
        <f t="shared" si="0"/>
        <v>0</v>
      </c>
      <c r="H21" s="145">
        <v>0</v>
      </c>
      <c r="I21" s="145">
        <f t="shared" si="1"/>
        <v>0</v>
      </c>
      <c r="J21" s="145">
        <v>0</v>
      </c>
      <c r="K21" s="145">
        <f t="shared" si="2"/>
        <v>0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</row>
    <row r="22" spans="1:49" ht="20.399999999999999" outlineLevel="1">
      <c r="A22" s="130">
        <v>16</v>
      </c>
      <c r="B22" s="134" t="s">
        <v>1713</v>
      </c>
      <c r="C22" s="166" t="s">
        <v>1714</v>
      </c>
      <c r="D22" s="136" t="s">
        <v>1095</v>
      </c>
      <c r="E22" s="140">
        <v>1</v>
      </c>
      <c r="F22" s="144"/>
      <c r="G22" s="145">
        <f t="shared" si="0"/>
        <v>0</v>
      </c>
      <c r="H22" s="145">
        <v>0</v>
      </c>
      <c r="I22" s="145">
        <f t="shared" si="1"/>
        <v>0</v>
      </c>
      <c r="J22" s="145">
        <v>0</v>
      </c>
      <c r="K22" s="145">
        <f t="shared" si="2"/>
        <v>0</v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</row>
    <row r="23" spans="1:49">
      <c r="A23" s="131" t="s">
        <v>150</v>
      </c>
      <c r="B23" s="181">
        <v>2</v>
      </c>
      <c r="C23" s="168" t="s">
        <v>1717</v>
      </c>
      <c r="D23" s="138"/>
      <c r="E23" s="142"/>
      <c r="F23" s="146"/>
      <c r="G23" s="146">
        <f>SUM(G24:G34)</f>
        <v>0</v>
      </c>
      <c r="H23" s="146"/>
      <c r="I23" s="146">
        <f>SUM(I24:I34)</f>
        <v>0</v>
      </c>
      <c r="J23" s="146"/>
      <c r="K23" s="146">
        <f>SUM(K24:K34)</f>
        <v>0</v>
      </c>
      <c r="T23" t="s">
        <v>151</v>
      </c>
    </row>
    <row r="24" spans="1:49" ht="40.799999999999997" outlineLevel="1">
      <c r="A24" s="130">
        <v>17</v>
      </c>
      <c r="B24" s="134" t="s">
        <v>1718</v>
      </c>
      <c r="C24" s="166" t="s">
        <v>1719</v>
      </c>
      <c r="D24" s="136" t="s">
        <v>1461</v>
      </c>
      <c r="E24" s="140">
        <v>1</v>
      </c>
      <c r="F24" s="144"/>
      <c r="G24" s="145">
        <f>ROUND(E24*F24,2)</f>
        <v>0</v>
      </c>
      <c r="H24" s="145">
        <v>0</v>
      </c>
      <c r="I24" s="145">
        <f>ROUND(E24*H24,5)</f>
        <v>0</v>
      </c>
      <c r="J24" s="145">
        <v>0</v>
      </c>
      <c r="K24" s="145">
        <f>ROUND(E24*J24,5)</f>
        <v>0</v>
      </c>
      <c r="L24" s="129"/>
      <c r="M24" s="129"/>
      <c r="N24" s="129"/>
      <c r="O24" s="129"/>
      <c r="P24" s="129"/>
      <c r="Q24" s="129"/>
      <c r="R24" s="129"/>
      <c r="S24" s="129"/>
      <c r="T24" s="129" t="s">
        <v>155</v>
      </c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</row>
    <row r="25" spans="1:49" ht="61.2" outlineLevel="1">
      <c r="A25" s="130">
        <v>18</v>
      </c>
      <c r="B25" s="134" t="s">
        <v>1720</v>
      </c>
      <c r="C25" s="166" t="s">
        <v>1721</v>
      </c>
      <c r="D25" s="136" t="s">
        <v>1095</v>
      </c>
      <c r="E25" s="140">
        <v>1</v>
      </c>
      <c r="F25" s="144"/>
      <c r="G25" s="145">
        <f t="shared" ref="G25:G34" si="3">ROUND(E25*F25,2)</f>
        <v>0</v>
      </c>
      <c r="H25" s="145">
        <v>0</v>
      </c>
      <c r="I25" s="145">
        <f t="shared" ref="I25:I34" si="4">ROUND(E25*H25,5)</f>
        <v>0</v>
      </c>
      <c r="J25" s="145">
        <v>0</v>
      </c>
      <c r="K25" s="145">
        <f t="shared" ref="K25:K34" si="5">ROUND(E25*J25,5)</f>
        <v>0</v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</row>
    <row r="26" spans="1:49" outlineLevel="1">
      <c r="A26" s="130">
        <v>19</v>
      </c>
      <c r="B26" s="134" t="s">
        <v>1722</v>
      </c>
      <c r="C26" s="166" t="s">
        <v>1723</v>
      </c>
      <c r="D26" s="136" t="s">
        <v>1461</v>
      </c>
      <c r="E26" s="140">
        <v>4</v>
      </c>
      <c r="F26" s="144"/>
      <c r="G26" s="145">
        <f t="shared" si="3"/>
        <v>0</v>
      </c>
      <c r="H26" s="145">
        <v>0</v>
      </c>
      <c r="I26" s="145">
        <f t="shared" si="4"/>
        <v>0</v>
      </c>
      <c r="J26" s="145">
        <v>0</v>
      </c>
      <c r="K26" s="145">
        <f t="shared" si="5"/>
        <v>0</v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</row>
    <row r="27" spans="1:49" outlineLevel="1">
      <c r="A27" s="130">
        <v>20</v>
      </c>
      <c r="B27" s="134" t="s">
        <v>1724</v>
      </c>
      <c r="C27" s="166" t="s">
        <v>1725</v>
      </c>
      <c r="D27" s="136" t="s">
        <v>1461</v>
      </c>
      <c r="E27" s="140">
        <v>2</v>
      </c>
      <c r="F27" s="144"/>
      <c r="G27" s="145">
        <f t="shared" si="3"/>
        <v>0</v>
      </c>
      <c r="H27" s="145">
        <v>0</v>
      </c>
      <c r="I27" s="145">
        <f t="shared" si="4"/>
        <v>0</v>
      </c>
      <c r="J27" s="145">
        <v>0</v>
      </c>
      <c r="K27" s="145">
        <f t="shared" si="5"/>
        <v>0</v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</row>
    <row r="28" spans="1:49" ht="30.6" outlineLevel="1">
      <c r="A28" s="130">
        <v>21</v>
      </c>
      <c r="B28" s="134" t="s">
        <v>1726</v>
      </c>
      <c r="C28" s="166" t="s">
        <v>1727</v>
      </c>
      <c r="D28" s="136" t="s">
        <v>1461</v>
      </c>
      <c r="E28" s="140">
        <v>4</v>
      </c>
      <c r="F28" s="144"/>
      <c r="G28" s="145">
        <f t="shared" si="3"/>
        <v>0</v>
      </c>
      <c r="H28" s="145">
        <v>0</v>
      </c>
      <c r="I28" s="145">
        <f t="shared" si="4"/>
        <v>0</v>
      </c>
      <c r="J28" s="145">
        <v>0</v>
      </c>
      <c r="K28" s="145">
        <f t="shared" si="5"/>
        <v>0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</row>
    <row r="29" spans="1:49" ht="30.6" outlineLevel="1">
      <c r="A29" s="130">
        <v>22</v>
      </c>
      <c r="B29" s="134" t="s">
        <v>1728</v>
      </c>
      <c r="C29" s="166" t="s">
        <v>1729</v>
      </c>
      <c r="D29" s="136" t="s">
        <v>1461</v>
      </c>
      <c r="E29" s="140">
        <v>4</v>
      </c>
      <c r="F29" s="144"/>
      <c r="G29" s="145">
        <f t="shared" si="3"/>
        <v>0</v>
      </c>
      <c r="H29" s="145">
        <v>0</v>
      </c>
      <c r="I29" s="145">
        <f t="shared" si="4"/>
        <v>0</v>
      </c>
      <c r="J29" s="145">
        <v>0</v>
      </c>
      <c r="K29" s="145">
        <f t="shared" si="5"/>
        <v>0</v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</row>
    <row r="30" spans="1:49" outlineLevel="1">
      <c r="A30" s="130">
        <v>23</v>
      </c>
      <c r="B30" s="134" t="s">
        <v>1730</v>
      </c>
      <c r="C30" s="166" t="s">
        <v>1702</v>
      </c>
      <c r="D30" s="136" t="s">
        <v>198</v>
      </c>
      <c r="E30" s="140">
        <v>20</v>
      </c>
      <c r="F30" s="144"/>
      <c r="G30" s="145">
        <f t="shared" si="3"/>
        <v>0</v>
      </c>
      <c r="H30" s="145">
        <v>0</v>
      </c>
      <c r="I30" s="145">
        <f t="shared" si="4"/>
        <v>0</v>
      </c>
      <c r="J30" s="145">
        <v>0</v>
      </c>
      <c r="K30" s="145">
        <f t="shared" si="5"/>
        <v>0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</row>
    <row r="31" spans="1:49" outlineLevel="1">
      <c r="A31" s="130">
        <v>24</v>
      </c>
      <c r="B31" s="134" t="s">
        <v>1731</v>
      </c>
      <c r="C31" s="166" t="s">
        <v>1732</v>
      </c>
      <c r="D31" s="136" t="s">
        <v>1716</v>
      </c>
      <c r="E31" s="140">
        <v>25</v>
      </c>
      <c r="F31" s="144"/>
      <c r="G31" s="145">
        <f t="shared" si="3"/>
        <v>0</v>
      </c>
      <c r="H31" s="145">
        <v>0</v>
      </c>
      <c r="I31" s="145">
        <f t="shared" si="4"/>
        <v>0</v>
      </c>
      <c r="J31" s="145">
        <v>0</v>
      </c>
      <c r="K31" s="145">
        <f t="shared" si="5"/>
        <v>0</v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</row>
    <row r="32" spans="1:49" ht="20.399999999999999" outlineLevel="1">
      <c r="A32" s="130">
        <v>25</v>
      </c>
      <c r="B32" s="134" t="s">
        <v>1733</v>
      </c>
      <c r="C32" s="166" t="s">
        <v>1708</v>
      </c>
      <c r="D32" s="136" t="s">
        <v>1095</v>
      </c>
      <c r="E32" s="140">
        <v>1</v>
      </c>
      <c r="F32" s="144"/>
      <c r="G32" s="145">
        <f t="shared" si="3"/>
        <v>0</v>
      </c>
      <c r="H32" s="145">
        <v>0</v>
      </c>
      <c r="I32" s="145">
        <f t="shared" si="4"/>
        <v>0</v>
      </c>
      <c r="J32" s="145">
        <v>0</v>
      </c>
      <c r="K32" s="145">
        <f t="shared" si="5"/>
        <v>0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</row>
    <row r="33" spans="1:49" ht="20.399999999999999" outlineLevel="1">
      <c r="A33" s="130">
        <v>26</v>
      </c>
      <c r="B33" s="134" t="s">
        <v>1734</v>
      </c>
      <c r="C33" s="166" t="s">
        <v>1710</v>
      </c>
      <c r="D33" s="136" t="s">
        <v>1716</v>
      </c>
      <c r="E33" s="140">
        <v>10</v>
      </c>
      <c r="F33" s="144"/>
      <c r="G33" s="145">
        <f t="shared" si="3"/>
        <v>0</v>
      </c>
      <c r="H33" s="145">
        <v>0</v>
      </c>
      <c r="I33" s="145">
        <f t="shared" si="4"/>
        <v>0</v>
      </c>
      <c r="J33" s="145">
        <v>0</v>
      </c>
      <c r="K33" s="145">
        <f t="shared" si="5"/>
        <v>0</v>
      </c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</row>
    <row r="34" spans="1:49" ht="20.399999999999999" outlineLevel="1">
      <c r="A34" s="155">
        <v>27</v>
      </c>
      <c r="B34" s="156" t="s">
        <v>1735</v>
      </c>
      <c r="C34" s="170" t="s">
        <v>1714</v>
      </c>
      <c r="D34" s="157" t="s">
        <v>1095</v>
      </c>
      <c r="E34" s="158">
        <v>1</v>
      </c>
      <c r="F34" s="159"/>
      <c r="G34" s="160">
        <f t="shared" si="3"/>
        <v>0</v>
      </c>
      <c r="H34" s="160">
        <v>0</v>
      </c>
      <c r="I34" s="160">
        <f t="shared" si="4"/>
        <v>0</v>
      </c>
      <c r="J34" s="160">
        <v>0</v>
      </c>
      <c r="K34" s="160">
        <f t="shared" si="5"/>
        <v>0</v>
      </c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</row>
    <row r="35" spans="1:49">
      <c r="A35" s="164"/>
      <c r="B35" s="6" t="s">
        <v>1507</v>
      </c>
      <c r="C35" s="171" t="s">
        <v>1507</v>
      </c>
      <c r="D35" s="164"/>
      <c r="E35" s="164"/>
      <c r="F35" s="164"/>
      <c r="G35" s="174"/>
      <c r="H35" s="174"/>
      <c r="I35" s="174"/>
      <c r="J35" s="174"/>
      <c r="K35" s="174"/>
      <c r="R35">
        <v>15</v>
      </c>
      <c r="S35">
        <v>21</v>
      </c>
    </row>
    <row r="36" spans="1:49">
      <c r="A36" s="161"/>
      <c r="B36" s="162"/>
      <c r="C36" s="172" t="s">
        <v>1507</v>
      </c>
      <c r="D36" s="163"/>
      <c r="E36" s="163"/>
      <c r="F36" s="163"/>
      <c r="G36" s="165">
        <f>G23+G6</f>
        <v>0</v>
      </c>
      <c r="H36" s="174"/>
      <c r="I36" s="174"/>
      <c r="J36" s="174"/>
      <c r="K36" s="174"/>
      <c r="R36" t="e">
        <f>SUMIF(#REF!,R35,G5:G34)</f>
        <v>#REF!</v>
      </c>
      <c r="S36" t="e">
        <f>SUMIF(#REF!,S35,G5:G34)</f>
        <v>#REF!</v>
      </c>
      <c r="T36" t="s">
        <v>1508</v>
      </c>
    </row>
    <row r="37" spans="1:49">
      <c r="A37" s="164"/>
      <c r="B37" s="6" t="s">
        <v>1507</v>
      </c>
      <c r="C37" s="171" t="s">
        <v>1507</v>
      </c>
      <c r="D37" s="164"/>
      <c r="E37" s="164"/>
      <c r="F37" s="164"/>
      <c r="G37" s="174"/>
      <c r="H37" s="174"/>
      <c r="I37" s="174"/>
      <c r="J37" s="174"/>
      <c r="K37" s="174"/>
    </row>
    <row r="38" spans="1:49">
      <c r="A38" s="164"/>
      <c r="B38" s="6" t="s">
        <v>1507</v>
      </c>
      <c r="C38" s="171" t="s">
        <v>1507</v>
      </c>
      <c r="D38" s="164"/>
      <c r="E38" s="164"/>
      <c r="F38" s="164"/>
      <c r="G38" s="174"/>
      <c r="H38" s="174"/>
      <c r="I38" s="174"/>
      <c r="J38" s="174"/>
      <c r="K38" s="174"/>
    </row>
    <row r="39" spans="1:49">
      <c r="A39" s="402"/>
      <c r="B39" s="402"/>
      <c r="C39" s="403"/>
      <c r="D39" s="164"/>
      <c r="E39" s="164"/>
      <c r="F39" s="164"/>
      <c r="G39" s="164"/>
      <c r="H39" s="164"/>
      <c r="I39" s="164"/>
      <c r="J39" s="164"/>
      <c r="K39" s="164"/>
    </row>
    <row r="40" spans="1:49">
      <c r="A40" s="404"/>
      <c r="B40" s="405"/>
      <c r="C40" s="406"/>
      <c r="D40" s="405"/>
      <c r="E40" s="405"/>
      <c r="F40" s="405"/>
      <c r="G40" s="407"/>
      <c r="H40" s="164"/>
      <c r="I40" s="164"/>
      <c r="J40" s="164"/>
      <c r="K40" s="164"/>
      <c r="T40" t="s">
        <v>1509</v>
      </c>
    </row>
    <row r="41" spans="1:49">
      <c r="A41" s="408"/>
      <c r="B41" s="409"/>
      <c r="C41" s="410"/>
      <c r="D41" s="409"/>
      <c r="E41" s="409"/>
      <c r="F41" s="409"/>
      <c r="G41" s="411"/>
      <c r="H41" s="164"/>
      <c r="I41" s="164"/>
      <c r="J41" s="164"/>
      <c r="K41" s="164"/>
    </row>
    <row r="42" spans="1:49">
      <c r="A42" s="408"/>
      <c r="B42" s="409"/>
      <c r="C42" s="410"/>
      <c r="D42" s="409"/>
      <c r="E42" s="409"/>
      <c r="F42" s="409"/>
      <c r="G42" s="411"/>
      <c r="H42" s="164"/>
      <c r="I42" s="164"/>
      <c r="J42" s="164"/>
      <c r="K42" s="164"/>
    </row>
    <row r="43" spans="1:49">
      <c r="A43" s="408"/>
      <c r="B43" s="409"/>
      <c r="C43" s="410"/>
      <c r="D43" s="409"/>
      <c r="E43" s="409"/>
      <c r="F43" s="409"/>
      <c r="G43" s="411"/>
      <c r="H43" s="164"/>
      <c r="I43" s="164"/>
      <c r="J43" s="164"/>
      <c r="K43" s="164"/>
    </row>
    <row r="44" spans="1:49">
      <c r="A44" s="412"/>
      <c r="B44" s="413"/>
      <c r="C44" s="414"/>
      <c r="D44" s="413"/>
      <c r="E44" s="413"/>
      <c r="F44" s="413"/>
      <c r="G44" s="415"/>
      <c r="H44" s="164"/>
      <c r="I44" s="164"/>
      <c r="J44" s="164"/>
      <c r="K44" s="164"/>
    </row>
    <row r="45" spans="1:49">
      <c r="A45" s="164"/>
      <c r="B45" s="6" t="s">
        <v>1507</v>
      </c>
      <c r="C45" s="171" t="s">
        <v>1507</v>
      </c>
      <c r="D45" s="164"/>
      <c r="E45" s="164"/>
      <c r="F45" s="164"/>
      <c r="G45" s="164"/>
      <c r="H45" s="164"/>
      <c r="I45" s="164"/>
      <c r="J45" s="164"/>
      <c r="K45" s="164"/>
    </row>
    <row r="46" spans="1:49">
      <c r="C46" s="173"/>
      <c r="T46" t="s">
        <v>1510</v>
      </c>
    </row>
  </sheetData>
  <mergeCells count="5">
    <mergeCell ref="A1:G1"/>
    <mergeCell ref="C2:G2"/>
    <mergeCell ref="C3:G3"/>
    <mergeCell ref="A39:C39"/>
    <mergeCell ref="A40:G44"/>
  </mergeCells>
  <pageMargins left="0.59055118110236204" right="0.39370078740157499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workbookViewId="0">
      <selection activeCell="G16" sqref="G16"/>
    </sheetView>
  </sheetViews>
  <sheetFormatPr defaultRowHeight="13.2"/>
  <cols>
    <col min="1" max="1" width="10.88671875" customWidth="1"/>
    <col min="2" max="2" width="78.33203125" customWidth="1"/>
    <col min="4" max="4" width="12.6640625" customWidth="1"/>
    <col min="5" max="5" width="13.33203125" customWidth="1"/>
    <col min="6" max="6" width="22.88671875" customWidth="1"/>
  </cols>
  <sheetData>
    <row r="1" spans="1:6" ht="15" customHeight="1">
      <c r="A1" s="287" t="s">
        <v>16</v>
      </c>
      <c r="B1" s="419"/>
      <c r="C1" s="419"/>
      <c r="D1" s="419"/>
      <c r="E1" s="419"/>
      <c r="F1" s="420"/>
    </row>
    <row r="2" spans="1:6" ht="15.6">
      <c r="A2" s="288" t="s">
        <v>1854</v>
      </c>
      <c r="B2" s="289" t="s">
        <v>41</v>
      </c>
      <c r="C2" s="19"/>
      <c r="D2" s="4"/>
      <c r="E2" s="18"/>
      <c r="F2" s="290"/>
    </row>
    <row r="3" spans="1:6" ht="15.6">
      <c r="A3" s="288" t="s">
        <v>1855</v>
      </c>
      <c r="B3" s="289" t="s">
        <v>1856</v>
      </c>
      <c r="C3" s="19"/>
      <c r="D3" s="4"/>
      <c r="E3" s="18"/>
      <c r="F3" s="290"/>
    </row>
    <row r="4" spans="1:6" ht="14.4">
      <c r="A4" s="291" t="s">
        <v>1857</v>
      </c>
      <c r="B4" s="292"/>
      <c r="C4" s="21"/>
      <c r="D4" s="17"/>
      <c r="E4" s="293"/>
      <c r="F4" s="294"/>
    </row>
    <row r="5" spans="1:6" s="301" customFormat="1" ht="14.4">
      <c r="A5" s="295" t="s">
        <v>1858</v>
      </c>
      <c r="B5" s="296" t="s">
        <v>1859</v>
      </c>
      <c r="C5" s="297"/>
      <c r="D5" s="298"/>
      <c r="E5" s="299"/>
      <c r="F5" s="300"/>
    </row>
    <row r="6" spans="1:6" ht="15.75" customHeight="1">
      <c r="A6" s="421"/>
      <c r="B6" s="422"/>
      <c r="C6" s="422"/>
      <c r="D6" s="422"/>
      <c r="E6" s="422"/>
      <c r="F6" s="423"/>
    </row>
    <row r="7" spans="1:6" ht="14.4">
      <c r="A7" s="301" t="s">
        <v>1860</v>
      </c>
    </row>
    <row r="8" spans="1:6">
      <c r="A8" s="302" t="s">
        <v>1861</v>
      </c>
      <c r="B8" s="303" t="s">
        <v>142</v>
      </c>
      <c r="C8" s="303" t="s">
        <v>143</v>
      </c>
      <c r="D8" s="304" t="s">
        <v>144</v>
      </c>
      <c r="E8" s="303" t="s">
        <v>145</v>
      </c>
      <c r="F8" s="303" t="s">
        <v>1862</v>
      </c>
    </row>
    <row r="9" spans="1:6" ht="13.8">
      <c r="A9" s="305">
        <v>1</v>
      </c>
      <c r="B9" s="306" t="s">
        <v>1863</v>
      </c>
      <c r="C9" s="307" t="s">
        <v>198</v>
      </c>
      <c r="D9" s="308">
        <v>197.75</v>
      </c>
      <c r="E9" s="428"/>
      <c r="F9" s="310">
        <f t="shared" ref="F9:F26" si="0">E9*D9</f>
        <v>0</v>
      </c>
    </row>
    <row r="10" spans="1:6" ht="13.8">
      <c r="A10" s="305">
        <v>2</v>
      </c>
      <c r="B10" s="306" t="s">
        <v>1864</v>
      </c>
      <c r="C10" s="307" t="s">
        <v>198</v>
      </c>
      <c r="D10" s="308">
        <v>535</v>
      </c>
      <c r="E10" s="428"/>
      <c r="F10" s="310">
        <f t="shared" si="0"/>
        <v>0</v>
      </c>
    </row>
    <row r="11" spans="1:6" ht="13.8">
      <c r="A11" s="305">
        <v>3</v>
      </c>
      <c r="B11" s="306" t="s">
        <v>1865</v>
      </c>
      <c r="C11" s="307" t="s">
        <v>198</v>
      </c>
      <c r="D11" s="308">
        <f>D10</f>
        <v>535</v>
      </c>
      <c r="E11" s="428"/>
      <c r="F11" s="310">
        <f t="shared" si="0"/>
        <v>0</v>
      </c>
    </row>
    <row r="12" spans="1:6" ht="13.8">
      <c r="A12" s="305">
        <v>4</v>
      </c>
      <c r="B12" s="306" t="s">
        <v>1866</v>
      </c>
      <c r="C12" s="307" t="s">
        <v>198</v>
      </c>
      <c r="D12" s="308">
        <f>D10</f>
        <v>535</v>
      </c>
      <c r="E12" s="428"/>
      <c r="F12" s="310">
        <f t="shared" si="0"/>
        <v>0</v>
      </c>
    </row>
    <row r="13" spans="1:6" ht="13.8">
      <c r="A13" s="305">
        <v>5</v>
      </c>
      <c r="B13" s="306" t="s">
        <v>1867</v>
      </c>
      <c r="C13" s="307" t="s">
        <v>198</v>
      </c>
      <c r="D13" s="308">
        <v>204.41</v>
      </c>
      <c r="E13" s="428"/>
      <c r="F13" s="310">
        <f t="shared" si="0"/>
        <v>0</v>
      </c>
    </row>
    <row r="14" spans="1:6" ht="13.8">
      <c r="A14" s="305">
        <v>6</v>
      </c>
      <c r="B14" s="306" t="s">
        <v>1868</v>
      </c>
      <c r="C14" s="307" t="s">
        <v>154</v>
      </c>
      <c r="D14" s="308">
        <f>D13*0.15</f>
        <v>30.661499999999997</v>
      </c>
      <c r="E14" s="428"/>
      <c r="F14" s="310">
        <f>E14*D14</f>
        <v>0</v>
      </c>
    </row>
    <row r="15" spans="1:6" ht="13.8">
      <c r="A15" s="305">
        <v>7</v>
      </c>
      <c r="B15" s="306" t="s">
        <v>1869</v>
      </c>
      <c r="C15" s="307" t="s">
        <v>154</v>
      </c>
      <c r="D15" s="308">
        <f>D14*0.275/0.15</f>
        <v>56.21275</v>
      </c>
      <c r="E15" s="428"/>
      <c r="F15" s="310">
        <f t="shared" si="0"/>
        <v>0</v>
      </c>
    </row>
    <row r="16" spans="1:6" ht="13.8">
      <c r="A16" s="305">
        <v>8</v>
      </c>
      <c r="B16" s="306" t="s">
        <v>1870</v>
      </c>
      <c r="C16" s="307" t="s">
        <v>219</v>
      </c>
      <c r="D16" s="308">
        <f>(D13)*0.02*2.1</f>
        <v>8.5852199999999996</v>
      </c>
      <c r="E16" s="428"/>
      <c r="F16" s="310">
        <f t="shared" si="0"/>
        <v>0</v>
      </c>
    </row>
    <row r="17" spans="1:6" ht="13.8">
      <c r="A17" s="305">
        <v>9</v>
      </c>
      <c r="B17" s="306" t="s">
        <v>1871</v>
      </c>
      <c r="C17" s="307" t="s">
        <v>219</v>
      </c>
      <c r="D17" s="308">
        <f>D16*5</f>
        <v>42.926099999999998</v>
      </c>
      <c r="E17" s="428"/>
      <c r="F17" s="310">
        <f t="shared" si="0"/>
        <v>0</v>
      </c>
    </row>
    <row r="18" spans="1:6" ht="13.8">
      <c r="A18" s="305">
        <v>10</v>
      </c>
      <c r="B18" s="306" t="s">
        <v>1872</v>
      </c>
      <c r="C18" s="307" t="s">
        <v>219</v>
      </c>
      <c r="D18" s="308">
        <f>D15*1.95+D14*2.53+2.1*D10*0.05</f>
        <v>243.36345749999998</v>
      </c>
      <c r="E18" s="428"/>
      <c r="F18" s="310">
        <f t="shared" si="0"/>
        <v>0</v>
      </c>
    </row>
    <row r="19" spans="1:6" ht="13.8">
      <c r="A19" s="305">
        <v>11</v>
      </c>
      <c r="B19" s="306" t="s">
        <v>1873</v>
      </c>
      <c r="C19" s="307" t="s">
        <v>219</v>
      </c>
      <c r="D19" s="308">
        <f>D18*5</f>
        <v>1216.8172875</v>
      </c>
      <c r="E19" s="428"/>
      <c r="F19" s="310">
        <f t="shared" si="0"/>
        <v>0</v>
      </c>
    </row>
    <row r="20" spans="1:6" ht="14.25" customHeight="1">
      <c r="A20" s="305">
        <v>12</v>
      </c>
      <c r="B20" s="306" t="s">
        <v>1874</v>
      </c>
      <c r="C20" s="307" t="s">
        <v>219</v>
      </c>
      <c r="D20" s="308">
        <f>D18+D16</f>
        <v>251.94867749999997</v>
      </c>
      <c r="E20" s="428"/>
      <c r="F20" s="310">
        <f t="shared" si="0"/>
        <v>0</v>
      </c>
    </row>
    <row r="21" spans="1:6" ht="27.6">
      <c r="A21" s="305">
        <v>13</v>
      </c>
      <c r="B21" s="306" t="s">
        <v>1875</v>
      </c>
      <c r="C21" s="307" t="s">
        <v>219</v>
      </c>
      <c r="D21" s="308">
        <f>D16</f>
        <v>8.5852199999999996</v>
      </c>
      <c r="E21" s="428"/>
      <c r="F21" s="310">
        <f t="shared" si="0"/>
        <v>0</v>
      </c>
    </row>
    <row r="22" spans="1:6" ht="13.8">
      <c r="A22" s="305">
        <v>14</v>
      </c>
      <c r="B22" s="306" t="s">
        <v>1876</v>
      </c>
      <c r="C22" s="307" t="s">
        <v>219</v>
      </c>
      <c r="D22" s="308">
        <f>D21*49</f>
        <v>420.67577999999997</v>
      </c>
      <c r="E22" s="428"/>
      <c r="F22" s="310">
        <f t="shared" si="0"/>
        <v>0</v>
      </c>
    </row>
    <row r="23" spans="1:6" ht="13.8">
      <c r="A23" s="305">
        <v>15</v>
      </c>
      <c r="B23" s="306" t="s">
        <v>1877</v>
      </c>
      <c r="C23" s="307" t="s">
        <v>219</v>
      </c>
      <c r="D23" s="308">
        <f>D21</f>
        <v>8.5852199999999996</v>
      </c>
      <c r="E23" s="428"/>
      <c r="F23" s="310">
        <f t="shared" si="0"/>
        <v>0</v>
      </c>
    </row>
    <row r="24" spans="1:6" ht="13.8">
      <c r="A24" s="305">
        <v>16</v>
      </c>
      <c r="B24" s="306" t="s">
        <v>1878</v>
      </c>
      <c r="C24" s="307" t="s">
        <v>219</v>
      </c>
      <c r="D24" s="308">
        <f>D18</f>
        <v>243.36345749999998</v>
      </c>
      <c r="E24" s="428"/>
      <c r="F24" s="310">
        <f t="shared" si="0"/>
        <v>0</v>
      </c>
    </row>
    <row r="25" spans="1:6" ht="13.8">
      <c r="A25" s="305">
        <v>17</v>
      </c>
      <c r="B25" s="306" t="s">
        <v>1879</v>
      </c>
      <c r="C25" s="307" t="s">
        <v>219</v>
      </c>
      <c r="D25" s="308">
        <f>D24*19</f>
        <v>4623.9056924999995</v>
      </c>
      <c r="E25" s="428"/>
      <c r="F25" s="310">
        <f t="shared" si="0"/>
        <v>0</v>
      </c>
    </row>
    <row r="26" spans="1:6" ht="13.8">
      <c r="A26" s="305">
        <v>18</v>
      </c>
      <c r="B26" s="306" t="s">
        <v>1880</v>
      </c>
      <c r="C26" s="307" t="s">
        <v>219</v>
      </c>
      <c r="D26" s="308">
        <f>D24</f>
        <v>243.36345749999998</v>
      </c>
      <c r="E26" s="428"/>
      <c r="F26" s="310">
        <f t="shared" si="0"/>
        <v>0</v>
      </c>
    </row>
    <row r="27" spans="1:6" ht="6" customHeight="1">
      <c r="A27" s="311"/>
      <c r="B27" s="312"/>
      <c r="C27" s="313"/>
      <c r="D27" s="314"/>
      <c r="E27" s="315"/>
      <c r="F27" s="316"/>
    </row>
    <row r="28" spans="1:6" ht="14.4">
      <c r="A28" s="317" t="s">
        <v>1881</v>
      </c>
      <c r="B28" s="318"/>
      <c r="C28" s="319"/>
      <c r="D28" s="320"/>
      <c r="E28" s="301"/>
      <c r="F28" s="321">
        <f>SUM(F9:F26)</f>
        <v>0</v>
      </c>
    </row>
    <row r="29" spans="1:6" ht="14.4">
      <c r="A29" s="298"/>
      <c r="B29" s="4"/>
      <c r="C29" s="4"/>
      <c r="D29" s="4"/>
      <c r="E29" s="4"/>
      <c r="F29" s="4"/>
    </row>
    <row r="30" spans="1:6" ht="14.4">
      <c r="A30" s="301" t="s">
        <v>1882</v>
      </c>
    </row>
    <row r="31" spans="1:6">
      <c r="A31" s="302" t="s">
        <v>1861</v>
      </c>
      <c r="B31" s="303" t="s">
        <v>142</v>
      </c>
      <c r="C31" s="303" t="s">
        <v>143</v>
      </c>
      <c r="D31" s="304" t="s">
        <v>144</v>
      </c>
      <c r="E31" s="303" t="s">
        <v>145</v>
      </c>
      <c r="F31" s="303" t="s">
        <v>1862</v>
      </c>
    </row>
    <row r="32" spans="1:6" ht="13.8">
      <c r="A32" s="305">
        <v>1</v>
      </c>
      <c r="B32" s="306" t="s">
        <v>1883</v>
      </c>
      <c r="C32" s="307" t="s">
        <v>198</v>
      </c>
      <c r="D32" s="308">
        <f>D14*0.1/0.15/0.1</f>
        <v>204.40999999999997</v>
      </c>
      <c r="E32" s="428"/>
      <c r="F32" s="310">
        <f>E32*D32</f>
        <v>0</v>
      </c>
    </row>
    <row r="33" spans="1:6" ht="13.8">
      <c r="A33" s="305">
        <v>2</v>
      </c>
      <c r="B33" s="306" t="s">
        <v>1884</v>
      </c>
      <c r="C33" s="307" t="s">
        <v>198</v>
      </c>
      <c r="D33" s="308">
        <f>D14*0.15/0.15/0.15</f>
        <v>204.41</v>
      </c>
      <c r="E33" s="428"/>
      <c r="F33" s="310">
        <f t="shared" ref="F33:F46" si="1">E33*D33</f>
        <v>0</v>
      </c>
    </row>
    <row r="34" spans="1:6" ht="13.8">
      <c r="A34" s="305">
        <v>3</v>
      </c>
      <c r="B34" s="306" t="s">
        <v>1885</v>
      </c>
      <c r="C34" s="307" t="s">
        <v>219</v>
      </c>
      <c r="D34" s="308">
        <f>D33*1.9*0.028/6</f>
        <v>1.8124353333333332</v>
      </c>
      <c r="E34" s="428"/>
      <c r="F34" s="310">
        <f t="shared" si="1"/>
        <v>0</v>
      </c>
    </row>
    <row r="35" spans="1:6" ht="13.8">
      <c r="A35" s="305">
        <v>4</v>
      </c>
      <c r="B35" s="306" t="s">
        <v>1886</v>
      </c>
      <c r="C35" s="307" t="s">
        <v>198</v>
      </c>
      <c r="D35" s="308">
        <f>D32</f>
        <v>204.40999999999997</v>
      </c>
      <c r="E35" s="428"/>
      <c r="F35" s="310">
        <f t="shared" si="1"/>
        <v>0</v>
      </c>
    </row>
    <row r="36" spans="1:6" ht="13.8">
      <c r="A36" s="305">
        <v>5</v>
      </c>
      <c r="B36" s="306" t="s">
        <v>1887</v>
      </c>
      <c r="C36" s="307" t="s">
        <v>198</v>
      </c>
      <c r="D36" s="308">
        <f>D33</f>
        <v>204.41</v>
      </c>
      <c r="E36" s="428"/>
      <c r="F36" s="310">
        <f t="shared" si="1"/>
        <v>0</v>
      </c>
    </row>
    <row r="37" spans="1:6" ht="13.8">
      <c r="A37" s="305">
        <v>6</v>
      </c>
      <c r="B37" s="306" t="s">
        <v>1888</v>
      </c>
      <c r="C37" s="307" t="s">
        <v>198</v>
      </c>
      <c r="D37" s="308">
        <f>D36*2</f>
        <v>408.82</v>
      </c>
      <c r="E37" s="428"/>
      <c r="F37" s="310">
        <f t="shared" si="1"/>
        <v>0</v>
      </c>
    </row>
    <row r="38" spans="1:6" ht="13.8">
      <c r="A38" s="305">
        <v>7</v>
      </c>
      <c r="B38" s="306" t="s">
        <v>1889</v>
      </c>
      <c r="C38" s="307" t="s">
        <v>198</v>
      </c>
      <c r="D38" s="308">
        <f>D36</f>
        <v>204.41</v>
      </c>
      <c r="E38" s="428"/>
      <c r="F38" s="310">
        <f t="shared" si="1"/>
        <v>0</v>
      </c>
    </row>
    <row r="39" spans="1:6" ht="13.8">
      <c r="A39" s="305">
        <v>8</v>
      </c>
      <c r="B39" s="306" t="s">
        <v>1890</v>
      </c>
      <c r="C39" s="307" t="s">
        <v>198</v>
      </c>
      <c r="D39" s="308">
        <f>D38</f>
        <v>204.41</v>
      </c>
      <c r="E39" s="428"/>
      <c r="F39" s="310">
        <f t="shared" si="1"/>
        <v>0</v>
      </c>
    </row>
    <row r="40" spans="1:6" ht="13.8">
      <c r="A40" s="305">
        <v>9</v>
      </c>
      <c r="B40" s="306" t="s">
        <v>1891</v>
      </c>
      <c r="C40" s="307" t="s">
        <v>198</v>
      </c>
      <c r="D40" s="308">
        <f>D39</f>
        <v>204.41</v>
      </c>
      <c r="E40" s="428"/>
      <c r="F40" s="310">
        <f t="shared" si="1"/>
        <v>0</v>
      </c>
    </row>
    <row r="41" spans="1:6" ht="13.8">
      <c r="A41" s="305">
        <v>10</v>
      </c>
      <c r="B41" s="306" t="s">
        <v>1885</v>
      </c>
      <c r="C41" s="307" t="s">
        <v>219</v>
      </c>
      <c r="D41" s="308">
        <f>D34</f>
        <v>1.8124353333333332</v>
      </c>
      <c r="E41" s="428"/>
      <c r="F41" s="310">
        <f t="shared" si="1"/>
        <v>0</v>
      </c>
    </row>
    <row r="42" spans="1:6" ht="13.8">
      <c r="A42" s="305">
        <v>11</v>
      </c>
      <c r="B42" s="306" t="s">
        <v>1892</v>
      </c>
      <c r="C42" s="307" t="s">
        <v>198</v>
      </c>
      <c r="D42" s="308">
        <f>D40</f>
        <v>204.41</v>
      </c>
      <c r="E42" s="428"/>
      <c r="F42" s="310">
        <f t="shared" si="1"/>
        <v>0</v>
      </c>
    </row>
    <row r="43" spans="1:6" ht="13.8">
      <c r="A43" s="305">
        <v>12</v>
      </c>
      <c r="B43" s="306" t="s">
        <v>1893</v>
      </c>
      <c r="C43" s="307" t="s">
        <v>198</v>
      </c>
      <c r="D43" s="308">
        <f>D42</f>
        <v>204.41</v>
      </c>
      <c r="E43" s="428"/>
      <c r="F43" s="310">
        <f t="shared" si="1"/>
        <v>0</v>
      </c>
    </row>
    <row r="44" spans="1:6" ht="13.8">
      <c r="A44" s="305">
        <v>13</v>
      </c>
      <c r="B44" s="306" t="s">
        <v>1894</v>
      </c>
      <c r="C44" s="307" t="s">
        <v>1895</v>
      </c>
      <c r="D44" s="308">
        <v>161.1</v>
      </c>
      <c r="E44" s="428"/>
      <c r="F44" s="310">
        <f t="shared" si="1"/>
        <v>0</v>
      </c>
    </row>
    <row r="45" spans="1:6" ht="13.8">
      <c r="A45" s="305">
        <v>14</v>
      </c>
      <c r="B45" s="306" t="s">
        <v>1896</v>
      </c>
      <c r="C45" s="307" t="s">
        <v>219</v>
      </c>
      <c r="D45" s="308">
        <f>D32*(0.1*2.05+0.15*2.53+0.005*2.25+0.07*2.53+0.01*2.4+0.02*2.6)</f>
        <v>173.51342849999997</v>
      </c>
      <c r="E45" s="428"/>
      <c r="F45" s="310">
        <f t="shared" si="1"/>
        <v>0</v>
      </c>
    </row>
    <row r="46" spans="1:6" ht="13.8">
      <c r="A46" s="305">
        <v>15</v>
      </c>
      <c r="B46" s="306" t="s">
        <v>1897</v>
      </c>
      <c r="C46" s="307" t="s">
        <v>219</v>
      </c>
      <c r="D46" s="308">
        <f>D45*5</f>
        <v>867.56714249999982</v>
      </c>
      <c r="E46" s="428"/>
      <c r="F46" s="310">
        <f t="shared" si="1"/>
        <v>0</v>
      </c>
    </row>
    <row r="47" spans="1:6" ht="6" customHeight="1">
      <c r="A47" s="311"/>
      <c r="B47" s="312"/>
      <c r="C47" s="313"/>
      <c r="D47" s="314"/>
      <c r="E47" s="315"/>
      <c r="F47" s="316"/>
    </row>
    <row r="48" spans="1:6" ht="14.4">
      <c r="A48" s="301" t="s">
        <v>1882</v>
      </c>
      <c r="B48" s="318"/>
      <c r="C48" s="319"/>
      <c r="D48" s="320"/>
      <c r="E48" s="301"/>
      <c r="F48" s="321">
        <f>SUM(F32:F46)</f>
        <v>0</v>
      </c>
    </row>
    <row r="49" spans="1:6" ht="14.4">
      <c r="A49" s="301"/>
      <c r="B49" s="318"/>
      <c r="C49" s="319"/>
      <c r="D49" s="320"/>
      <c r="E49" s="301"/>
      <c r="F49" s="321"/>
    </row>
    <row r="50" spans="1:6" ht="14.4">
      <c r="A50" s="301" t="s">
        <v>1898</v>
      </c>
    </row>
    <row r="51" spans="1:6">
      <c r="A51" s="302" t="s">
        <v>1861</v>
      </c>
      <c r="B51" s="303" t="s">
        <v>142</v>
      </c>
      <c r="C51" s="303" t="s">
        <v>143</v>
      </c>
      <c r="D51" s="304" t="s">
        <v>144</v>
      </c>
      <c r="E51" s="303" t="s">
        <v>145</v>
      </c>
      <c r="F51" s="303" t="s">
        <v>1862</v>
      </c>
    </row>
    <row r="52" spans="1:6" s="324" customFormat="1" ht="13.8">
      <c r="A52" s="322">
        <v>1</v>
      </c>
      <c r="B52" s="323" t="s">
        <v>1899</v>
      </c>
      <c r="C52" s="307" t="s">
        <v>198</v>
      </c>
      <c r="D52" s="308">
        <v>289.45999999999998</v>
      </c>
      <c r="E52" s="428"/>
      <c r="F52" s="310">
        <f>E52*D52</f>
        <v>0</v>
      </c>
    </row>
    <row r="53" spans="1:6" ht="13.8">
      <c r="A53" s="322">
        <v>2</v>
      </c>
      <c r="B53" s="323" t="s">
        <v>1900</v>
      </c>
      <c r="C53" s="307" t="s">
        <v>198</v>
      </c>
      <c r="D53" s="308">
        <v>178.61</v>
      </c>
      <c r="E53" s="428"/>
      <c r="F53" s="310">
        <f t="shared" ref="F53:F61" si="2">E53*D53</f>
        <v>0</v>
      </c>
    </row>
    <row r="54" spans="1:6" ht="13.8">
      <c r="A54" s="322">
        <v>3</v>
      </c>
      <c r="B54" s="323" t="s">
        <v>1901</v>
      </c>
      <c r="C54" s="307" t="s">
        <v>198</v>
      </c>
      <c r="D54" s="308">
        <f>D53</f>
        <v>178.61</v>
      </c>
      <c r="E54" s="428"/>
      <c r="F54" s="310">
        <f t="shared" si="2"/>
        <v>0</v>
      </c>
    </row>
    <row r="55" spans="1:6" ht="13.8">
      <c r="A55" s="322">
        <v>4</v>
      </c>
      <c r="B55" s="323" t="s">
        <v>1902</v>
      </c>
      <c r="C55" s="307" t="s">
        <v>198</v>
      </c>
      <c r="D55" s="308">
        <f>D53</f>
        <v>178.61</v>
      </c>
      <c r="E55" s="428"/>
      <c r="F55" s="310">
        <f t="shared" si="2"/>
        <v>0</v>
      </c>
    </row>
    <row r="56" spans="1:6" s="328" customFormat="1" ht="28.5" customHeight="1">
      <c r="A56" s="322">
        <v>5</v>
      </c>
      <c r="B56" s="323" t="s">
        <v>1903</v>
      </c>
      <c r="C56" s="325" t="s">
        <v>1895</v>
      </c>
      <c r="D56" s="326">
        <f>D44</f>
        <v>161.1</v>
      </c>
      <c r="E56" s="429"/>
      <c r="F56" s="327">
        <f t="shared" si="2"/>
        <v>0</v>
      </c>
    </row>
    <row r="57" spans="1:6" ht="28.5" customHeight="1">
      <c r="A57" s="322">
        <v>6</v>
      </c>
      <c r="B57" s="323" t="s">
        <v>1904</v>
      </c>
      <c r="C57" s="307" t="s">
        <v>198</v>
      </c>
      <c r="D57" s="308">
        <f>D10</f>
        <v>535</v>
      </c>
      <c r="E57" s="428"/>
      <c r="F57" s="310">
        <f t="shared" si="2"/>
        <v>0</v>
      </c>
    </row>
    <row r="58" spans="1:6" ht="13.8">
      <c r="A58" s="322">
        <v>7</v>
      </c>
      <c r="B58" s="323" t="s">
        <v>1905</v>
      </c>
      <c r="C58" s="307" t="s">
        <v>198</v>
      </c>
      <c r="D58" s="308">
        <f>D10</f>
        <v>535</v>
      </c>
      <c r="E58" s="428"/>
      <c r="F58" s="310">
        <f t="shared" si="2"/>
        <v>0</v>
      </c>
    </row>
    <row r="59" spans="1:6" ht="13.8">
      <c r="A59" s="322">
        <v>8</v>
      </c>
      <c r="B59" s="323" t="s">
        <v>1906</v>
      </c>
      <c r="C59" s="307" t="s">
        <v>198</v>
      </c>
      <c r="D59" s="308">
        <f>D10</f>
        <v>535</v>
      </c>
      <c r="E59" s="428"/>
      <c r="F59" s="310">
        <f t="shared" si="2"/>
        <v>0</v>
      </c>
    </row>
    <row r="60" spans="1:6" ht="13.8">
      <c r="A60" s="322">
        <v>9</v>
      </c>
      <c r="B60" s="306" t="s">
        <v>1896</v>
      </c>
      <c r="C60" s="307" t="s">
        <v>219</v>
      </c>
      <c r="D60" s="308">
        <f>60+D57*0.05*1.95</f>
        <v>112.16249999999999</v>
      </c>
      <c r="E60" s="428"/>
      <c r="F60" s="310">
        <f t="shared" si="2"/>
        <v>0</v>
      </c>
    </row>
    <row r="61" spans="1:6" ht="13.8">
      <c r="A61" s="322">
        <v>10</v>
      </c>
      <c r="B61" s="306" t="s">
        <v>1897</v>
      </c>
      <c r="C61" s="307" t="s">
        <v>219</v>
      </c>
      <c r="D61" s="308">
        <f>D60*5</f>
        <v>560.8125</v>
      </c>
      <c r="E61" s="428"/>
      <c r="F61" s="310">
        <f t="shared" si="2"/>
        <v>0</v>
      </c>
    </row>
    <row r="62" spans="1:6" ht="6" customHeight="1">
      <c r="A62" s="311"/>
      <c r="B62" s="312"/>
      <c r="C62" s="313"/>
      <c r="D62" s="314"/>
      <c r="E62" s="315"/>
      <c r="F62" s="316"/>
    </row>
    <row r="63" spans="1:6" ht="14.4">
      <c r="A63" s="301" t="s">
        <v>1898</v>
      </c>
      <c r="B63" s="318"/>
      <c r="C63" s="319"/>
      <c r="D63" s="320"/>
      <c r="E63" s="301"/>
      <c r="F63" s="321">
        <f>SUM(F52:F61)</f>
        <v>0</v>
      </c>
    </row>
    <row r="64" spans="1:6" ht="14.4">
      <c r="A64" s="301"/>
      <c r="B64" s="318"/>
      <c r="C64" s="319"/>
      <c r="D64" s="320"/>
      <c r="E64" s="301"/>
      <c r="F64" s="321"/>
    </row>
    <row r="65" spans="1:6" ht="14.4">
      <c r="A65" s="301" t="s">
        <v>1907</v>
      </c>
    </row>
    <row r="66" spans="1:6">
      <c r="A66" s="302" t="s">
        <v>1861</v>
      </c>
      <c r="B66" s="303" t="s">
        <v>142</v>
      </c>
      <c r="C66" s="303" t="s">
        <v>143</v>
      </c>
      <c r="D66" s="304" t="s">
        <v>144</v>
      </c>
      <c r="E66" s="303" t="s">
        <v>145</v>
      </c>
      <c r="F66" s="303" t="s">
        <v>1862</v>
      </c>
    </row>
    <row r="67" spans="1:6" ht="13.8">
      <c r="A67" s="305">
        <v>1</v>
      </c>
      <c r="B67" s="323" t="s">
        <v>1908</v>
      </c>
      <c r="C67" s="307" t="s">
        <v>0</v>
      </c>
      <c r="D67" s="308">
        <v>1.35</v>
      </c>
      <c r="E67" s="309">
        <f>(F28+F48+F63)/100</f>
        <v>0</v>
      </c>
      <c r="F67" s="310">
        <f>D67*E67</f>
        <v>0</v>
      </c>
    </row>
    <row r="68" spans="1:6" ht="13.8">
      <c r="A68" s="305">
        <v>2</v>
      </c>
      <c r="B68" s="323" t="s">
        <v>1909</v>
      </c>
      <c r="C68" s="307" t="s">
        <v>0</v>
      </c>
      <c r="D68" s="308">
        <v>5.7</v>
      </c>
      <c r="E68" s="309">
        <f>E67</f>
        <v>0</v>
      </c>
      <c r="F68" s="310">
        <f t="shared" ref="F68:F69" si="3">D68*E68</f>
        <v>0</v>
      </c>
    </row>
    <row r="69" spans="1:6" ht="13.8">
      <c r="A69" s="305">
        <v>3</v>
      </c>
      <c r="B69" s="323" t="s">
        <v>1910</v>
      </c>
      <c r="C69" s="307" t="s">
        <v>0</v>
      </c>
      <c r="D69" s="308">
        <v>2.8</v>
      </c>
      <c r="E69" s="309">
        <f>E68</f>
        <v>0</v>
      </c>
      <c r="F69" s="310">
        <f t="shared" si="3"/>
        <v>0</v>
      </c>
    </row>
    <row r="70" spans="1:6" ht="6" customHeight="1">
      <c r="A70" s="311"/>
      <c r="B70" s="312"/>
      <c r="C70" s="313"/>
      <c r="D70" s="314"/>
      <c r="E70" s="315"/>
      <c r="F70" s="316"/>
    </row>
    <row r="71" spans="1:6" ht="14.4">
      <c r="A71" s="301" t="s">
        <v>1907</v>
      </c>
      <c r="B71" s="318"/>
      <c r="C71" s="319"/>
      <c r="D71" s="320"/>
      <c r="E71" s="301"/>
      <c r="F71" s="321">
        <f>SUM(F67:F69)</f>
        <v>0</v>
      </c>
    </row>
    <row r="72" spans="1:6" ht="14.4">
      <c r="A72" s="301"/>
      <c r="B72" s="318"/>
      <c r="C72" s="319"/>
      <c r="D72" s="320"/>
      <c r="E72" s="301"/>
      <c r="F72" s="321"/>
    </row>
    <row r="73" spans="1:6" ht="14.4">
      <c r="A73" s="298"/>
      <c r="B73" s="4"/>
      <c r="C73" s="4"/>
      <c r="D73" s="4"/>
      <c r="E73" s="4"/>
      <c r="F73" s="4"/>
    </row>
    <row r="74" spans="1:6">
      <c r="B74" s="329" t="str">
        <f>A7</f>
        <v>A) Bourací práce</v>
      </c>
      <c r="C74" s="330"/>
      <c r="D74" s="330"/>
      <c r="E74" s="330"/>
      <c r="F74" s="331">
        <f>F28</f>
        <v>0</v>
      </c>
    </row>
    <row r="75" spans="1:6">
      <c r="B75" s="329" t="str">
        <f>A30</f>
        <v>B) Stavební práce</v>
      </c>
      <c r="C75" s="330"/>
      <c r="D75" s="330"/>
      <c r="E75" s="330"/>
      <c r="F75" s="331">
        <f>F48</f>
        <v>0</v>
      </c>
    </row>
    <row r="76" spans="1:6">
      <c r="B76" s="332" t="str">
        <f>A50</f>
        <v>C) Sanační práce</v>
      </c>
      <c r="C76" s="333"/>
      <c r="D76" s="333"/>
      <c r="E76" s="333"/>
      <c r="F76" s="334">
        <f>F63</f>
        <v>0</v>
      </c>
    </row>
    <row r="77" spans="1:6" ht="13.8" thickBot="1">
      <c r="B77" s="335" t="str">
        <f>A65</f>
        <v>D) Ostatní náklady</v>
      </c>
      <c r="C77" s="336"/>
      <c r="D77" s="336"/>
      <c r="E77" s="336"/>
      <c r="F77" s="337">
        <f>F71</f>
        <v>0</v>
      </c>
    </row>
    <row r="78" spans="1:6" ht="14.4" thickBot="1">
      <c r="A78" s="338"/>
      <c r="B78" s="339" t="s">
        <v>1911</v>
      </c>
      <c r="C78" s="340"/>
      <c r="D78" s="340"/>
      <c r="E78" s="340"/>
      <c r="F78" s="341">
        <f>SUM(F74:F77)</f>
        <v>0</v>
      </c>
    </row>
    <row r="79" spans="1:6" ht="14.4" thickBot="1">
      <c r="A79" s="338"/>
      <c r="B79" s="342" t="s">
        <v>1912</v>
      </c>
      <c r="C79" s="343"/>
      <c r="D79" s="343"/>
      <c r="E79" s="343"/>
      <c r="F79" s="344">
        <f>F78*0.21</f>
        <v>0</v>
      </c>
    </row>
    <row r="80" spans="1:6" ht="14.4" thickBot="1">
      <c r="A80" s="338"/>
      <c r="B80" s="342" t="s">
        <v>1913</v>
      </c>
      <c r="C80" s="343"/>
      <c r="D80" s="343"/>
      <c r="E80" s="343"/>
      <c r="F80" s="344">
        <f>F79+F78</f>
        <v>0</v>
      </c>
    </row>
    <row r="81" spans="1:6">
      <c r="A81" s="424"/>
      <c r="B81" s="425"/>
      <c r="C81" s="425"/>
      <c r="D81" s="425"/>
      <c r="E81" s="425"/>
      <c r="F81" s="425"/>
    </row>
    <row r="82" spans="1:6" ht="14.4">
      <c r="A82" s="345" t="s">
        <v>1914</v>
      </c>
      <c r="B82" s="346"/>
      <c r="C82" s="346"/>
      <c r="D82" s="346"/>
      <c r="E82" s="346"/>
      <c r="F82" s="347"/>
    </row>
    <row r="83" spans="1:6">
      <c r="A83" s="426" t="s">
        <v>1915</v>
      </c>
      <c r="B83" s="425"/>
      <c r="C83" s="425"/>
      <c r="D83" s="425"/>
      <c r="E83" s="425"/>
      <c r="F83" s="427"/>
    </row>
    <row r="84" spans="1:6">
      <c r="A84" s="426" t="s">
        <v>1916</v>
      </c>
      <c r="B84" s="425"/>
      <c r="C84" s="425"/>
      <c r="D84" s="425"/>
      <c r="E84" s="425"/>
      <c r="F84" s="427"/>
    </row>
    <row r="85" spans="1:6">
      <c r="A85" s="426" t="s">
        <v>1917</v>
      </c>
      <c r="B85" s="425"/>
      <c r="C85" s="425"/>
      <c r="D85" s="425"/>
      <c r="E85" s="425"/>
      <c r="F85" s="427"/>
    </row>
    <row r="86" spans="1:6">
      <c r="A86" s="416" t="s">
        <v>1918</v>
      </c>
      <c r="B86" s="417"/>
      <c r="C86" s="417"/>
      <c r="D86" s="417"/>
      <c r="E86" s="417"/>
      <c r="F86" s="418"/>
    </row>
  </sheetData>
  <mergeCells count="7">
    <mergeCell ref="A86:F86"/>
    <mergeCell ref="B1:F1"/>
    <mergeCell ref="A6:F6"/>
    <mergeCell ref="A81:F81"/>
    <mergeCell ref="A83:F83"/>
    <mergeCell ref="A84:F84"/>
    <mergeCell ref="A85:F8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42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ZTI</vt:lpstr>
      <vt:lpstr>ÚT</vt:lpstr>
      <vt:lpstr>ESI</vt:lpstr>
      <vt:lpstr>VZT</vt:lpstr>
      <vt:lpstr>Sanace</vt:lpstr>
      <vt:lpstr>CenaCelkem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'Rozpočet Pol'!Oblast_tisku</vt:lpstr>
      <vt:lpstr>Stavba!Oblast_tisku</vt:lpstr>
      <vt:lpstr>ÚT!Oblast_tisku</vt:lpstr>
      <vt:lpstr>VZT!Oblast_tisku</vt:lpstr>
      <vt:lpstr>ZTI!Oblast_tisku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ZakladDPHZakl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Jan</cp:lastModifiedBy>
  <cp:lastPrinted>2014-02-28T09:52:57Z</cp:lastPrinted>
  <dcterms:created xsi:type="dcterms:W3CDTF">2009-04-08T07:15:50Z</dcterms:created>
  <dcterms:modified xsi:type="dcterms:W3CDTF">2021-02-17T12:33:45Z</dcterms:modified>
</cp:coreProperties>
</file>