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OSVČ\ROZPOČTY\SOUČEK, ŠTĚPÁN\FASÁDA RYCHNOV čp.209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RYCHFAS1 - Oprava a zatep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'RYCHFAS1 - Oprava a zatep...'!$C$126:$K$508</definedName>
    <definedName name="_xlnm.Print_Area" localSheetId="1">'RYCHFAS1 - Oprava a zatep...'!$C$4:$J$37,'RYCHFAS1 - Oprava a zatep...'!$C$50:$J$76,'RYCHFAS1 - Oprava a zatep...'!$C$82:$J$110,'RYCHFAS1 - Oprava a zatep...'!$C$116:$K$508</definedName>
    <definedName name="_xlnm.Print_Titles" localSheetId="1">'RYCHFAS1 - Oprava a zatep...'!$126:$126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508"/>
  <c r="BH508"/>
  <c r="BG508"/>
  <c r="BE508"/>
  <c r="T508"/>
  <c r="T507"/>
  <c r="R508"/>
  <c r="R507"/>
  <c r="P508"/>
  <c r="P507"/>
  <c r="BI506"/>
  <c r="BH506"/>
  <c r="BG506"/>
  <c r="BE506"/>
  <c r="T506"/>
  <c r="T505"/>
  <c r="R506"/>
  <c r="R505"/>
  <c r="P506"/>
  <c r="P505"/>
  <c r="BI504"/>
  <c r="BH504"/>
  <c r="BG504"/>
  <c r="BE504"/>
  <c r="T504"/>
  <c r="T503"/>
  <c r="T502"/>
  <c r="R504"/>
  <c r="R503"/>
  <c r="R502"/>
  <c r="P504"/>
  <c r="P503"/>
  <c r="P502"/>
  <c r="BI501"/>
  <c r="BH501"/>
  <c r="BG501"/>
  <c r="BE501"/>
  <c r="T501"/>
  <c r="R501"/>
  <c r="P501"/>
  <c r="BI500"/>
  <c r="BH500"/>
  <c r="BG500"/>
  <c r="BE500"/>
  <c r="T500"/>
  <c r="R500"/>
  <c r="P500"/>
  <c r="BI485"/>
  <c r="BH485"/>
  <c r="BG485"/>
  <c r="BE485"/>
  <c r="T485"/>
  <c r="R485"/>
  <c r="P485"/>
  <c r="BI483"/>
  <c r="BH483"/>
  <c r="BG483"/>
  <c r="BE483"/>
  <c r="T483"/>
  <c r="R483"/>
  <c r="P483"/>
  <c r="BI481"/>
  <c r="BH481"/>
  <c r="BG481"/>
  <c r="BE481"/>
  <c r="T481"/>
  <c r="R481"/>
  <c r="P481"/>
  <c r="BI479"/>
  <c r="BH479"/>
  <c r="BG479"/>
  <c r="BE479"/>
  <c r="T479"/>
  <c r="R479"/>
  <c r="P479"/>
  <c r="BI477"/>
  <c r="BH477"/>
  <c r="BG477"/>
  <c r="BE477"/>
  <c r="T477"/>
  <c r="R477"/>
  <c r="P477"/>
  <c r="BI475"/>
  <c r="BH475"/>
  <c r="BG475"/>
  <c r="BE475"/>
  <c r="T475"/>
  <c r="R475"/>
  <c r="P475"/>
  <c r="BI467"/>
  <c r="BH467"/>
  <c r="BG467"/>
  <c r="BE467"/>
  <c r="T467"/>
  <c r="R467"/>
  <c r="P467"/>
  <c r="BI459"/>
  <c r="BH459"/>
  <c r="BG459"/>
  <c r="BE459"/>
  <c r="T459"/>
  <c r="R459"/>
  <c r="P459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8"/>
  <c r="BH448"/>
  <c r="BG448"/>
  <c r="BE448"/>
  <c r="T448"/>
  <c r="R448"/>
  <c r="P448"/>
  <c r="BI447"/>
  <c r="BH447"/>
  <c r="BG447"/>
  <c r="BE447"/>
  <c r="T447"/>
  <c r="R447"/>
  <c r="P447"/>
  <c r="BI443"/>
  <c r="BH443"/>
  <c r="BG443"/>
  <c r="BE443"/>
  <c r="T443"/>
  <c r="R443"/>
  <c r="P443"/>
  <c r="BI442"/>
  <c r="BH442"/>
  <c r="BG442"/>
  <c r="BE442"/>
  <c r="T442"/>
  <c r="R442"/>
  <c r="P442"/>
  <c r="BI440"/>
  <c r="BH440"/>
  <c r="BG440"/>
  <c r="BE440"/>
  <c r="T440"/>
  <c r="R440"/>
  <c r="P440"/>
  <c r="BI438"/>
  <c r="BH438"/>
  <c r="BG438"/>
  <c r="BE438"/>
  <c r="T438"/>
  <c r="R438"/>
  <c r="P438"/>
  <c r="BI435"/>
  <c r="BH435"/>
  <c r="BG435"/>
  <c r="BE435"/>
  <c r="T435"/>
  <c r="R435"/>
  <c r="P435"/>
  <c r="BI432"/>
  <c r="BH432"/>
  <c r="BG432"/>
  <c r="BE432"/>
  <c r="T432"/>
  <c r="R432"/>
  <c r="P432"/>
  <c r="BI430"/>
  <c r="BH430"/>
  <c r="BG430"/>
  <c r="BE430"/>
  <c r="T430"/>
  <c r="R430"/>
  <c r="P430"/>
  <c r="BI428"/>
  <c r="BH428"/>
  <c r="BG428"/>
  <c r="BE428"/>
  <c r="T428"/>
  <c r="R428"/>
  <c r="P428"/>
  <c r="BI422"/>
  <c r="BH422"/>
  <c r="BG422"/>
  <c r="BE422"/>
  <c r="T422"/>
  <c r="R422"/>
  <c r="P422"/>
  <c r="BI420"/>
  <c r="BH420"/>
  <c r="BG420"/>
  <c r="BE420"/>
  <c r="T420"/>
  <c r="R420"/>
  <c r="P420"/>
  <c r="BI418"/>
  <c r="BH418"/>
  <c r="BG418"/>
  <c r="BE418"/>
  <c r="T418"/>
  <c r="R418"/>
  <c r="P418"/>
  <c r="BI416"/>
  <c r="BH416"/>
  <c r="BG416"/>
  <c r="BE416"/>
  <c r="T416"/>
  <c r="R416"/>
  <c r="P416"/>
  <c r="BI414"/>
  <c r="BH414"/>
  <c r="BG414"/>
  <c r="BE414"/>
  <c r="T414"/>
  <c r="R414"/>
  <c r="P414"/>
  <c r="BI410"/>
  <c r="BH410"/>
  <c r="BG410"/>
  <c r="BE410"/>
  <c r="T410"/>
  <c r="R410"/>
  <c r="P410"/>
  <c r="BI406"/>
  <c r="BH406"/>
  <c r="BG406"/>
  <c r="BE406"/>
  <c r="T406"/>
  <c r="R406"/>
  <c r="P406"/>
  <c r="BI404"/>
  <c r="BH404"/>
  <c r="BG404"/>
  <c r="BE404"/>
  <c r="T404"/>
  <c r="R404"/>
  <c r="P404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8"/>
  <c r="BH398"/>
  <c r="BG398"/>
  <c r="BE398"/>
  <c r="T398"/>
  <c r="R398"/>
  <c r="P398"/>
  <c r="BI395"/>
  <c r="BH395"/>
  <c r="BG395"/>
  <c r="BE395"/>
  <c r="T395"/>
  <c r="T394"/>
  <c r="R395"/>
  <c r="R394"/>
  <c r="P395"/>
  <c r="P394"/>
  <c r="BI393"/>
  <c r="BH393"/>
  <c r="BG393"/>
  <c r="BE393"/>
  <c r="T393"/>
  <c r="R393"/>
  <c r="P393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6"/>
  <c r="BH386"/>
  <c r="BG386"/>
  <c r="BE386"/>
  <c r="T386"/>
  <c r="R386"/>
  <c r="P386"/>
  <c r="BI385"/>
  <c r="BH385"/>
  <c r="BG385"/>
  <c r="BE385"/>
  <c r="T385"/>
  <c r="R385"/>
  <c r="P385"/>
  <c r="BI377"/>
  <c r="BH377"/>
  <c r="BG377"/>
  <c r="BE377"/>
  <c r="T377"/>
  <c r="R377"/>
  <c r="P377"/>
  <c r="BI362"/>
  <c r="BH362"/>
  <c r="BG362"/>
  <c r="BE362"/>
  <c r="T362"/>
  <c r="R362"/>
  <c r="P362"/>
  <c r="BI352"/>
  <c r="BH352"/>
  <c r="BG352"/>
  <c r="BE352"/>
  <c r="T352"/>
  <c r="R352"/>
  <c r="P352"/>
  <c r="BI341"/>
  <c r="BH341"/>
  <c r="BG341"/>
  <c r="BE341"/>
  <c r="T341"/>
  <c r="R341"/>
  <c r="P341"/>
  <c r="BI339"/>
  <c r="BH339"/>
  <c r="BG339"/>
  <c r="BE339"/>
  <c r="T339"/>
  <c r="R339"/>
  <c r="P339"/>
  <c r="BI337"/>
  <c r="BH337"/>
  <c r="BG337"/>
  <c r="BE337"/>
  <c r="T337"/>
  <c r="R337"/>
  <c r="P337"/>
  <c r="BI325"/>
  <c r="BH325"/>
  <c r="BG325"/>
  <c r="BE325"/>
  <c r="T325"/>
  <c r="R325"/>
  <c r="P325"/>
  <c r="BI324"/>
  <c r="BH324"/>
  <c r="BG324"/>
  <c r="BE324"/>
  <c r="T324"/>
  <c r="R324"/>
  <c r="P324"/>
  <c r="BI322"/>
  <c r="BH322"/>
  <c r="BG322"/>
  <c r="BE322"/>
  <c r="T322"/>
  <c r="R322"/>
  <c r="P322"/>
  <c r="BI318"/>
  <c r="BH318"/>
  <c r="BG318"/>
  <c r="BE318"/>
  <c r="T318"/>
  <c r="R318"/>
  <c r="P318"/>
  <c r="BI317"/>
  <c r="BH317"/>
  <c r="BG317"/>
  <c r="BE317"/>
  <c r="T317"/>
  <c r="R317"/>
  <c r="P317"/>
  <c r="BI315"/>
  <c r="BH315"/>
  <c r="BG315"/>
  <c r="BE315"/>
  <c r="T315"/>
  <c r="R315"/>
  <c r="P315"/>
  <c r="BI306"/>
  <c r="BH306"/>
  <c r="BG306"/>
  <c r="BE306"/>
  <c r="T306"/>
  <c r="R306"/>
  <c r="P306"/>
  <c r="BI305"/>
  <c r="BH305"/>
  <c r="BG305"/>
  <c r="BE305"/>
  <c r="T305"/>
  <c r="R305"/>
  <c r="P305"/>
  <c r="BI303"/>
  <c r="BH303"/>
  <c r="BG303"/>
  <c r="BE303"/>
  <c r="T303"/>
  <c r="R303"/>
  <c r="P303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5"/>
  <c r="BH295"/>
  <c r="BG295"/>
  <c r="BE295"/>
  <c r="T295"/>
  <c r="R295"/>
  <c r="P295"/>
  <c r="BI286"/>
  <c r="BH286"/>
  <c r="BG286"/>
  <c r="BE286"/>
  <c r="T286"/>
  <c r="R286"/>
  <c r="P286"/>
  <c r="BI283"/>
  <c r="BH283"/>
  <c r="BG283"/>
  <c r="BE283"/>
  <c r="T283"/>
  <c r="R283"/>
  <c r="P283"/>
  <c r="BI277"/>
  <c r="BH277"/>
  <c r="BG277"/>
  <c r="BE277"/>
  <c r="T277"/>
  <c r="R277"/>
  <c r="P277"/>
  <c r="BI254"/>
  <c r="BH254"/>
  <c r="BG254"/>
  <c r="BE254"/>
  <c r="T254"/>
  <c r="R254"/>
  <c r="P254"/>
  <c r="BI240"/>
  <c r="BH240"/>
  <c r="BG240"/>
  <c r="BE240"/>
  <c r="T240"/>
  <c r="R240"/>
  <c r="P240"/>
  <c r="BI232"/>
  <c r="BH232"/>
  <c r="BG232"/>
  <c r="BE232"/>
  <c r="T232"/>
  <c r="R232"/>
  <c r="P232"/>
  <c r="BI230"/>
  <c r="BH230"/>
  <c r="BG230"/>
  <c r="BE230"/>
  <c r="T230"/>
  <c r="R230"/>
  <c r="P230"/>
  <c r="BI229"/>
  <c r="BH229"/>
  <c r="BG229"/>
  <c r="BE229"/>
  <c r="T229"/>
  <c r="R229"/>
  <c r="P229"/>
  <c r="BI226"/>
  <c r="BH226"/>
  <c r="BG226"/>
  <c r="BE226"/>
  <c r="T226"/>
  <c r="R226"/>
  <c r="P226"/>
  <c r="BI211"/>
  <c r="BH211"/>
  <c r="BG211"/>
  <c r="BE211"/>
  <c r="T211"/>
  <c r="R211"/>
  <c r="P211"/>
  <c r="BI208"/>
  <c r="BH208"/>
  <c r="BG208"/>
  <c r="BE208"/>
  <c r="T208"/>
  <c r="R208"/>
  <c r="P208"/>
  <c r="BI205"/>
  <c r="BH205"/>
  <c r="BG205"/>
  <c r="BE205"/>
  <c r="T205"/>
  <c r="R205"/>
  <c r="P205"/>
  <c r="BI202"/>
  <c r="BH202"/>
  <c r="BG202"/>
  <c r="BE202"/>
  <c r="T202"/>
  <c r="R202"/>
  <c r="P202"/>
  <c r="BI199"/>
  <c r="BH199"/>
  <c r="BG199"/>
  <c r="BE199"/>
  <c r="T199"/>
  <c r="R199"/>
  <c r="P199"/>
  <c r="BI193"/>
  <c r="BH193"/>
  <c r="BG193"/>
  <c r="BE193"/>
  <c r="T193"/>
  <c r="R193"/>
  <c r="P193"/>
  <c r="BI191"/>
  <c r="BH191"/>
  <c r="BG191"/>
  <c r="BE191"/>
  <c r="T191"/>
  <c r="R191"/>
  <c r="P191"/>
  <c r="BI189"/>
  <c r="BH189"/>
  <c r="BG189"/>
  <c r="BE189"/>
  <c r="T189"/>
  <c r="R189"/>
  <c r="P189"/>
  <c r="BI181"/>
  <c r="BH181"/>
  <c r="BG181"/>
  <c r="BE181"/>
  <c r="T181"/>
  <c r="R181"/>
  <c r="P181"/>
  <c r="BI179"/>
  <c r="BH179"/>
  <c r="BG179"/>
  <c r="BE179"/>
  <c r="T179"/>
  <c r="R179"/>
  <c r="P179"/>
  <c r="BI177"/>
  <c r="BH177"/>
  <c r="BG177"/>
  <c r="BE177"/>
  <c r="T177"/>
  <c r="R177"/>
  <c r="P177"/>
  <c r="BI170"/>
  <c r="BH170"/>
  <c r="BG170"/>
  <c r="BE170"/>
  <c r="T170"/>
  <c r="R170"/>
  <c r="P170"/>
  <c r="BI168"/>
  <c r="BH168"/>
  <c r="BG168"/>
  <c r="BE168"/>
  <c r="T168"/>
  <c r="R168"/>
  <c r="P168"/>
  <c r="BI160"/>
  <c r="BH160"/>
  <c r="BG160"/>
  <c r="BE160"/>
  <c r="T160"/>
  <c r="R160"/>
  <c r="P160"/>
  <c r="BI154"/>
  <c r="BH154"/>
  <c r="BG154"/>
  <c r="BE154"/>
  <c r="T154"/>
  <c r="R154"/>
  <c r="P154"/>
  <c r="BI139"/>
  <c r="BH139"/>
  <c r="BG139"/>
  <c r="BE139"/>
  <c r="T139"/>
  <c r="R139"/>
  <c r="P139"/>
  <c r="BI130"/>
  <c r="BH130"/>
  <c r="BG130"/>
  <c r="BE130"/>
  <c r="T130"/>
  <c r="R130"/>
  <c r="P130"/>
  <c r="J124"/>
  <c r="J123"/>
  <c r="F123"/>
  <c r="F121"/>
  <c r="E119"/>
  <c r="J90"/>
  <c r="J89"/>
  <c r="F89"/>
  <c r="F87"/>
  <c r="E85"/>
  <c r="J16"/>
  <c r="E16"/>
  <c r="F124"/>
  <c r="J15"/>
  <c r="J10"/>
  <c r="J121"/>
  <c i="1" r="L90"/>
  <c r="AM90"/>
  <c r="AM89"/>
  <c r="L89"/>
  <c r="AM87"/>
  <c r="L87"/>
  <c r="L85"/>
  <c r="L84"/>
  <c i="2" r="BK432"/>
  <c r="J420"/>
  <c r="BK414"/>
  <c r="BK406"/>
  <c r="BK402"/>
  <c r="J400"/>
  <c r="J391"/>
  <c r="J386"/>
  <c r="J339"/>
  <c r="BK322"/>
  <c r="J305"/>
  <c r="BK286"/>
  <c r="J240"/>
  <c r="BK211"/>
  <c r="J199"/>
  <c r="J177"/>
  <c r="BK130"/>
  <c r="BK420"/>
  <c r="BK398"/>
  <c r="BK390"/>
  <c r="BK339"/>
  <c r="J322"/>
  <c r="J306"/>
  <c r="BK295"/>
  <c r="BK240"/>
  <c r="J211"/>
  <c r="BK189"/>
  <c r="J485"/>
  <c r="BK352"/>
  <c r="J315"/>
  <c r="BK232"/>
  <c r="BK199"/>
  <c r="BK160"/>
  <c r="J189"/>
  <c r="BK170"/>
  <c r="J130"/>
  <c r="J508"/>
  <c r="BK504"/>
  <c r="J501"/>
  <c r="BK481"/>
  <c r="BK477"/>
  <c r="BK475"/>
  <c r="J467"/>
  <c r="J452"/>
  <c r="J450"/>
  <c r="BK447"/>
  <c r="J443"/>
  <c r="BK440"/>
  <c r="J438"/>
  <c r="J432"/>
  <c r="J428"/>
  <c r="BK416"/>
  <c r="J414"/>
  <c r="J406"/>
  <c r="J402"/>
  <c r="J395"/>
  <c r="J389"/>
  <c r="J341"/>
  <c r="BK324"/>
  <c r="BK306"/>
  <c r="J297"/>
  <c r="J254"/>
  <c r="BK226"/>
  <c r="BK202"/>
  <c r="J179"/>
  <c r="BK154"/>
  <c r="J483"/>
  <c r="BK418"/>
  <c r="BK395"/>
  <c r="BK389"/>
  <c r="J362"/>
  <c r="J318"/>
  <c r="J298"/>
  <c r="BK277"/>
  <c r="J230"/>
  <c r="J193"/>
  <c r="J181"/>
  <c r="BK377"/>
  <c r="BK318"/>
  <c r="BK298"/>
  <c r="J226"/>
  <c r="BK191"/>
  <c r="J154"/>
  <c r="BK508"/>
  <c r="J160"/>
  <c i="1" r="AS94"/>
  <c i="2" r="BK506"/>
  <c r="BK501"/>
  <c r="J500"/>
  <c r="BK479"/>
  <c r="J477"/>
  <c r="BK467"/>
  <c r="J459"/>
  <c r="BK451"/>
  <c r="BK450"/>
  <c r="J448"/>
  <c r="BK443"/>
  <c r="J442"/>
  <c r="BK438"/>
  <c r="J435"/>
  <c r="J430"/>
  <c r="BK422"/>
  <c r="J416"/>
  <c r="J410"/>
  <c r="BK404"/>
  <c r="J398"/>
  <c r="J390"/>
  <c r="BK362"/>
  <c r="J325"/>
  <c r="BK315"/>
  <c r="BK299"/>
  <c r="J277"/>
  <c r="J229"/>
  <c r="BK208"/>
  <c r="BK193"/>
  <c r="J168"/>
  <c r="BK483"/>
  <c r="BK400"/>
  <c r="BK391"/>
  <c r="J377"/>
  <c r="J337"/>
  <c r="BK317"/>
  <c r="BK297"/>
  <c r="BK254"/>
  <c r="BK229"/>
  <c r="J191"/>
  <c r="BK386"/>
  <c r="BK341"/>
  <c r="BK305"/>
  <c r="J286"/>
  <c r="J202"/>
  <c r="BK177"/>
  <c r="BK485"/>
  <c r="BK179"/>
  <c r="J139"/>
  <c r="J506"/>
  <c r="J504"/>
  <c r="BK500"/>
  <c r="J481"/>
  <c r="J479"/>
  <c r="J475"/>
  <c r="BK459"/>
  <c r="BK452"/>
  <c r="J451"/>
  <c r="BK448"/>
  <c r="J447"/>
  <c r="BK442"/>
  <c r="J440"/>
  <c r="BK435"/>
  <c r="BK430"/>
  <c r="BK428"/>
  <c r="J418"/>
  <c r="BK410"/>
  <c r="J404"/>
  <c r="J401"/>
  <c r="BK393"/>
  <c r="J385"/>
  <c r="BK337"/>
  <c r="J317"/>
  <c r="J303"/>
  <c r="BK283"/>
  <c r="BK230"/>
  <c r="BK205"/>
  <c r="J170"/>
  <c r="J422"/>
  <c r="BK401"/>
  <c r="J393"/>
  <c r="BK385"/>
  <c r="J352"/>
  <c r="J324"/>
  <c r="J299"/>
  <c r="J283"/>
  <c r="J232"/>
  <c r="J208"/>
  <c r="BK168"/>
  <c r="BK325"/>
  <c r="BK303"/>
  <c r="J295"/>
  <c r="J205"/>
  <c r="BK181"/>
  <c r="BK139"/>
  <c l="1" r="P129"/>
  <c r="P285"/>
  <c r="P388"/>
  <c r="R397"/>
  <c r="R413"/>
  <c r="T449"/>
  <c r="T458"/>
  <c r="BK129"/>
  <c r="BK285"/>
  <c r="J285"/>
  <c r="J97"/>
  <c r="BK388"/>
  <c r="J388"/>
  <c r="J98"/>
  <c r="BK397"/>
  <c r="BK413"/>
  <c r="J413"/>
  <c r="J102"/>
  <c r="BK449"/>
  <c r="J449"/>
  <c r="J103"/>
  <c r="R449"/>
  <c r="P476"/>
  <c r="R129"/>
  <c r="T285"/>
  <c r="R388"/>
  <c r="T397"/>
  <c r="T413"/>
  <c r="BK458"/>
  <c r="J458"/>
  <c r="J104"/>
  <c r="R458"/>
  <c r="R476"/>
  <c r="T129"/>
  <c r="T128"/>
  <c r="R285"/>
  <c r="T388"/>
  <c r="P397"/>
  <c r="P413"/>
  <c r="P449"/>
  <c r="P458"/>
  <c r="BK476"/>
  <c r="J476"/>
  <c r="J105"/>
  <c r="T476"/>
  <c r="BK394"/>
  <c r="J394"/>
  <c r="J99"/>
  <c r="BK505"/>
  <c r="J505"/>
  <c r="J108"/>
  <c r="BK503"/>
  <c r="J503"/>
  <c r="J107"/>
  <c r="BK507"/>
  <c r="J507"/>
  <c r="J109"/>
  <c r="F90"/>
  <c r="BF139"/>
  <c r="BF205"/>
  <c r="BF208"/>
  <c r="BF226"/>
  <c r="BF229"/>
  <c r="BF232"/>
  <c r="BF240"/>
  <c r="BF254"/>
  <c r="BF277"/>
  <c r="BF295"/>
  <c r="BF298"/>
  <c r="BF305"/>
  <c r="BF315"/>
  <c r="BF318"/>
  <c r="BF322"/>
  <c r="BF325"/>
  <c r="BF337"/>
  <c r="BF352"/>
  <c r="BF377"/>
  <c r="BF385"/>
  <c r="BF459"/>
  <c r="BF483"/>
  <c r="BF179"/>
  <c r="BF193"/>
  <c r="BF199"/>
  <c r="BF211"/>
  <c r="BF297"/>
  <c r="BF299"/>
  <c r="BF303"/>
  <c r="BF306"/>
  <c r="BF324"/>
  <c r="BF339"/>
  <c r="BF341"/>
  <c r="BF362"/>
  <c r="BF391"/>
  <c r="BF393"/>
  <c r="BF395"/>
  <c r="BF400"/>
  <c r="BF401"/>
  <c r="BF418"/>
  <c r="BF508"/>
  <c r="BF160"/>
  <c r="BF168"/>
  <c r="BF170"/>
  <c r="BF181"/>
  <c r="BF189"/>
  <c r="BF191"/>
  <c r="BF202"/>
  <c r="BF230"/>
  <c r="BF283"/>
  <c r="BF286"/>
  <c r="BF317"/>
  <c r="BF386"/>
  <c r="BF389"/>
  <c r="BF390"/>
  <c r="BF398"/>
  <c r="BF402"/>
  <c r="BF404"/>
  <c r="BF406"/>
  <c r="BF410"/>
  <c r="BF414"/>
  <c r="BF416"/>
  <c r="BF420"/>
  <c r="BF422"/>
  <c r="BF428"/>
  <c r="BF430"/>
  <c r="BF432"/>
  <c r="BF435"/>
  <c r="BF438"/>
  <c r="BF440"/>
  <c r="BF442"/>
  <c r="BF443"/>
  <c r="BF447"/>
  <c r="BF448"/>
  <c r="BF450"/>
  <c r="BF451"/>
  <c r="BF452"/>
  <c r="BF467"/>
  <c r="BF475"/>
  <c r="BF477"/>
  <c r="BF479"/>
  <c r="BF481"/>
  <c r="BF500"/>
  <c r="BF501"/>
  <c r="BF504"/>
  <c r="BF506"/>
  <c r="J87"/>
  <c r="BF130"/>
  <c r="BF154"/>
  <c r="BF177"/>
  <c r="BF485"/>
  <c r="J31"/>
  <c i="1" r="AV95"/>
  <c i="2" r="F35"/>
  <c i="1" r="BD95"/>
  <c r="BD94"/>
  <c r="W33"/>
  <c i="2" r="F34"/>
  <c i="1" r="BC95"/>
  <c r="BC94"/>
  <c r="W32"/>
  <c i="2" r="F31"/>
  <c i="1" r="AZ95"/>
  <c r="AZ94"/>
  <c r="AV94"/>
  <c r="AK29"/>
  <c i="2" r="F33"/>
  <c i="1" r="BB95"/>
  <c r="BB94"/>
  <c r="AX94"/>
  <c i="2" l="1" r="R128"/>
  <c r="BK396"/>
  <c r="J396"/>
  <c r="J100"/>
  <c r="P396"/>
  <c r="T396"/>
  <c r="T127"/>
  <c r="BK128"/>
  <c r="BK127"/>
  <c r="J127"/>
  <c r="J94"/>
  <c r="R396"/>
  <c r="P128"/>
  <c r="P127"/>
  <c i="1" r="AU95"/>
  <c i="2" r="J129"/>
  <c r="J96"/>
  <c r="J397"/>
  <c r="J101"/>
  <c r="BK502"/>
  <c r="J502"/>
  <c r="J106"/>
  <c i="1" r="AU94"/>
  <c i="2" r="J32"/>
  <c i="1" r="AW95"/>
  <c r="AT95"/>
  <c r="W31"/>
  <c r="AY94"/>
  <c r="W29"/>
  <c i="2" r="F32"/>
  <c i="1" r="BA95"/>
  <c r="BA94"/>
  <c r="W30"/>
  <c i="2" l="1" r="R127"/>
  <c r="J128"/>
  <c r="J95"/>
  <c r="J28"/>
  <c i="1" r="AG95"/>
  <c r="AG94"/>
  <c r="AK26"/>
  <c r="AW94"/>
  <c r="AK30"/>
  <c r="AK35"/>
  <c i="2" l="1" r="J37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<sst xmlns="http://schemas.openxmlformats.org/spreadsheetml/2006/main">
  <si>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</si>
  <si>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</si>
  <si>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</si>
  <si>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</si>
  <si>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{5b9c459f-ae20-43db-80a7-b0ae618278f0}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</si>
  <si>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</si>
  <si>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</si>
  <si>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</si>
  <si>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</si>
  <si>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</si>
  <si>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</si>
  <si>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</si>
  <si>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</si>
  <si>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</si>
  <si>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RYCHFAS1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</si>
  <si>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</si>
  <si>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</si>
  <si>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a zateplení fasády objektu čp.209 na p.č.1208</t>
  </si>
  <si>
    <t>KSO:</t>
  </si>
  <si>
    <t>CC-CZ:</t>
  </si>
  <si>
    <t>Místo:</t>
  </si>
  <si>
    <t>p.č.164; k.ú.: Rychnov u Jablonce n.N.</t>
  </si>
  <si>
    <t>Datum:</t>
  </si>
  <si>
    <t>22. 9. 2024</t>
  </si>
  <si>
    <t>Zadavatel:</t>
  </si>
  <si>
    <t>IČ:</t>
  </si>
  <si>
    <t>00262552</t>
  </si>
  <si>
    <t>Město Rychnov u Jablonce n.N., Husova 490, 46802</t>
  </si>
  <si>
    <t>DIČ:</t>
  </si>
  <si>
    <t>Uchazeč:</t>
  </si>
  <si>
    <t>Vyplň údaj</t>
  </si>
  <si>
    <t>Projektant:</t>
  </si>
  <si>
    <t>Ing. Arch. Ondřej Štěpán</t>
  </si>
  <si>
    <t>True</t>
  </si>
  <si>
    <t>Zpracovatel:</t>
  </si>
  <si>
    <t>Ing. Jaroslav Šíma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</si>
  <si>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</si>
  <si>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</si>
  <si>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</si>
  <si>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</si>
  <si>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</si>
  <si>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</si>
  <si>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</si>
  <si>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</si>
  <si>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</si>
  <si>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</si>
  <si>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</si>
  <si>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</si>
  <si>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</si>
  <si>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</si>
  <si>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</si>
  <si>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</si>
  <si>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</si>
  <si>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</si>
  <si>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</si>
  <si>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</si>
  <si>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</si>
  <si>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</si>
  <si>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</si>
  <si>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</si>
  <si>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</si>
  <si>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</si>
  <si>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</si>
  <si>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</si>
  <si>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</si>
  <si>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</si>
  <si>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</si>
  <si>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</si>
  <si>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</si>
  <si>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</si>
  <si>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</si>
  <si>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</si>
  <si>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</si>
  <si>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</si>
  <si>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</si>
  <si>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</si>
  <si>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</si>
  <si>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</si>
  <si>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</si>
  <si>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</si>
  <si>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</si>
  <si>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</si>
  <si>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</si>
  <si>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</si>
  <si>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</si>
  <si>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</si>
  <si>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</si>
  <si>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</si>
  <si>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</si>
  <si>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</si>
  <si>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</si>
  <si>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</si>
  <si>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</si>
  <si>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</si>
  <si>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</si>
  <si>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</si>
  <si>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742 - Elektroinstalace - slaboproud</t>
  </si>
  <si>
    <t xml:space="preserve">    764 - Konstrukce klempířské</t>
  </si>
  <si>
    <t xml:space="preserve">    767 - Konstrukce zámečnické</t>
  </si>
  <si>
    <t xml:space="preserve">    782 - Dokončovací práce - obklady z kamene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</si>
  <si>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</si>
  <si>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</si>
  <si>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</si>
  <si>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</si>
  <si>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</si>
  <si>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</si>
  <si>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</si>
  <si>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</si>
  <si>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</si>
  <si>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</si>
  <si>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</si>
  <si>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</si>
  <si>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</si>
  <si>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</si>
  <si>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</si>
  <si>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</si>
  <si>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</si>
  <si>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</si>
  <si>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</si>
  <si>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</si>
  <si>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</si>
  <si>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</si>
  <si>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</si>
  <si>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</si>
  <si>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619996145</t>
  </si>
  <si>
    <t>Ochrana samostatných konstrukcí a prvků obalením geotextilií</t>
  </si>
  <si>
    <t>m2</t>
  </si>
  <si>
    <t>CS ÚRS 2024 02</t>
  </si>
  <si>
    <t>4</t>
  </si>
  <si>
    <t>2</t>
  </si>
  <si>
    <t>-107503709</t>
  </si>
  <si>
    <t>VV</t>
  </si>
  <si>
    <t>12,2*2"SZ</t>
  </si>
  <si>
    <t>13,2*2"SV</t>
  </si>
  <si>
    <t>(6+6)*2"kolem nárožní věže</t>
  </si>
  <si>
    <t>Mezisoučet"pro VPC omítky</t>
  </si>
  <si>
    <t>3</t>
  </si>
  <si>
    <t>(13+4+6)*2"JV</t>
  </si>
  <si>
    <t>2*(11,7+3,2+10)"JZ</t>
  </si>
  <si>
    <t>Mezisoučet"VKZS</t>
  </si>
  <si>
    <t>Součet"chodníky</t>
  </si>
  <si>
    <t>622151011</t>
  </si>
  <si>
    <t>Penetrační silikátový nátěr vnějších pastovitých tenkovrstvých omítek stěn</t>
  </si>
  <si>
    <t>-725251967</t>
  </si>
  <si>
    <t>11,3*14,5+0,4*3,2+(9,1+13,1)/2*2,6+1,1*1,688+11,675*2,6"plocha</t>
  </si>
  <si>
    <t>-(0,93*(1,24+1,28+1,84)+0,62*1,24*2+0,6*2*(0,9+0,9+0,58)+0,93*1,28)"otvory</t>
  </si>
  <si>
    <t>Mezisoučet"JV</t>
  </si>
  <si>
    <t>10,1*10,8+1,5*10,8+4,2*10,8+4,2*2,5/2+10,3*2,44"plocha</t>
  </si>
  <si>
    <t>-(0,94*1,54*4+0,94*1,84*4+0,94*2*3+1,09*2,17+1,84*1,2*2+0,9*0,6*2+0,58*0,6+2,23*1,49)"JZ</t>
  </si>
  <si>
    <t xml:space="preserve">Mezisoučet"JZ </t>
  </si>
  <si>
    <t>(2*(0,93*3+1,24+1,28+1,84+(0,62+1,24)*2+0,6*2*3+0,9*2+0,9*2+0,58*2+0,93+1,28))*0,4"ostění</t>
  </si>
  <si>
    <t>11*0,16"ukončení fasády před rohem</t>
  </si>
  <si>
    <t>Mezisoučet"JV - ostění</t>
  </si>
  <si>
    <t>(2*((0,94+1,54)*4+(0,994+1,84)*4+(0,94+2)*3+1,09/2+2,17+(1,84+1,2)*2+(0,9+0,6)*2+0,58+0,6+2,23+1,49/2))*0,4"ostění</t>
  </si>
  <si>
    <t>11,8*0,16"ukončení fasády před rohem</t>
  </si>
  <si>
    <t>Mezisoučet"JZ - ostění</t>
  </si>
  <si>
    <t>124,57*0,02*2*1,1"navýšení na odskokách šambrán</t>
  </si>
  <si>
    <t>Součet</t>
  </si>
  <si>
    <t>6222-01</t>
  </si>
  <si>
    <t xml:space="preserve">Dodávka + montáž šambrán oken a dveří hl.20,30,50,60mm v zateplení -  dle pohledů (komplet včetně rohů, perlinky, lepidel, obloukových tvarů atd.)</t>
  </si>
  <si>
    <t>m</t>
  </si>
  <si>
    <t>1650366399</t>
  </si>
  <si>
    <t>2*(1,8+1,2+1,2+1,24+1,2+1,24+1,2+1,2+0,9+1,2+0,9+1,2)</t>
  </si>
  <si>
    <t>2*((1,2+1,8)*4+(1,2+1,5)*4+(1,4+1,44)*2+(1,2+1,96)*3+(2,13+1,01)+(0,98+0,825))+2,2+1,9*4</t>
  </si>
  <si>
    <t>Mezisoučet"JZ</t>
  </si>
  <si>
    <t>622211031</t>
  </si>
  <si>
    <t>Montáž kontaktního zateplení vnějších stěn lepením a mechanickým kotvením polystyrénových desek do betonu a zdiva tl přes 120 do 160 mm</t>
  </si>
  <si>
    <t>577821810</t>
  </si>
  <si>
    <t>5</t>
  </si>
  <si>
    <t>M</t>
  </si>
  <si>
    <t>28375952</t>
  </si>
  <si>
    <t>deska EPS 70 fasádní λ=0,039 tl 160mm</t>
  </si>
  <si>
    <t>8</t>
  </si>
  <si>
    <t>-1281335787</t>
  </si>
  <si>
    <t>387,704*1,05 'Přepočtené koeficientem množství</t>
  </si>
  <si>
    <t>28375952R</t>
  </si>
  <si>
    <t>deska EPS 70 fasádní λ=0,039 tl 160mm - příplatek za použití desek s difuzně otevřenou strukturou</t>
  </si>
  <si>
    <t>-303901016</t>
  </si>
  <si>
    <t>4,5*14,5+0,4*3,2+4,5*2,6"plocha</t>
  </si>
  <si>
    <t>10,1*4+1,5*4+4,2*4+4*2,44"plocha</t>
  </si>
  <si>
    <t>151,19*1,05 'Přepočtené koeficientem množství</t>
  </si>
  <si>
    <t>7</t>
  </si>
  <si>
    <t>622211201</t>
  </si>
  <si>
    <t>Montáž druhé vrstvy kontaktního zateplení z polystyrenových desek lepením a mechanickým kotvením celkové tloušťky do 200 mm</t>
  </si>
  <si>
    <t>-1259398405</t>
  </si>
  <si>
    <t>1*10"JZ nad okny 3NP</t>
  </si>
  <si>
    <t>28375930</t>
  </si>
  <si>
    <t>deska EPS 70 fasádní λ=0,039 tl 20mm</t>
  </si>
  <si>
    <t>954087866</t>
  </si>
  <si>
    <t>10*1,05 'Přepočtené koeficientem množství</t>
  </si>
  <si>
    <t>9</t>
  </si>
  <si>
    <t>622212051</t>
  </si>
  <si>
    <t>Montáž kontaktního zateplení vnějšího ostění, nadpraží nebo parapetu hl. špalety do 400 mm lepením desek z polystyrenu tl do 40 mm</t>
  </si>
  <si>
    <t>1385433145</t>
  </si>
  <si>
    <t>2*(0,93*3+1,24+1,28+1,84+(0,62+1,24)*2+0,6*2*3+0,9*2+0,9*2+0,58*2+0,93+1,28)"ostění</t>
  </si>
  <si>
    <t>11"ukončení fasády před rohem</t>
  </si>
  <si>
    <t>2*((0,94+1,54)*4+(0,994+1,84)*4+(0,94+2)*3+1,09/2+2,17+(1,84+1,2)*2+(0,9+0,6)*2+0,58+0,6+2,23+1,49/2)"ostění</t>
  </si>
  <si>
    <t>11,8"ukončení fasády před rohem</t>
  </si>
  <si>
    <t>10</t>
  </si>
  <si>
    <t>28375932</t>
  </si>
  <si>
    <t>deska EPS 70 fasádní λ=0,039 tl 40mm</t>
  </si>
  <si>
    <t>1406287318</t>
  </si>
  <si>
    <t>157,732*0,4 'Přepočtené koeficientem množství</t>
  </si>
  <si>
    <t>11</t>
  </si>
  <si>
    <t>622251101</t>
  </si>
  <si>
    <t>Příplatek k cenám kontaktního zateplení vnějších stěn za zápustnou montáž a použití tepelněizolačních zátek z polystyrenu</t>
  </si>
  <si>
    <t>1594829475</t>
  </si>
  <si>
    <t>387,704</t>
  </si>
  <si>
    <t>12</t>
  </si>
  <si>
    <t>622252002</t>
  </si>
  <si>
    <t>Montáž profilů kontaktního zateplení lepených</t>
  </si>
  <si>
    <t>-1931367424</t>
  </si>
  <si>
    <t>14,7+2,6*2+14,2+1,5"zakládací</t>
  </si>
  <si>
    <t>14,7+2,6*2+14,2+1,5"zakládací s okapničkou</t>
  </si>
  <si>
    <t>134,932"APU</t>
  </si>
  <si>
    <t>11,8+13,5+10,3+11,6"rohové</t>
  </si>
  <si>
    <t>13</t>
  </si>
  <si>
    <t>63127464</t>
  </si>
  <si>
    <t>profil rohový Al s výztužnou tkaninou š 100/100mm</t>
  </si>
  <si>
    <t>-530988715</t>
  </si>
  <si>
    <t>47,2*1,05 'Přepočtené koeficientem množství</t>
  </si>
  <si>
    <t>14</t>
  </si>
  <si>
    <t>28342205</t>
  </si>
  <si>
    <t>profil napojovací okenní PVC s výztužnou tkaninou 6mm</t>
  </si>
  <si>
    <t>-980333331</t>
  </si>
  <si>
    <t>134,932*1,05 'Přepočtené koeficientem množství</t>
  </si>
  <si>
    <t>28341043</t>
  </si>
  <si>
    <t>profil PVC s okapnicí a výztužnou tkaninou pro zakládací Al/soklový PVC profil</t>
  </si>
  <si>
    <t>-1841430181</t>
  </si>
  <si>
    <t>14,7+2,6*2+14,2+1,5"zakládací - ukončení fasády</t>
  </si>
  <si>
    <t>35,6*1,05 'Přepočtené koeficientem množství</t>
  </si>
  <si>
    <t>16</t>
  </si>
  <si>
    <t>28342210</t>
  </si>
  <si>
    <t>profil zakládací PVC s výztužnou tkaninou pro izolant tl 80-300mm</t>
  </si>
  <si>
    <t>552453060</t>
  </si>
  <si>
    <t>14,7+2,6*2+14,2+1,5"zakládací - založení fasády</t>
  </si>
  <si>
    <t>17</t>
  </si>
  <si>
    <t>622325656</t>
  </si>
  <si>
    <t>Oprava vnější vápenné omítky s celoplošným přeštukováním členitosti 5 v rozsahu přes 40 do 50 %</t>
  </si>
  <si>
    <t>-447973032</t>
  </si>
  <si>
    <t>4,96*6+(8,27+4,96)/2*3"plocha nárožní věž</t>
  </si>
  <si>
    <t>-0,7*1,84*3-0,7*1,47*3"otvory</t>
  </si>
  <si>
    <t>((0,7+2*1,84)*3+(0,7+2*1,47)*3)*0,2"špalety</t>
  </si>
  <si>
    <t>2,5*4"vstup</t>
  </si>
  <si>
    <t>Mezisoučet"vstup + věž</t>
  </si>
  <si>
    <t>7*11+2,7*3,5+0,15*11+3,6*7,9+0,75*2,6+2,4*1,8+1,8*1+2,8*1,6/2"plocha</t>
  </si>
  <si>
    <t>-(0,94*1,84*3+0,94*1,47*2+0,93*1,25+0,92*0,4+2,8*1,55)"otvory</t>
  </si>
  <si>
    <t>((0,94+2*1,84)*3+(0,94+1,47)*2+0,93+2*1,25+0,92+2*0,4+2*2,8+1,55)*0,2"ostění</t>
  </si>
  <si>
    <t>Mezisoučet"severozápadní</t>
  </si>
  <si>
    <t>4,66*11+2,2*2,33+0,15*11+7*7,9+0,75*2,6+2,4*1,8*2+1,8*1*2+2,8*1,6/2"plocha</t>
  </si>
  <si>
    <t>-(0,93*1,83*2+1,53*1,84+1,53*1,47+0,93*1,25*2+1,53*2,05+1,53*2,8*2+0,92*0,4)"otvory</t>
  </si>
  <si>
    <t>((0,93+2*1,83)*2+(1,53+2*1,84)+1,53+2*1,47+(0,93+2*1,25)*2+1,53+2*2,05+(1,53+2*2,8)*2+0,92+2*0,4)*0,2"ostění</t>
  </si>
  <si>
    <t>Mezisoučet"severovýchodní</t>
  </si>
  <si>
    <t>18</t>
  </si>
  <si>
    <t>6223261R</t>
  </si>
  <si>
    <t>Příplatek za použití sanačních materiálů (atest WTA) v části nad sokly</t>
  </si>
  <si>
    <t>1705208995</t>
  </si>
  <si>
    <t>1,5*11+1,5*12</t>
  </si>
  <si>
    <t>19</t>
  </si>
  <si>
    <t>622521012</t>
  </si>
  <si>
    <t>Tenkovrstvá silikátová zatíraná omítka zrnitost 1,5 mm vnějších stěn</t>
  </si>
  <si>
    <t>-532344107</t>
  </si>
  <si>
    <t>20</t>
  </si>
  <si>
    <t>629135101</t>
  </si>
  <si>
    <t>Vyrovnávací vrstva pod klempířské prvky z MC š do 150 mm</t>
  </si>
  <si>
    <t>-1324980215</t>
  </si>
  <si>
    <t>21,51"pod římsu</t>
  </si>
  <si>
    <t>629135102</t>
  </si>
  <si>
    <t>Vyrovnávací vrstva pod klempířské prvky z MC š přes 150 do 300 mm</t>
  </si>
  <si>
    <t>134692464</t>
  </si>
  <si>
    <t>1,59"dle K4</t>
  </si>
  <si>
    <t>16,64"dle K1</t>
  </si>
  <si>
    <t>8,15"dle K5</t>
  </si>
  <si>
    <t>1,96"dle K6</t>
  </si>
  <si>
    <t>2,98"dle K7</t>
  </si>
  <si>
    <t>4,61"dle K8</t>
  </si>
  <si>
    <t>Součet"pod parapety</t>
  </si>
  <si>
    <t>22</t>
  </si>
  <si>
    <t>629991011</t>
  </si>
  <si>
    <t>Zakrytí výplní otvorů a svislých ploch fólií přilepenou lepící páskou</t>
  </si>
  <si>
    <t>-404508734</t>
  </si>
  <si>
    <t>0,93*(1,24+1,28+1,84)+0,62*1,24*2+0,6*2*(0,9+0,9+0,58)+0,93*1,28"JV</t>
  </si>
  <si>
    <t>0,94*1,54*4+0,94*1,84*4+0,94*2*3+1,09*2,17+1,84*1,2*2+0,9*0,6*3+0,58*0,6+2,23*1,49+0,95*0,75*2"JZ</t>
  </si>
  <si>
    <t>Mezisoučet"okna a dveře v zateplení</t>
  </si>
  <si>
    <t>(0,93*1,25+0,93*0,4)*2+0,93*1,84*2+1,53*2,8*2+1,53*1,84+1,47*1,53+1,53*2,05+0,92*0,5+0,2*0,94*3"SV</t>
  </si>
  <si>
    <t>(0,93+1,25+0,93*0,4)*1+0,94*1,84*3+0,94*1,47*2+0,94*2*2+2,8*1,55+0,92*0,5+0,75*0,95*3"SZ</t>
  </si>
  <si>
    <t>1,49*2,4+0,7*1,47*3+0,7*1,84*3"vstup + věž</t>
  </si>
  <si>
    <t>Mezisoučet"okna a dveře v omítce</t>
  </si>
  <si>
    <t>(16,64+12,82+10,34+1,59+8,15+1,96+2,98+4,61)*0,4"parapety</t>
  </si>
  <si>
    <t>21,51"římsy</t>
  </si>
  <si>
    <t>4,5*4"schody do objektu</t>
  </si>
  <si>
    <t>50"sokly</t>
  </si>
  <si>
    <t>2,5*4+3,5*+3,5*3"střechy</t>
  </si>
  <si>
    <t>23</t>
  </si>
  <si>
    <t>629995101</t>
  </si>
  <si>
    <t>Očištění vnějších ploch tlakovou vodou</t>
  </si>
  <si>
    <t>1276787652</t>
  </si>
  <si>
    <t>2*(0,93*3+1,24+1,28+1,84+(0,62+1,24)*2+0,6*2*3+0,9*2+0,9*2+0,58*2+0,93+1,28)*0,2"ostění</t>
  </si>
  <si>
    <t>2*((0,94+1,54)*4+(0,994+1,84)*4+(0,94+2)*3+1,09/2+2,17+(1,84+1,2)*2+(0,9+0,6)*2+0,58+0,6+2,23+1,49/2)*0,2"ostění</t>
  </si>
  <si>
    <t>24</t>
  </si>
  <si>
    <t>629999011</t>
  </si>
  <si>
    <t>Příplatek k úpravám povrchů za provádění styku dvou barev nebo struktur na fasádě</t>
  </si>
  <si>
    <t>2064802501</t>
  </si>
  <si>
    <t xml:space="preserve">Mezisoučet"JV  šambrány při provádění plochy čisté omítky</t>
  </si>
  <si>
    <t xml:space="preserve">Mezisoučet"JZ šambrány  šambrány při provádění plochy čisté omítky</t>
  </si>
  <si>
    <t>25</t>
  </si>
  <si>
    <t>629999042</t>
  </si>
  <si>
    <t>Příplatek k úpravám vnějších povrchů za provádění prací v nadstřešní části</t>
  </si>
  <si>
    <t>-827634316</t>
  </si>
  <si>
    <t>3,5*3"pohled JV</t>
  </si>
  <si>
    <t>Ostatní konstrukce a práce, bourání</t>
  </si>
  <si>
    <t>26</t>
  </si>
  <si>
    <t>941111121</t>
  </si>
  <si>
    <t>Montáž lešení řadového trubkového lehkého s podlahami zatížení do 200 kg/m2 š od 0,9 do 1,2 m v do 10 m</t>
  </si>
  <si>
    <t>2114961235</t>
  </si>
  <si>
    <t>12,2*12,5+2*5"SZ</t>
  </si>
  <si>
    <t>13,2*11+2*5"SV</t>
  </si>
  <si>
    <t>(6+6)*12"kolem nárožní věže</t>
  </si>
  <si>
    <t>(13+4+6)*11,5+2*11"JV</t>
  </si>
  <si>
    <t>11*(11,7+3,2+10)+2*2"JZ</t>
  </si>
  <si>
    <t>27</t>
  </si>
  <si>
    <t>941111221</t>
  </si>
  <si>
    <t>Příplatek k lešení řadovému trubkovému lehkému s podlahami do 200 kg/m2 š od 0,9 do 1,2 m v 10 m za každý den použití (90 dní)</t>
  </si>
  <si>
    <t>-1991808113</t>
  </si>
  <si>
    <t>1026,1*90 'Přepočtené koeficientem množství</t>
  </si>
  <si>
    <t>28</t>
  </si>
  <si>
    <t>941111322</t>
  </si>
  <si>
    <t>Odborná prohlídka lešení řadového trubkového lehkého s podlahami zatížení do 200 kg/m2 š od 0,6 do 1,5 m v do 25 m pl přes 500 do 2000 m2 zakrytého sítí</t>
  </si>
  <si>
    <t>kus</t>
  </si>
  <si>
    <t>12001933</t>
  </si>
  <si>
    <t>29</t>
  </si>
  <si>
    <t>941111821</t>
  </si>
  <si>
    <t>Demontáž lešení řadového trubkového lehkého s podlahami zatížení do 200 kg/m2 š od 0,9 do 1,2 m v do 10 m</t>
  </si>
  <si>
    <t>288247973</t>
  </si>
  <si>
    <t>30</t>
  </si>
  <si>
    <t>942321112</t>
  </si>
  <si>
    <t>Montáž konzol š od 0,5 do 1,1 m u pracovního lešení v přes 10 do 25 m</t>
  </si>
  <si>
    <t>515360215</t>
  </si>
  <si>
    <t>(6+3)*1,1"pro omítku arkýřů</t>
  </si>
  <si>
    <t>3*1,1*2"z oboustran nad střechou přístavku jihovýchodní fasády</t>
  </si>
  <si>
    <t>31</t>
  </si>
  <si>
    <t>942321212</t>
  </si>
  <si>
    <t>Příplatek ke konzole š od 0,5 do 1,1 m u dílcového lešení v přes 10 do 25 m za každý den použití</t>
  </si>
  <si>
    <t>487802275</t>
  </si>
  <si>
    <t>16,5*90 'Přepočtené koeficientem množství</t>
  </si>
  <si>
    <t>32</t>
  </si>
  <si>
    <t>942321812</t>
  </si>
  <si>
    <t>Demontáž konzol š od 0,5 do 1,1 m u dílcového pracovního lešení v přes 10 do 25 m</t>
  </si>
  <si>
    <t>-454079122</t>
  </si>
  <si>
    <t>33</t>
  </si>
  <si>
    <t>944511111</t>
  </si>
  <si>
    <t>Montáž ochranné sítě z textilie z umělých vláken</t>
  </si>
  <si>
    <t>-1627695002</t>
  </si>
  <si>
    <t>34</t>
  </si>
  <si>
    <t>944511211</t>
  </si>
  <si>
    <t>Příplatek k ochranné síti za každý den použití</t>
  </si>
  <si>
    <t>-1260891265</t>
  </si>
  <si>
    <t>35</t>
  </si>
  <si>
    <t>944511811</t>
  </si>
  <si>
    <t>Demontáž ochranné sítě z textilie z umělých vláken</t>
  </si>
  <si>
    <t>831184915</t>
  </si>
  <si>
    <t>36</t>
  </si>
  <si>
    <t>949511112</t>
  </si>
  <si>
    <t>Montáž podchodu u trubkových lešení š přes 1,5 do 2 m</t>
  </si>
  <si>
    <t>617552614</t>
  </si>
  <si>
    <t>3"přední vstup do objektu</t>
  </si>
  <si>
    <t>1,5"zadní vstup</t>
  </si>
  <si>
    <t>37</t>
  </si>
  <si>
    <t>949511212</t>
  </si>
  <si>
    <t>Příplatek k podchodu u trubkových lešení š přes 1,5 do 2 m za každý den použití</t>
  </si>
  <si>
    <t>288693397</t>
  </si>
  <si>
    <t>4,5*90 'Přepočtené koeficientem množství</t>
  </si>
  <si>
    <t>38</t>
  </si>
  <si>
    <t>949511812</t>
  </si>
  <si>
    <t>Demontáž podchodu u trubkových lešení š přes 1,5 do 2 m</t>
  </si>
  <si>
    <t>-1282901099</t>
  </si>
  <si>
    <t>39</t>
  </si>
  <si>
    <t>952901104</t>
  </si>
  <si>
    <t>Čištění budov omytí jednoduchých oken nebo balkonových dveří pl přes 2,5 m2</t>
  </si>
  <si>
    <t>1446562514</t>
  </si>
  <si>
    <t>Součet" z venku</t>
  </si>
  <si>
    <t>40</t>
  </si>
  <si>
    <t>953993326</t>
  </si>
  <si>
    <t>Osazení bezpečnostní, orientační nebo informační tabulky přivrtáním na zdivo</t>
  </si>
  <si>
    <t>-552463805</t>
  </si>
  <si>
    <t>1"zpětná montáž ozn.ulice - dle P05</t>
  </si>
  <si>
    <t>41</t>
  </si>
  <si>
    <t>976074121</t>
  </si>
  <si>
    <t>Vybourání kotevních želez ze zdiva cihelného na MV nebo MVC</t>
  </si>
  <si>
    <t>-1819393922</t>
  </si>
  <si>
    <t>1"dle P16</t>
  </si>
  <si>
    <t>42</t>
  </si>
  <si>
    <t>976082131</t>
  </si>
  <si>
    <t>Vybourání objímek, držáků nebo věšáků ze zdiva cihelného</t>
  </si>
  <si>
    <t>1419289848</t>
  </si>
  <si>
    <t>5"dle P14</t>
  </si>
  <si>
    <t>3"dle P11</t>
  </si>
  <si>
    <t>1"dle P13</t>
  </si>
  <si>
    <t>2"P7</t>
  </si>
  <si>
    <t>2"P8</t>
  </si>
  <si>
    <t>1"P5 - označení ulice pro další použití</t>
  </si>
  <si>
    <t>1"P1</t>
  </si>
  <si>
    <t>1"P2</t>
  </si>
  <si>
    <t>1"P3</t>
  </si>
  <si>
    <t>43</t>
  </si>
  <si>
    <t>978015391</t>
  </si>
  <si>
    <t>Otlučení vápenných nebo vápenocementových omítek vnějších ploch s vyškrabáním spar a s očištěním zdiva stupně členitosti 1 a 2, v rozsahu přes 80 do 100 %</t>
  </si>
  <si>
    <t>-1120711236</t>
  </si>
  <si>
    <t>44</t>
  </si>
  <si>
    <t>978019361</t>
  </si>
  <si>
    <t>Otlučení (osekání) vnější vápenné nebo vápenocementové omítky stupně členitosti 3 až 5 v rozsahu přes 40 do 50 %</t>
  </si>
  <si>
    <t>1641991704</t>
  </si>
  <si>
    <t>45</t>
  </si>
  <si>
    <t>985131111</t>
  </si>
  <si>
    <t>Očištění ploch stěn, rubu kleneb a podlah tlakovou vodou</t>
  </si>
  <si>
    <t>-624946063</t>
  </si>
  <si>
    <t>(1,59+1,1)/2*11,2+0,85*1,5-0,75*0,95*3+0,2*(0,75*2+0,95)*3"SV</t>
  </si>
  <si>
    <t>12,396*(1+0,56)/2-0,94*0,2*3+0,2*(0,2*2+0,94)*3"SZ</t>
  </si>
  <si>
    <t>0,64*0,49*2+0,8*0,48"vchod</t>
  </si>
  <si>
    <t>1,16*(1,005+0,935)+2,48*0,8+8*(1,59+1,2)/2-0,95*0,75*2+0,2*(0,75*2+0,95)*2+1,16*2*0,2"JZ</t>
  </si>
  <si>
    <t>11*0,2+2,44*0,1+3*0,2"JV</t>
  </si>
  <si>
    <t>3,84*2+3,84*1"schody</t>
  </si>
  <si>
    <t>Součet"sokly+schody</t>
  </si>
  <si>
    <t>46</t>
  </si>
  <si>
    <t>993111111</t>
  </si>
  <si>
    <t>Dovoz a odvoz lešení řadového do 10 km včetně naložení a složení</t>
  </si>
  <si>
    <t>456410028</t>
  </si>
  <si>
    <t>47</t>
  </si>
  <si>
    <t>993111119</t>
  </si>
  <si>
    <t>Příplatek k ceně dovozu a odvozu lešení řadového ZKD 10 km přes 10 km</t>
  </si>
  <si>
    <t>-2098410767</t>
  </si>
  <si>
    <t>1026,1*10 'Přepočtené koeficientem množství</t>
  </si>
  <si>
    <t>997</t>
  </si>
  <si>
    <t>Přesun sutě</t>
  </si>
  <si>
    <t>48</t>
  </si>
  <si>
    <t>997013213</t>
  </si>
  <si>
    <t>Vnitrostaveništní doprava suti a vybouraných hmot pro budovy v přes 9 do 12 m ručně</t>
  </si>
  <si>
    <t>t</t>
  </si>
  <si>
    <t>2074575728</t>
  </si>
  <si>
    <t>49</t>
  </si>
  <si>
    <t>997013501</t>
  </si>
  <si>
    <t>Odvoz suti a vybouraných hmot na skládku nebo meziskládku do 1 km se složením</t>
  </si>
  <si>
    <t>-749515132</t>
  </si>
  <si>
    <t>50</t>
  </si>
  <si>
    <t>997013509</t>
  </si>
  <si>
    <t>Příplatek k odvozu suti a vybouraných hmot na skládku ZKD 1 km přes 1 km</t>
  </si>
  <si>
    <t>-398175103</t>
  </si>
  <si>
    <t>36,28*12 'Přepočtené koeficientem množství</t>
  </si>
  <si>
    <t>51</t>
  </si>
  <si>
    <t>997013631</t>
  </si>
  <si>
    <t>Poplatek za uložení na skládce (skládkovné) stavebního odpadu směsného kód odpadu 17 09 04</t>
  </si>
  <si>
    <t>-30240126</t>
  </si>
  <si>
    <t>998</t>
  </si>
  <si>
    <t>Přesun hmot</t>
  </si>
  <si>
    <t>52</t>
  </si>
  <si>
    <t>998018002</t>
  </si>
  <si>
    <t>Přesun hmot ruční pro budovy v přes 6 do 12 m</t>
  </si>
  <si>
    <t>-1589922109</t>
  </si>
  <si>
    <t>PSV</t>
  </si>
  <si>
    <t>Práce a dodávky PSV</t>
  </si>
  <si>
    <t>742</t>
  </si>
  <si>
    <t>Elektroinstalace - slaboproud</t>
  </si>
  <si>
    <t>53</t>
  </si>
  <si>
    <t>742310002</t>
  </si>
  <si>
    <t>Montáž komunikačního tabla k domácímu telefonu - použít stávající</t>
  </si>
  <si>
    <t>871897197</t>
  </si>
  <si>
    <t>1"dle P17</t>
  </si>
  <si>
    <t>54</t>
  </si>
  <si>
    <t>742310003</t>
  </si>
  <si>
    <t>Montáž klimatického krytu pro komunikační tablo domácího telefonu - použít stávající</t>
  </si>
  <si>
    <t>83177969</t>
  </si>
  <si>
    <t>55</t>
  </si>
  <si>
    <t>742310004</t>
  </si>
  <si>
    <t>Montáž elektroinstalační krabice pod tablo domácího telefonu - použít stávající</t>
  </si>
  <si>
    <t>-384631347</t>
  </si>
  <si>
    <t>56</t>
  </si>
  <si>
    <t>742310802R</t>
  </si>
  <si>
    <t>Demontáž komunikačního tabla k domácímu telefonu včetně všech součástí</t>
  </si>
  <si>
    <t>328113132</t>
  </si>
  <si>
    <t>1"dle ozn.P17</t>
  </si>
  <si>
    <t>57</t>
  </si>
  <si>
    <t>742310802R1</t>
  </si>
  <si>
    <t>Propojení případně nastavení a doplnění kabeláže pro novou polohu zvonkového table</t>
  </si>
  <si>
    <t>-1659048574</t>
  </si>
  <si>
    <t>58</t>
  </si>
  <si>
    <t>742310802R2</t>
  </si>
  <si>
    <t>Demontáž, uskladnění, zpětná montáž + propojení případně nastavení a doplnění kabeláže pro novou polohu SATELITU</t>
  </si>
  <si>
    <t>-749283547</t>
  </si>
  <si>
    <t>1"dle ozn.P15</t>
  </si>
  <si>
    <t>1"dle P12</t>
  </si>
  <si>
    <t>59</t>
  </si>
  <si>
    <t>742310802R3</t>
  </si>
  <si>
    <t>Demontáž, uskladnění, zpětná montáž + propojení případně nastavení a doplnění kabeláže antény</t>
  </si>
  <si>
    <t>569598455</t>
  </si>
  <si>
    <t>2"dle ozn.P9</t>
  </si>
  <si>
    <t>764</t>
  </si>
  <si>
    <t>Konstrukce klempířské</t>
  </si>
  <si>
    <t>60</t>
  </si>
  <si>
    <t>764002851</t>
  </si>
  <si>
    <t>Demontáž oplechování parapetů do suti</t>
  </si>
  <si>
    <t>-57743920</t>
  </si>
  <si>
    <t>16,64+12,82+10,34+1,59+8,15+1,96+2,98+4,61"dle nových</t>
  </si>
  <si>
    <t>61</t>
  </si>
  <si>
    <t>764002861</t>
  </si>
  <si>
    <t>Demontáž oplechování říms a ozdobných prvků do suti</t>
  </si>
  <si>
    <t>876398967</t>
  </si>
  <si>
    <t>21,51"dle nových</t>
  </si>
  <si>
    <t>62</t>
  </si>
  <si>
    <t>764004863</t>
  </si>
  <si>
    <t>Demontáž svodu k dalšímu použití</t>
  </si>
  <si>
    <t>-476308309</t>
  </si>
  <si>
    <t>8,5+9,5+11,5+12,5+10,5</t>
  </si>
  <si>
    <t>63</t>
  </si>
  <si>
    <t>764216641</t>
  </si>
  <si>
    <t>Oplechování rovných parapetů celoplošně lepené z Pz s povrchovou úpravou rš 150 mm</t>
  </si>
  <si>
    <t>-1644878580</t>
  </si>
  <si>
    <t>64</t>
  </si>
  <si>
    <t>764216644</t>
  </si>
  <si>
    <t>Oplechování rovných parapetů celoplošně lepené z Pz s povrchovou úpravou rš 330 mm</t>
  </si>
  <si>
    <t>828546320</t>
  </si>
  <si>
    <t>65</t>
  </si>
  <si>
    <t>764216645</t>
  </si>
  <si>
    <t>Oplechování rovných parapetů celoplošně lepené z Pz s povrchovou úpravou rš 400 mm</t>
  </si>
  <si>
    <t>-1303554515</t>
  </si>
  <si>
    <t>66</t>
  </si>
  <si>
    <t>764216646</t>
  </si>
  <si>
    <t>Oplechování rovných parapetů celoplošně lepené z Pz s povrchovou úpravou rš 500 mm</t>
  </si>
  <si>
    <t>-1281269751</t>
  </si>
  <si>
    <t>12,82+10,34"dle K2+K3</t>
  </si>
  <si>
    <t>67</t>
  </si>
  <si>
    <t>764218624</t>
  </si>
  <si>
    <t>Oplechování rovné římsy celoplošně lepené z Pz s upraveným povrchem do rš 330 mm</t>
  </si>
  <si>
    <t>585691748</t>
  </si>
  <si>
    <t>28,59"dle K10 - vrchní oplechování ETICS</t>
  </si>
  <si>
    <t>68</t>
  </si>
  <si>
    <t>764218674</t>
  </si>
  <si>
    <t>Oplechování římsy oblé nebo ze segmentů celoplošně lepené z Pz s upraveným povrchem do rš 330 mm</t>
  </si>
  <si>
    <t>1064253808</t>
  </si>
  <si>
    <t>21,51"dle K9</t>
  </si>
  <si>
    <t>69</t>
  </si>
  <si>
    <t>764508131</t>
  </si>
  <si>
    <t>Montáž kruhového svodu - použít stávající</t>
  </si>
  <si>
    <t>1583933767</t>
  </si>
  <si>
    <t>52,5</t>
  </si>
  <si>
    <t>70</t>
  </si>
  <si>
    <t>764508132</t>
  </si>
  <si>
    <t xml:space="preserve">Montáž objímky kruhového svodu </t>
  </si>
  <si>
    <t>-1270344455</t>
  </si>
  <si>
    <t>6*5</t>
  </si>
  <si>
    <t>71</t>
  </si>
  <si>
    <t>55344335</t>
  </si>
  <si>
    <t>objímka svodu Pz 150mm trn 200mm</t>
  </si>
  <si>
    <t>-497263098</t>
  </si>
  <si>
    <t>72</t>
  </si>
  <si>
    <t>764508134</t>
  </si>
  <si>
    <t>Montáž horního dvojitého kolena kruhového svodu - použít stávající</t>
  </si>
  <si>
    <t>-1020973449</t>
  </si>
  <si>
    <t>2"stávající</t>
  </si>
  <si>
    <t>3"nové</t>
  </si>
  <si>
    <t>73</t>
  </si>
  <si>
    <t>55344335R</t>
  </si>
  <si>
    <t>dvojitá kolena pro propojení přemístěného svodu - materilá dle stávajícího</t>
  </si>
  <si>
    <t>-1446952926</t>
  </si>
  <si>
    <t>74</t>
  </si>
  <si>
    <t>998764122</t>
  </si>
  <si>
    <t>Přesun hmot tonážní pro konstrukce klempířské ruční v objektech v přes 6 do 12 m</t>
  </si>
  <si>
    <t>1782209970</t>
  </si>
  <si>
    <t>767</t>
  </si>
  <si>
    <t>Konstrukce zámečnické</t>
  </si>
  <si>
    <t>75</t>
  </si>
  <si>
    <t>76766-01</t>
  </si>
  <si>
    <t>Demontáž + zpětná montáž poštovní schránky ve spolupráci s ČESKÁ POŠTA</t>
  </si>
  <si>
    <t>soub</t>
  </si>
  <si>
    <t>-352503653</t>
  </si>
  <si>
    <t>76</t>
  </si>
  <si>
    <t>76766-02</t>
  </si>
  <si>
    <t>Dodávka + montáž dvířka včetně rámu do líce VKZS (na pojistkovou skříň elektro) - materiál NEREZ</t>
  </si>
  <si>
    <t>kpl</t>
  </si>
  <si>
    <t>-1488543502</t>
  </si>
  <si>
    <t>77</t>
  </si>
  <si>
    <t>767661811</t>
  </si>
  <si>
    <t>Demontáž mříží pevných nebo otevíravých</t>
  </si>
  <si>
    <t>-1127915426</t>
  </si>
  <si>
    <t>1,5*2+0,2*1"SV</t>
  </si>
  <si>
    <t>1*0,75*2+0,94*2"SZ</t>
  </si>
  <si>
    <t>1,5*2,7"vstup</t>
  </si>
  <si>
    <t>0,94*1,9*3+2,17*1,09+0,75*0,95"JZ</t>
  </si>
  <si>
    <t>782</t>
  </si>
  <si>
    <t>Dokončovací práce - obklady z kamene</t>
  </si>
  <si>
    <t>78</t>
  </si>
  <si>
    <t>782992912</t>
  </si>
  <si>
    <t>Oprava spárování obkladů z kamene včetně vyškrábání a vymytí spar spárovací hmotou přes 9 do 15 ks/m2</t>
  </si>
  <si>
    <t>-873570036</t>
  </si>
  <si>
    <t>79</t>
  </si>
  <si>
    <t>782994922</t>
  </si>
  <si>
    <t>Obklady z kamene oprava - nátěr impregnační a zpevňující</t>
  </si>
  <si>
    <t>84270211</t>
  </si>
  <si>
    <t>80</t>
  </si>
  <si>
    <t>998782122</t>
  </si>
  <si>
    <t>Přesun hmot tonážní pro obklady kamenné ruční v objektech v přes 6 do 12 m</t>
  </si>
  <si>
    <t>-613261961</t>
  </si>
  <si>
    <t>783</t>
  </si>
  <si>
    <t>Dokončovací práce - nátěry</t>
  </si>
  <si>
    <t>81</t>
  </si>
  <si>
    <t>783306801</t>
  </si>
  <si>
    <t>Odstranění nátěru ze zámečnických konstrukcí obroušením</t>
  </si>
  <si>
    <t>-584522087</t>
  </si>
  <si>
    <t>1"hlvní uzávěr plynu dle P4</t>
  </si>
  <si>
    <t>82</t>
  </si>
  <si>
    <t>783314203</t>
  </si>
  <si>
    <t>Základní antikorozní jednonásobný syntetický samozákladující nátěr zámečnických konstrukcí</t>
  </si>
  <si>
    <t>133060510</t>
  </si>
  <si>
    <t>83</t>
  </si>
  <si>
    <t>783315101</t>
  </si>
  <si>
    <t>Mezinátěr jednonásobný syntetický standardní zámečnických konstrukcí</t>
  </si>
  <si>
    <t>-306791296</t>
  </si>
  <si>
    <t>84</t>
  </si>
  <si>
    <t>783317101</t>
  </si>
  <si>
    <t>Krycí jednonásobný syntetický standardní nátěr zámečnických konstrukcí</t>
  </si>
  <si>
    <t>1793893943</t>
  </si>
  <si>
    <t>1"hlavní uzávěr plynu dle P4</t>
  </si>
  <si>
    <t>85</t>
  </si>
  <si>
    <t>783823185</t>
  </si>
  <si>
    <t>Penetrační silikonový nátěr omítek stupně členitosti 5</t>
  </si>
  <si>
    <t>787568360</t>
  </si>
  <si>
    <t>86</t>
  </si>
  <si>
    <t>783827485</t>
  </si>
  <si>
    <t>Krycí dvojnásobný silikonový nátěr omítek stupně členitosti 5</t>
  </si>
  <si>
    <t>1335083753</t>
  </si>
  <si>
    <t>87</t>
  </si>
  <si>
    <t>783827489</t>
  </si>
  <si>
    <t>Příplatek k cenám dvojnásobného nátěru omítek stupně členitosti 5 za biocidní přísadu</t>
  </si>
  <si>
    <t>1362991581</t>
  </si>
  <si>
    <t>VRN</t>
  </si>
  <si>
    <t>Vedlejší rozpočtové náklady</t>
  </si>
  <si>
    <t>VRN3</t>
  </si>
  <si>
    <t>Zařízení staveniště</t>
  </si>
  <si>
    <t>88</t>
  </si>
  <si>
    <t>030001000</t>
  </si>
  <si>
    <t>Zařízení staveniště včetně záborů</t>
  </si>
  <si>
    <t>Kč</t>
  </si>
  <si>
    <t>1024</t>
  </si>
  <si>
    <t>1544304275</t>
  </si>
  <si>
    <t>VRN6</t>
  </si>
  <si>
    <t>Územní vlivy</t>
  </si>
  <si>
    <t>89</t>
  </si>
  <si>
    <t>060001000</t>
  </si>
  <si>
    <t>-1780654312</t>
  </si>
  <si>
    <t>VRN7</t>
  </si>
  <si>
    <t>Provozní vlivy</t>
  </si>
  <si>
    <t>90</t>
  </si>
  <si>
    <t>070001000</t>
  </si>
  <si>
    <t>1189548047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</si>
</sst>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26</v>
      </c>
      <c r="AR10" s="21"/>
      <c r="BE10" s="30"/>
      <c r="BS10" s="18" t="s">
        <v>6</v>
      </c>
    </row>
    <row r="11" s="1" customFormat="1" ht="18.48" customHeight="1">
      <c r="B11" s="21"/>
      <c r="E11" s="26" t="s">
        <v>27</v>
      </c>
      <c r="AK11" s="31" t="s">
        <v>28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29</v>
      </c>
      <c r="AK13" s="31" t="s">
        <v>25</v>
      </c>
      <c r="AN13" s="33" t="s">
        <v>30</v>
      </c>
      <c r="AR13" s="21"/>
      <c r="BE13" s="30"/>
      <c r="BS13" s="18" t="s">
        <v>6</v>
      </c>
    </row>
    <row r="14">
      <c r="B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N14" s="33" t="s">
        <v>30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31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32</v>
      </c>
      <c r="AK17" s="31" t="s">
        <v>28</v>
      </c>
      <c r="AN17" s="26" t="s">
        <v>1</v>
      </c>
      <c r="AR17" s="21"/>
      <c r="BE17" s="30"/>
      <c r="BS17" s="18" t="s">
        <v>33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34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35</v>
      </c>
      <c r="AK20" s="31" t="s">
        <v>28</v>
      </c>
      <c r="AN20" s="26" t="s">
        <v>1</v>
      </c>
      <c r="AR20" s="21"/>
      <c r="BE20" s="30"/>
      <c r="BS20" s="18" t="s">
        <v>33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36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41</v>
      </c>
      <c r="E29" s="3"/>
      <c r="F29" s="31" t="s">
        <v>42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43</v>
      </c>
      <c r="G30" s="3"/>
      <c r="H30" s="3"/>
      <c r="I30" s="3"/>
      <c r="J30" s="3"/>
      <c r="K30" s="3"/>
      <c r="L30" s="44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44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45</v>
      </c>
      <c r="G32" s="3"/>
      <c r="H32" s="3"/>
      <c r="I32" s="3"/>
      <c r="J32" s="3"/>
      <c r="K32" s="3"/>
      <c r="L32" s="44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46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47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48</v>
      </c>
      <c r="U35" s="49"/>
      <c r="V35" s="49"/>
      <c r="W35" s="49"/>
      <c r="X35" s="51" t="s">
        <v>49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50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51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53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52</v>
      </c>
      <c r="AI60" s="40"/>
      <c r="AJ60" s="40"/>
      <c r="AK60" s="40"/>
      <c r="AL60" s="40"/>
      <c r="AM60" s="57" t="s">
        <v>53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54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55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52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53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52</v>
      </c>
      <c r="AI75" s="40"/>
      <c r="AJ75" s="40"/>
      <c r="AK75" s="40"/>
      <c r="AL75" s="40"/>
      <c r="AM75" s="57" t="s">
        <v>53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RYCHFAS1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Oprava a zateplení fasády objektu čp.209 na p.č.1208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p.č.164; k.ú.: Rychnov u Jablonce n.N.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22. 9. 2024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Město Rychnov u Jablonce n.N., Husova 490, 46802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31</v>
      </c>
      <c r="AJ89" s="37"/>
      <c r="AK89" s="37"/>
      <c r="AL89" s="37"/>
      <c r="AM89" s="69" t="str">
        <f>IF(E17="","",E17)</f>
        <v>Ing. Arch. Ondřej Štěpán</v>
      </c>
      <c r="AN89" s="4"/>
      <c r="AO89" s="4"/>
      <c r="AP89" s="4"/>
      <c r="AQ89" s="37"/>
      <c r="AR89" s="38"/>
      <c r="AS89" s="70" t="s">
        <v>57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29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34</v>
      </c>
      <c r="AJ90" s="37"/>
      <c r="AK90" s="37"/>
      <c r="AL90" s="37"/>
      <c r="AM90" s="69" t="str">
        <f>IF(E20="","",E20)</f>
        <v>Ing. Jaroslav Šíma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58</v>
      </c>
      <c r="D92" s="79"/>
      <c r="E92" s="79"/>
      <c r="F92" s="79"/>
      <c r="G92" s="79"/>
      <c r="H92" s="80"/>
      <c r="I92" s="81" t="s">
        <v>59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60</v>
      </c>
      <c r="AH92" s="79"/>
      <c r="AI92" s="79"/>
      <c r="AJ92" s="79"/>
      <c r="AK92" s="79"/>
      <c r="AL92" s="79"/>
      <c r="AM92" s="79"/>
      <c r="AN92" s="81" t="s">
        <v>61</v>
      </c>
      <c r="AO92" s="79"/>
      <c r="AP92" s="83"/>
      <c r="AQ92" s="84" t="s">
        <v>62</v>
      </c>
      <c r="AR92" s="38"/>
      <c r="AS92" s="85" t="s">
        <v>63</v>
      </c>
      <c r="AT92" s="86" t="s">
        <v>64</v>
      </c>
      <c r="AU92" s="86" t="s">
        <v>65</v>
      </c>
      <c r="AV92" s="86" t="s">
        <v>66</v>
      </c>
      <c r="AW92" s="86" t="s">
        <v>67</v>
      </c>
      <c r="AX92" s="86" t="s">
        <v>68</v>
      </c>
      <c r="AY92" s="86" t="s">
        <v>69</v>
      </c>
      <c r="AZ92" s="86" t="s">
        <v>70</v>
      </c>
      <c r="BA92" s="86" t="s">
        <v>71</v>
      </c>
      <c r="BB92" s="86" t="s">
        <v>72</v>
      </c>
      <c r="BC92" s="86" t="s">
        <v>73</v>
      </c>
      <c r="BD92" s="87" t="s">
        <v>74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75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76</v>
      </c>
      <c r="BT94" s="101" t="s">
        <v>77</v>
      </c>
      <c r="BV94" s="101" t="s">
        <v>78</v>
      </c>
      <c r="BW94" s="101" t="s">
        <v>4</v>
      </c>
      <c r="BX94" s="101" t="s">
        <v>79</v>
      </c>
      <c r="CL94" s="101" t="s">
        <v>1</v>
      </c>
    </row>
    <row r="95" s="7" customFormat="1" ht="24.75" customHeight="1">
      <c r="A95" s="102" t="s">
        <v>80</v>
      </c>
      <c r="B95" s="103"/>
      <c r="C95" s="104"/>
      <c r="D95" s="105" t="s">
        <v>14</v>
      </c>
      <c r="E95" s="105"/>
      <c r="F95" s="105"/>
      <c r="G95" s="105"/>
      <c r="H95" s="105"/>
      <c r="I95" s="106"/>
      <c r="J95" s="105" t="s">
        <v>17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'RYCHFAS1 - Oprava a zatep...'!J28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81</v>
      </c>
      <c r="AR95" s="103"/>
      <c r="AS95" s="109">
        <v>0</v>
      </c>
      <c r="AT95" s="110">
        <f>ROUND(SUM(AV95:AW95),2)</f>
        <v>0</v>
      </c>
      <c r="AU95" s="111">
        <f>'RYCHFAS1 - Oprava a zatep...'!P127</f>
        <v>0</v>
      </c>
      <c r="AV95" s="110">
        <f>'RYCHFAS1 - Oprava a zatep...'!J31</f>
        <v>0</v>
      </c>
      <c r="AW95" s="110">
        <f>'RYCHFAS1 - Oprava a zatep...'!J32</f>
        <v>0</v>
      </c>
      <c r="AX95" s="110">
        <f>'RYCHFAS1 - Oprava a zatep...'!J33</f>
        <v>0</v>
      </c>
      <c r="AY95" s="110">
        <f>'RYCHFAS1 - Oprava a zatep...'!J34</f>
        <v>0</v>
      </c>
      <c r="AZ95" s="110">
        <f>'RYCHFAS1 - Oprava a zatep...'!F31</f>
        <v>0</v>
      </c>
      <c r="BA95" s="110">
        <f>'RYCHFAS1 - Oprava a zatep...'!F32</f>
        <v>0</v>
      </c>
      <c r="BB95" s="110">
        <f>'RYCHFAS1 - Oprava a zatep...'!F33</f>
        <v>0</v>
      </c>
      <c r="BC95" s="110">
        <f>'RYCHFAS1 - Oprava a zatep...'!F34</f>
        <v>0</v>
      </c>
      <c r="BD95" s="112">
        <f>'RYCHFAS1 - Oprava a zatep...'!F35</f>
        <v>0</v>
      </c>
      <c r="BE95" s="7"/>
      <c r="BT95" s="113" t="s">
        <v>82</v>
      </c>
      <c r="BU95" s="113" t="s">
        <v>83</v>
      </c>
      <c r="BV95" s="113" t="s">
        <v>78</v>
      </c>
      <c r="BW95" s="113" t="s">
        <v>4</v>
      </c>
      <c r="BX95" s="113" t="s">
        <v>79</v>
      </c>
      <c r="CL95" s="113" t="s">
        <v>1</v>
      </c>
    </row>
    <row r="96" s="2" customFormat="1" ht="30" customHeight="1">
      <c r="A96" s="37"/>
      <c r="B96" s="38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8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RYCHFAS1 - Oprava a zatep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84</v>
      </c>
      <c r="L4" s="21"/>
      <c r="M4" s="114" t="s">
        <v>10</v>
      </c>
      <c r="AT4" s="18" t="s">
        <v>3</v>
      </c>
    </row>
    <row r="5" s="1" customFormat="1" ht="6.96" customHeight="1">
      <c r="B5" s="21"/>
      <c r="L5" s="21"/>
    </row>
    <row r="6" s="2" customFormat="1" ht="12" customHeight="1">
      <c r="A6" s="37"/>
      <c r="B6" s="38"/>
      <c r="C6" s="37"/>
      <c r="D6" s="31" t="s">
        <v>16</v>
      </c>
      <c r="E6" s="37"/>
      <c r="F6" s="37"/>
      <c r="G6" s="37"/>
      <c r="H6" s="37"/>
      <c r="I6" s="37"/>
      <c r="J6" s="37"/>
      <c r="K6" s="37"/>
      <c r="L6" s="54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38"/>
      <c r="C7" s="37"/>
      <c r="D7" s="37"/>
      <c r="E7" s="66" t="s">
        <v>17</v>
      </c>
      <c r="F7" s="37"/>
      <c r="G7" s="37"/>
      <c r="H7" s="37"/>
      <c r="I7" s="37"/>
      <c r="J7" s="37"/>
      <c r="K7" s="37"/>
      <c r="L7" s="54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38"/>
      <c r="C8" s="37"/>
      <c r="D8" s="37"/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38"/>
      <c r="C9" s="37"/>
      <c r="D9" s="31" t="s">
        <v>18</v>
      </c>
      <c r="E9" s="37"/>
      <c r="F9" s="26" t="s">
        <v>1</v>
      </c>
      <c r="G9" s="37"/>
      <c r="H9" s="37"/>
      <c r="I9" s="31" t="s">
        <v>19</v>
      </c>
      <c r="J9" s="26" t="s">
        <v>1</v>
      </c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20</v>
      </c>
      <c r="E10" s="37"/>
      <c r="F10" s="26" t="s">
        <v>21</v>
      </c>
      <c r="G10" s="37"/>
      <c r="H10" s="37"/>
      <c r="I10" s="31" t="s">
        <v>22</v>
      </c>
      <c r="J10" s="68" t="str">
        <f>'Rekapitulace stavby'!AN8</f>
        <v>22. 9. 2024</v>
      </c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24</v>
      </c>
      <c r="E12" s="37"/>
      <c r="F12" s="37"/>
      <c r="G12" s="37"/>
      <c r="H12" s="37"/>
      <c r="I12" s="31" t="s">
        <v>25</v>
      </c>
      <c r="J12" s="26" t="s">
        <v>26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38"/>
      <c r="C13" s="37"/>
      <c r="D13" s="37"/>
      <c r="E13" s="26" t="s">
        <v>27</v>
      </c>
      <c r="F13" s="37"/>
      <c r="G13" s="37"/>
      <c r="H13" s="37"/>
      <c r="I13" s="31" t="s">
        <v>28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38"/>
      <c r="C15" s="37"/>
      <c r="D15" s="31" t="s">
        <v>29</v>
      </c>
      <c r="E15" s="37"/>
      <c r="F15" s="37"/>
      <c r="G15" s="37"/>
      <c r="H15" s="37"/>
      <c r="I15" s="31" t="s">
        <v>25</v>
      </c>
      <c r="J15" s="32" t="str">
        <f>'Rekapitulace stavby'!AN13</f>
        <v>Vyplň údaj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38"/>
      <c r="C16" s="37"/>
      <c r="D16" s="37"/>
      <c r="E16" s="32" t="str">
        <f>'Rekapitulace stavby'!E14</f>
        <v>Vyplň údaj</v>
      </c>
      <c r="F16" s="26"/>
      <c r="G16" s="26"/>
      <c r="H16" s="26"/>
      <c r="I16" s="31" t="s">
        <v>28</v>
      </c>
      <c r="J16" s="32" t="str">
        <f>'Rekapitulace stavby'!AN14</f>
        <v>Vyplň údaj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38"/>
      <c r="C18" s="37"/>
      <c r="D18" s="31" t="s">
        <v>31</v>
      </c>
      <c r="E18" s="37"/>
      <c r="F18" s="37"/>
      <c r="G18" s="37"/>
      <c r="H18" s="37"/>
      <c r="I18" s="31" t="s">
        <v>25</v>
      </c>
      <c r="J18" s="26" t="s">
        <v>1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38"/>
      <c r="C19" s="37"/>
      <c r="D19" s="37"/>
      <c r="E19" s="26" t="s">
        <v>32</v>
      </c>
      <c r="F19" s="37"/>
      <c r="G19" s="37"/>
      <c r="H19" s="37"/>
      <c r="I19" s="31" t="s">
        <v>28</v>
      </c>
      <c r="J19" s="26" t="s">
        <v>1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38"/>
      <c r="C21" s="37"/>
      <c r="D21" s="31" t="s">
        <v>34</v>
      </c>
      <c r="E21" s="37"/>
      <c r="F21" s="37"/>
      <c r="G21" s="37"/>
      <c r="H21" s="37"/>
      <c r="I21" s="31" t="s">
        <v>25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38"/>
      <c r="C22" s="37"/>
      <c r="D22" s="37"/>
      <c r="E22" s="26" t="s">
        <v>35</v>
      </c>
      <c r="F22" s="37"/>
      <c r="G22" s="37"/>
      <c r="H22" s="37"/>
      <c r="I22" s="31" t="s">
        <v>28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38"/>
      <c r="C24" s="37"/>
      <c r="D24" s="31" t="s">
        <v>36</v>
      </c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15"/>
      <c r="B25" s="116"/>
      <c r="C25" s="115"/>
      <c r="D25" s="115"/>
      <c r="E25" s="35" t="s">
        <v>1</v>
      </c>
      <c r="F25" s="35"/>
      <c r="G25" s="35"/>
      <c r="H25" s="35"/>
      <c r="I25" s="115"/>
      <c r="J25" s="115"/>
      <c r="K25" s="115"/>
      <c r="L25" s="117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</row>
    <row r="26" s="2" customFormat="1" ht="6.96" customHeight="1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89"/>
      <c r="E27" s="89"/>
      <c r="F27" s="89"/>
      <c r="G27" s="89"/>
      <c r="H27" s="89"/>
      <c r="I27" s="89"/>
      <c r="J27" s="89"/>
      <c r="K27" s="89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38"/>
      <c r="C28" s="37"/>
      <c r="D28" s="118" t="s">
        <v>37</v>
      </c>
      <c r="E28" s="37"/>
      <c r="F28" s="37"/>
      <c r="G28" s="37"/>
      <c r="H28" s="37"/>
      <c r="I28" s="37"/>
      <c r="J28" s="95">
        <f>ROUND(J127, 2)</f>
        <v>0</v>
      </c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37"/>
      <c r="E30" s="37"/>
      <c r="F30" s="42" t="s">
        <v>39</v>
      </c>
      <c r="G30" s="37"/>
      <c r="H30" s="37"/>
      <c r="I30" s="42" t="s">
        <v>38</v>
      </c>
      <c r="J30" s="42" t="s">
        <v>40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19" t="s">
        <v>41</v>
      </c>
      <c r="E31" s="31" t="s">
        <v>42</v>
      </c>
      <c r="F31" s="120">
        <f>ROUND((SUM(BE127:BE508)),  2)</f>
        <v>0</v>
      </c>
      <c r="G31" s="37"/>
      <c r="H31" s="37"/>
      <c r="I31" s="121">
        <v>0.20999999999999999</v>
      </c>
      <c r="J31" s="120">
        <f>ROUND(((SUM(BE127:BE508))*I31),  2)</f>
        <v>0</v>
      </c>
      <c r="K31" s="37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1" t="s">
        <v>43</v>
      </c>
      <c r="F32" s="120">
        <f>ROUND((SUM(BF127:BF508)),  2)</f>
        <v>0</v>
      </c>
      <c r="G32" s="37"/>
      <c r="H32" s="37"/>
      <c r="I32" s="121">
        <v>0.14999999999999999</v>
      </c>
      <c r="J32" s="120">
        <f>ROUND(((SUM(BF127:BF508))*I32), 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37"/>
      <c r="E33" s="31" t="s">
        <v>44</v>
      </c>
      <c r="F33" s="120">
        <f>ROUND((SUM(BG127:BG508)),  2)</f>
        <v>0</v>
      </c>
      <c r="G33" s="37"/>
      <c r="H33" s="37"/>
      <c r="I33" s="121">
        <v>0.20999999999999999</v>
      </c>
      <c r="J33" s="120">
        <f>0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45</v>
      </c>
      <c r="F34" s="120">
        <f>ROUND((SUM(BH127:BH508)),  2)</f>
        <v>0</v>
      </c>
      <c r="G34" s="37"/>
      <c r="H34" s="37"/>
      <c r="I34" s="121">
        <v>0.14999999999999999</v>
      </c>
      <c r="J34" s="120">
        <f>0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46</v>
      </c>
      <c r="F35" s="120">
        <f>ROUND((SUM(BI127:BI508)),  2)</f>
        <v>0</v>
      </c>
      <c r="G35" s="37"/>
      <c r="H35" s="37"/>
      <c r="I35" s="121">
        <v>0</v>
      </c>
      <c r="J35" s="120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38"/>
      <c r="C37" s="122"/>
      <c r="D37" s="123" t="s">
        <v>47</v>
      </c>
      <c r="E37" s="80"/>
      <c r="F37" s="80"/>
      <c r="G37" s="124" t="s">
        <v>48</v>
      </c>
      <c r="H37" s="125" t="s">
        <v>49</v>
      </c>
      <c r="I37" s="80"/>
      <c r="J37" s="126">
        <f>SUM(J28:J35)</f>
        <v>0</v>
      </c>
      <c r="K37" s="12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28" t="s">
        <v>53</v>
      </c>
      <c r="G61" s="57" t="s">
        <v>52</v>
      </c>
      <c r="H61" s="40"/>
      <c r="I61" s="40"/>
      <c r="J61" s="129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28" t="s">
        <v>53</v>
      </c>
      <c r="G76" s="57" t="s">
        <v>52</v>
      </c>
      <c r="H76" s="40"/>
      <c r="I76" s="40"/>
      <c r="J76" s="129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85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66" t="str">
        <f>E7</f>
        <v>Oprava a zateplení fasády objektu čp.209 na p.č.1208</v>
      </c>
      <c r="F85" s="37"/>
      <c r="G85" s="37"/>
      <c r="H85" s="37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7"/>
      <c r="E87" s="37"/>
      <c r="F87" s="26" t="str">
        <f>F10</f>
        <v>p.č.164; k.ú.: Rychnov u Jablonce n.N.</v>
      </c>
      <c r="G87" s="37"/>
      <c r="H87" s="37"/>
      <c r="I87" s="31" t="s">
        <v>22</v>
      </c>
      <c r="J87" s="68" t="str">
        <f>IF(J10="","",J10)</f>
        <v>22. 9. 2024</v>
      </c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25.65" customHeight="1">
      <c r="A89" s="37"/>
      <c r="B89" s="38"/>
      <c r="C89" s="31" t="s">
        <v>24</v>
      </c>
      <c r="D89" s="37"/>
      <c r="E89" s="37"/>
      <c r="F89" s="26" t="str">
        <f>E13</f>
        <v>Město Rychnov u Jablonce n.N., Husova 490, 46802</v>
      </c>
      <c r="G89" s="37"/>
      <c r="H89" s="37"/>
      <c r="I89" s="31" t="s">
        <v>31</v>
      </c>
      <c r="J89" s="35" t="str">
        <f>E19</f>
        <v>Ing. Arch. Ondřej Štěpán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29</v>
      </c>
      <c r="D90" s="37"/>
      <c r="E90" s="37"/>
      <c r="F90" s="26" t="str">
        <f>IF(E16="","",E16)</f>
        <v>Vyplň údaj</v>
      </c>
      <c r="G90" s="37"/>
      <c r="H90" s="37"/>
      <c r="I90" s="31" t="s">
        <v>34</v>
      </c>
      <c r="J90" s="35" t="str">
        <f>E22</f>
        <v>Ing. Jaroslav Šíma</v>
      </c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30" t="s">
        <v>86</v>
      </c>
      <c r="D92" s="122"/>
      <c r="E92" s="122"/>
      <c r="F92" s="122"/>
      <c r="G92" s="122"/>
      <c r="H92" s="122"/>
      <c r="I92" s="122"/>
      <c r="J92" s="131" t="s">
        <v>87</v>
      </c>
      <c r="K92" s="122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32" t="s">
        <v>88</v>
      </c>
      <c r="D94" s="37"/>
      <c r="E94" s="37"/>
      <c r="F94" s="37"/>
      <c r="G94" s="37"/>
      <c r="H94" s="37"/>
      <c r="I94" s="37"/>
      <c r="J94" s="95">
        <f>J127</f>
        <v>0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8" t="s">
        <v>89</v>
      </c>
    </row>
    <row r="95" s="9" customFormat="1" ht="24.96" customHeight="1">
      <c r="A95" s="9"/>
      <c r="B95" s="133"/>
      <c r="C95" s="9"/>
      <c r="D95" s="134" t="s">
        <v>90</v>
      </c>
      <c r="E95" s="135"/>
      <c r="F95" s="135"/>
      <c r="G95" s="135"/>
      <c r="H95" s="135"/>
      <c r="I95" s="135"/>
      <c r="J95" s="136">
        <f>J128</f>
        <v>0</v>
      </c>
      <c r="K95" s="9"/>
      <c r="L95" s="1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7"/>
      <c r="C96" s="10"/>
      <c r="D96" s="138" t="s">
        <v>91</v>
      </c>
      <c r="E96" s="139"/>
      <c r="F96" s="139"/>
      <c r="G96" s="139"/>
      <c r="H96" s="139"/>
      <c r="I96" s="139"/>
      <c r="J96" s="140">
        <f>J129</f>
        <v>0</v>
      </c>
      <c r="K96" s="10"/>
      <c r="L96" s="13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7"/>
      <c r="C97" s="10"/>
      <c r="D97" s="138" t="s">
        <v>92</v>
      </c>
      <c r="E97" s="139"/>
      <c r="F97" s="139"/>
      <c r="G97" s="139"/>
      <c r="H97" s="139"/>
      <c r="I97" s="139"/>
      <c r="J97" s="140">
        <f>J285</f>
        <v>0</v>
      </c>
      <c r="K97" s="10"/>
      <c r="L97" s="13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7"/>
      <c r="C98" s="10"/>
      <c r="D98" s="138" t="s">
        <v>93</v>
      </c>
      <c r="E98" s="139"/>
      <c r="F98" s="139"/>
      <c r="G98" s="139"/>
      <c r="H98" s="139"/>
      <c r="I98" s="139"/>
      <c r="J98" s="140">
        <f>J388</f>
        <v>0</v>
      </c>
      <c r="K98" s="10"/>
      <c r="L98" s="13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7"/>
      <c r="C99" s="10"/>
      <c r="D99" s="138" t="s">
        <v>94</v>
      </c>
      <c r="E99" s="139"/>
      <c r="F99" s="139"/>
      <c r="G99" s="139"/>
      <c r="H99" s="139"/>
      <c r="I99" s="139"/>
      <c r="J99" s="140">
        <f>J394</f>
        <v>0</v>
      </c>
      <c r="K99" s="10"/>
      <c r="L99" s="13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3"/>
      <c r="C100" s="9"/>
      <c r="D100" s="134" t="s">
        <v>95</v>
      </c>
      <c r="E100" s="135"/>
      <c r="F100" s="135"/>
      <c r="G100" s="135"/>
      <c r="H100" s="135"/>
      <c r="I100" s="135"/>
      <c r="J100" s="136">
        <f>J396</f>
        <v>0</v>
      </c>
      <c r="K100" s="9"/>
      <c r="L100" s="13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37"/>
      <c r="C101" s="10"/>
      <c r="D101" s="138" t="s">
        <v>96</v>
      </c>
      <c r="E101" s="139"/>
      <c r="F101" s="139"/>
      <c r="G101" s="139"/>
      <c r="H101" s="139"/>
      <c r="I101" s="139"/>
      <c r="J101" s="140">
        <f>J397</f>
        <v>0</v>
      </c>
      <c r="K101" s="10"/>
      <c r="L101" s="13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7"/>
      <c r="C102" s="10"/>
      <c r="D102" s="138" t="s">
        <v>97</v>
      </c>
      <c r="E102" s="139"/>
      <c r="F102" s="139"/>
      <c r="G102" s="139"/>
      <c r="H102" s="139"/>
      <c r="I102" s="139"/>
      <c r="J102" s="140">
        <f>J413</f>
        <v>0</v>
      </c>
      <c r="K102" s="10"/>
      <c r="L102" s="13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7"/>
      <c r="C103" s="10"/>
      <c r="D103" s="138" t="s">
        <v>98</v>
      </c>
      <c r="E103" s="139"/>
      <c r="F103" s="139"/>
      <c r="G103" s="139"/>
      <c r="H103" s="139"/>
      <c r="I103" s="139"/>
      <c r="J103" s="140">
        <f>J449</f>
        <v>0</v>
      </c>
      <c r="K103" s="10"/>
      <c r="L103" s="13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7"/>
      <c r="C104" s="10"/>
      <c r="D104" s="138" t="s">
        <v>99</v>
      </c>
      <c r="E104" s="139"/>
      <c r="F104" s="139"/>
      <c r="G104" s="139"/>
      <c r="H104" s="139"/>
      <c r="I104" s="139"/>
      <c r="J104" s="140">
        <f>J458</f>
        <v>0</v>
      </c>
      <c r="K104" s="10"/>
      <c r="L104" s="13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37"/>
      <c r="C105" s="10"/>
      <c r="D105" s="138" t="s">
        <v>100</v>
      </c>
      <c r="E105" s="139"/>
      <c r="F105" s="139"/>
      <c r="G105" s="139"/>
      <c r="H105" s="139"/>
      <c r="I105" s="139"/>
      <c r="J105" s="140">
        <f>J476</f>
        <v>0</v>
      </c>
      <c r="K105" s="10"/>
      <c r="L105" s="13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33"/>
      <c r="C106" s="9"/>
      <c r="D106" s="134" t="s">
        <v>101</v>
      </c>
      <c r="E106" s="135"/>
      <c r="F106" s="135"/>
      <c r="G106" s="135"/>
      <c r="H106" s="135"/>
      <c r="I106" s="135"/>
      <c r="J106" s="136">
        <f>J502</f>
        <v>0</v>
      </c>
      <c r="K106" s="9"/>
      <c r="L106" s="13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37"/>
      <c r="C107" s="10"/>
      <c r="D107" s="138" t="s">
        <v>102</v>
      </c>
      <c r="E107" s="139"/>
      <c r="F107" s="139"/>
      <c r="G107" s="139"/>
      <c r="H107" s="139"/>
      <c r="I107" s="139"/>
      <c r="J107" s="140">
        <f>J503</f>
        <v>0</v>
      </c>
      <c r="K107" s="10"/>
      <c r="L107" s="13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37"/>
      <c r="C108" s="10"/>
      <c r="D108" s="138" t="s">
        <v>103</v>
      </c>
      <c r="E108" s="139"/>
      <c r="F108" s="139"/>
      <c r="G108" s="139"/>
      <c r="H108" s="139"/>
      <c r="I108" s="139"/>
      <c r="J108" s="140">
        <f>J505</f>
        <v>0</v>
      </c>
      <c r="K108" s="10"/>
      <c r="L108" s="13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37"/>
      <c r="C109" s="10"/>
      <c r="D109" s="138" t="s">
        <v>104</v>
      </c>
      <c r="E109" s="139"/>
      <c r="F109" s="139"/>
      <c r="G109" s="139"/>
      <c r="H109" s="139"/>
      <c r="I109" s="139"/>
      <c r="J109" s="140">
        <f>J507</f>
        <v>0</v>
      </c>
      <c r="K109" s="10"/>
      <c r="L109" s="13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105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7"/>
      <c r="D119" s="37"/>
      <c r="E119" s="66" t="str">
        <f>E7</f>
        <v>Oprava a zateplení fasády objektu čp.209 na p.č.1208</v>
      </c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7"/>
      <c r="E121" s="37"/>
      <c r="F121" s="26" t="str">
        <f>F10</f>
        <v>p.č.164; k.ú.: Rychnov u Jablonce n.N.</v>
      </c>
      <c r="G121" s="37"/>
      <c r="H121" s="37"/>
      <c r="I121" s="31" t="s">
        <v>22</v>
      </c>
      <c r="J121" s="68" t="str">
        <f>IF(J10="","",J10)</f>
        <v>22. 9. 2024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5.65" customHeight="1">
      <c r="A123" s="37"/>
      <c r="B123" s="38"/>
      <c r="C123" s="31" t="s">
        <v>24</v>
      </c>
      <c r="D123" s="37"/>
      <c r="E123" s="37"/>
      <c r="F123" s="26" t="str">
        <f>E13</f>
        <v>Město Rychnov u Jablonce n.N., Husova 490, 46802</v>
      </c>
      <c r="G123" s="37"/>
      <c r="H123" s="37"/>
      <c r="I123" s="31" t="s">
        <v>31</v>
      </c>
      <c r="J123" s="35" t="str">
        <f>E19</f>
        <v>Ing. Arch. Ondřej Štěpán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29</v>
      </c>
      <c r="D124" s="37"/>
      <c r="E124" s="37"/>
      <c r="F124" s="26" t="str">
        <f>IF(E16="","",E16)</f>
        <v>Vyplň údaj</v>
      </c>
      <c r="G124" s="37"/>
      <c r="H124" s="37"/>
      <c r="I124" s="31" t="s">
        <v>34</v>
      </c>
      <c r="J124" s="35" t="str">
        <f>E22</f>
        <v>Ing. Jaroslav Šíma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41"/>
      <c r="B126" s="142"/>
      <c r="C126" s="143" t="s">
        <v>106</v>
      </c>
      <c r="D126" s="144" t="s">
        <v>62</v>
      </c>
      <c r="E126" s="144" t="s">
        <v>58</v>
      </c>
      <c r="F126" s="144" t="s">
        <v>59</v>
      </c>
      <c r="G126" s="144" t="s">
        <v>107</v>
      </c>
      <c r="H126" s="144" t="s">
        <v>108</v>
      </c>
      <c r="I126" s="144" t="s">
        <v>109</v>
      </c>
      <c r="J126" s="144" t="s">
        <v>87</v>
      </c>
      <c r="K126" s="145" t="s">
        <v>110</v>
      </c>
      <c r="L126" s="146"/>
      <c r="M126" s="85" t="s">
        <v>1</v>
      </c>
      <c r="N126" s="86" t="s">
        <v>41</v>
      </c>
      <c r="O126" s="86" t="s">
        <v>111</v>
      </c>
      <c r="P126" s="86" t="s">
        <v>112</v>
      </c>
      <c r="Q126" s="86" t="s">
        <v>113</v>
      </c>
      <c r="R126" s="86" t="s">
        <v>114</v>
      </c>
      <c r="S126" s="86" t="s">
        <v>115</v>
      </c>
      <c r="T126" s="87" t="s">
        <v>116</v>
      </c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</row>
    <row r="127" s="2" customFormat="1" ht="22.8" customHeight="1">
      <c r="A127" s="37"/>
      <c r="B127" s="38"/>
      <c r="C127" s="92" t="s">
        <v>117</v>
      </c>
      <c r="D127" s="37"/>
      <c r="E127" s="37"/>
      <c r="F127" s="37"/>
      <c r="G127" s="37"/>
      <c r="H127" s="37"/>
      <c r="I127" s="37"/>
      <c r="J127" s="147">
        <f>BK127</f>
        <v>0</v>
      </c>
      <c r="K127" s="37"/>
      <c r="L127" s="38"/>
      <c r="M127" s="88"/>
      <c r="N127" s="72"/>
      <c r="O127" s="89"/>
      <c r="P127" s="148">
        <f>P128+P396+P502</f>
        <v>0</v>
      </c>
      <c r="Q127" s="89"/>
      <c r="R127" s="148">
        <f>R128+R396+R502</f>
        <v>25.599925899999999</v>
      </c>
      <c r="S127" s="89"/>
      <c r="T127" s="149">
        <f>T128+T396+T502</f>
        <v>36.279523339999997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76</v>
      </c>
      <c r="AU127" s="18" t="s">
        <v>89</v>
      </c>
      <c r="BK127" s="150">
        <f>BK128+BK396+BK502</f>
        <v>0</v>
      </c>
    </row>
    <row r="128" s="12" customFormat="1" ht="25.92" customHeight="1">
      <c r="A128" s="12"/>
      <c r="B128" s="151"/>
      <c r="C128" s="12"/>
      <c r="D128" s="152" t="s">
        <v>76</v>
      </c>
      <c r="E128" s="153" t="s">
        <v>118</v>
      </c>
      <c r="F128" s="153" t="s">
        <v>119</v>
      </c>
      <c r="G128" s="12"/>
      <c r="H128" s="12"/>
      <c r="I128" s="154"/>
      <c r="J128" s="155">
        <f>BK128</f>
        <v>0</v>
      </c>
      <c r="K128" s="12"/>
      <c r="L128" s="151"/>
      <c r="M128" s="156"/>
      <c r="N128" s="157"/>
      <c r="O128" s="157"/>
      <c r="P128" s="158">
        <f>P129+P285+P388+P394</f>
        <v>0</v>
      </c>
      <c r="Q128" s="157"/>
      <c r="R128" s="158">
        <f>R129+R285+R388+R394</f>
        <v>24.385960599999997</v>
      </c>
      <c r="S128" s="157"/>
      <c r="T128" s="159">
        <f>T129+T285+T388+T394</f>
        <v>35.091408940000001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2" t="s">
        <v>82</v>
      </c>
      <c r="AT128" s="160" t="s">
        <v>76</v>
      </c>
      <c r="AU128" s="160" t="s">
        <v>77</v>
      </c>
      <c r="AY128" s="152" t="s">
        <v>120</v>
      </c>
      <c r="BK128" s="161">
        <f>BK129+BK285+BK388+BK394</f>
        <v>0</v>
      </c>
    </row>
    <row r="129" s="12" customFormat="1" ht="22.8" customHeight="1">
      <c r="A129" s="12"/>
      <c r="B129" s="151"/>
      <c r="C129" s="12"/>
      <c r="D129" s="152" t="s">
        <v>76</v>
      </c>
      <c r="E129" s="162" t="s">
        <v>121</v>
      </c>
      <c r="F129" s="162" t="s">
        <v>122</v>
      </c>
      <c r="G129" s="12"/>
      <c r="H129" s="12"/>
      <c r="I129" s="154"/>
      <c r="J129" s="163">
        <f>BK129</f>
        <v>0</v>
      </c>
      <c r="K129" s="12"/>
      <c r="L129" s="151"/>
      <c r="M129" s="156"/>
      <c r="N129" s="157"/>
      <c r="O129" s="157"/>
      <c r="P129" s="158">
        <f>SUM(P130:P284)</f>
        <v>0</v>
      </c>
      <c r="Q129" s="157"/>
      <c r="R129" s="158">
        <f>SUM(R130:R284)</f>
        <v>24.383836659999996</v>
      </c>
      <c r="S129" s="157"/>
      <c r="T129" s="159">
        <f>SUM(T130:T284)</f>
        <v>0.34377394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2" t="s">
        <v>82</v>
      </c>
      <c r="AT129" s="160" t="s">
        <v>76</v>
      </c>
      <c r="AU129" s="160" t="s">
        <v>82</v>
      </c>
      <c r="AY129" s="152" t="s">
        <v>120</v>
      </c>
      <c r="BK129" s="161">
        <f>SUM(BK130:BK284)</f>
        <v>0</v>
      </c>
    </row>
    <row r="130" s="2" customFormat="1" ht="16.5" customHeight="1">
      <c r="A130" s="37"/>
      <c r="B130" s="164"/>
      <c r="C130" s="165" t="s">
        <v>82</v>
      </c>
      <c r="D130" s="165" t="s">
        <v>123</v>
      </c>
      <c r="E130" s="166" t="s">
        <v>124</v>
      </c>
      <c r="F130" s="167" t="s">
        <v>125</v>
      </c>
      <c r="G130" s="168" t="s">
        <v>126</v>
      </c>
      <c r="H130" s="169">
        <v>170.59999999999999</v>
      </c>
      <c r="I130" s="170"/>
      <c r="J130" s="171">
        <f>ROUND(I130*H130,2)</f>
        <v>0</v>
      </c>
      <c r="K130" s="167" t="s">
        <v>127</v>
      </c>
      <c r="L130" s="38"/>
      <c r="M130" s="172" t="s">
        <v>1</v>
      </c>
      <c r="N130" s="173" t="s">
        <v>43</v>
      </c>
      <c r="O130" s="76"/>
      <c r="P130" s="174">
        <f>O130*H130</f>
        <v>0</v>
      </c>
      <c r="Q130" s="174">
        <v>0.00022000000000000001</v>
      </c>
      <c r="R130" s="174">
        <f>Q130*H130</f>
        <v>0.037532000000000003</v>
      </c>
      <c r="S130" s="174">
        <v>0.002</v>
      </c>
      <c r="T130" s="175">
        <f>S130*H130</f>
        <v>0.3412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76" t="s">
        <v>128</v>
      </c>
      <c r="AT130" s="176" t="s">
        <v>123</v>
      </c>
      <c r="AU130" s="176" t="s">
        <v>129</v>
      </c>
      <c r="AY130" s="18" t="s">
        <v>120</v>
      </c>
      <c r="BE130" s="177">
        <f>IF(N130="základní",J130,0)</f>
        <v>0</v>
      </c>
      <c r="BF130" s="177">
        <f>IF(N130="snížená",J130,0)</f>
        <v>0</v>
      </c>
      <c r="BG130" s="177">
        <f>IF(N130="zákl. přenesená",J130,0)</f>
        <v>0</v>
      </c>
      <c r="BH130" s="177">
        <f>IF(N130="sníž. přenesená",J130,0)</f>
        <v>0</v>
      </c>
      <c r="BI130" s="177">
        <f>IF(N130="nulová",J130,0)</f>
        <v>0</v>
      </c>
      <c r="BJ130" s="18" t="s">
        <v>129</v>
      </c>
      <c r="BK130" s="177">
        <f>ROUND(I130*H130,2)</f>
        <v>0</v>
      </c>
      <c r="BL130" s="18" t="s">
        <v>128</v>
      </c>
      <c r="BM130" s="176" t="s">
        <v>130</v>
      </c>
    </row>
    <row r="131" s="13" customFormat="1">
      <c r="A131" s="13"/>
      <c r="B131" s="178"/>
      <c r="C131" s="13"/>
      <c r="D131" s="179" t="s">
        <v>131</v>
      </c>
      <c r="E131" s="180" t="s">
        <v>1</v>
      </c>
      <c r="F131" s="181" t="s">
        <v>132</v>
      </c>
      <c r="G131" s="13"/>
      <c r="H131" s="182">
        <v>24.399999999999999</v>
      </c>
      <c r="I131" s="183"/>
      <c r="J131" s="13"/>
      <c r="K131" s="13"/>
      <c r="L131" s="178"/>
      <c r="M131" s="184"/>
      <c r="N131" s="185"/>
      <c r="O131" s="185"/>
      <c r="P131" s="185"/>
      <c r="Q131" s="185"/>
      <c r="R131" s="185"/>
      <c r="S131" s="185"/>
      <c r="T131" s="18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0" t="s">
        <v>131</v>
      </c>
      <c r="AU131" s="180" t="s">
        <v>129</v>
      </c>
      <c r="AV131" s="13" t="s">
        <v>129</v>
      </c>
      <c r="AW131" s="13" t="s">
        <v>33</v>
      </c>
      <c r="AX131" s="13" t="s">
        <v>77</v>
      </c>
      <c r="AY131" s="180" t="s">
        <v>120</v>
      </c>
    </row>
    <row r="132" s="13" customFormat="1">
      <c r="A132" s="13"/>
      <c r="B132" s="178"/>
      <c r="C132" s="13"/>
      <c r="D132" s="179" t="s">
        <v>131</v>
      </c>
      <c r="E132" s="180" t="s">
        <v>1</v>
      </c>
      <c r="F132" s="181" t="s">
        <v>133</v>
      </c>
      <c r="G132" s="13"/>
      <c r="H132" s="182">
        <v>26.399999999999999</v>
      </c>
      <c r="I132" s="183"/>
      <c r="J132" s="13"/>
      <c r="K132" s="13"/>
      <c r="L132" s="178"/>
      <c r="M132" s="184"/>
      <c r="N132" s="185"/>
      <c r="O132" s="185"/>
      <c r="P132" s="185"/>
      <c r="Q132" s="185"/>
      <c r="R132" s="185"/>
      <c r="S132" s="185"/>
      <c r="T132" s="18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0" t="s">
        <v>131</v>
      </c>
      <c r="AU132" s="180" t="s">
        <v>129</v>
      </c>
      <c r="AV132" s="13" t="s">
        <v>129</v>
      </c>
      <c r="AW132" s="13" t="s">
        <v>33</v>
      </c>
      <c r="AX132" s="13" t="s">
        <v>77</v>
      </c>
      <c r="AY132" s="180" t="s">
        <v>120</v>
      </c>
    </row>
    <row r="133" s="13" customFormat="1">
      <c r="A133" s="13"/>
      <c r="B133" s="178"/>
      <c r="C133" s="13"/>
      <c r="D133" s="179" t="s">
        <v>131</v>
      </c>
      <c r="E133" s="180" t="s">
        <v>1</v>
      </c>
      <c r="F133" s="181" t="s">
        <v>134</v>
      </c>
      <c r="G133" s="13"/>
      <c r="H133" s="182">
        <v>24</v>
      </c>
      <c r="I133" s="183"/>
      <c r="J133" s="13"/>
      <c r="K133" s="13"/>
      <c r="L133" s="178"/>
      <c r="M133" s="184"/>
      <c r="N133" s="185"/>
      <c r="O133" s="185"/>
      <c r="P133" s="185"/>
      <c r="Q133" s="185"/>
      <c r="R133" s="185"/>
      <c r="S133" s="185"/>
      <c r="T133" s="18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0" t="s">
        <v>131</v>
      </c>
      <c r="AU133" s="180" t="s">
        <v>129</v>
      </c>
      <c r="AV133" s="13" t="s">
        <v>129</v>
      </c>
      <c r="AW133" s="13" t="s">
        <v>33</v>
      </c>
      <c r="AX133" s="13" t="s">
        <v>77</v>
      </c>
      <c r="AY133" s="180" t="s">
        <v>120</v>
      </c>
    </row>
    <row r="134" s="14" customFormat="1">
      <c r="A134" s="14"/>
      <c r="B134" s="187"/>
      <c r="C134" s="14"/>
      <c r="D134" s="179" t="s">
        <v>131</v>
      </c>
      <c r="E134" s="188" t="s">
        <v>1</v>
      </c>
      <c r="F134" s="189" t="s">
        <v>135</v>
      </c>
      <c r="G134" s="14"/>
      <c r="H134" s="190">
        <v>74.799999999999997</v>
      </c>
      <c r="I134" s="191"/>
      <c r="J134" s="14"/>
      <c r="K134" s="14"/>
      <c r="L134" s="187"/>
      <c r="M134" s="192"/>
      <c r="N134" s="193"/>
      <c r="O134" s="193"/>
      <c r="P134" s="193"/>
      <c r="Q134" s="193"/>
      <c r="R134" s="193"/>
      <c r="S134" s="193"/>
      <c r="T134" s="19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88" t="s">
        <v>131</v>
      </c>
      <c r="AU134" s="188" t="s">
        <v>129</v>
      </c>
      <c r="AV134" s="14" t="s">
        <v>136</v>
      </c>
      <c r="AW134" s="14" t="s">
        <v>33</v>
      </c>
      <c r="AX134" s="14" t="s">
        <v>77</v>
      </c>
      <c r="AY134" s="188" t="s">
        <v>120</v>
      </c>
    </row>
    <row r="135" s="13" customFormat="1">
      <c r="A135" s="13"/>
      <c r="B135" s="178"/>
      <c r="C135" s="13"/>
      <c r="D135" s="179" t="s">
        <v>131</v>
      </c>
      <c r="E135" s="180" t="s">
        <v>1</v>
      </c>
      <c r="F135" s="181" t="s">
        <v>137</v>
      </c>
      <c r="G135" s="13"/>
      <c r="H135" s="182">
        <v>46</v>
      </c>
      <c r="I135" s="183"/>
      <c r="J135" s="13"/>
      <c r="K135" s="13"/>
      <c r="L135" s="178"/>
      <c r="M135" s="184"/>
      <c r="N135" s="185"/>
      <c r="O135" s="185"/>
      <c r="P135" s="185"/>
      <c r="Q135" s="185"/>
      <c r="R135" s="185"/>
      <c r="S135" s="185"/>
      <c r="T135" s="18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0" t="s">
        <v>131</v>
      </c>
      <c r="AU135" s="180" t="s">
        <v>129</v>
      </c>
      <c r="AV135" s="13" t="s">
        <v>129</v>
      </c>
      <c r="AW135" s="13" t="s">
        <v>33</v>
      </c>
      <c r="AX135" s="13" t="s">
        <v>77</v>
      </c>
      <c r="AY135" s="180" t="s">
        <v>120</v>
      </c>
    </row>
    <row r="136" s="13" customFormat="1">
      <c r="A136" s="13"/>
      <c r="B136" s="178"/>
      <c r="C136" s="13"/>
      <c r="D136" s="179" t="s">
        <v>131</v>
      </c>
      <c r="E136" s="180" t="s">
        <v>1</v>
      </c>
      <c r="F136" s="181" t="s">
        <v>138</v>
      </c>
      <c r="G136" s="13"/>
      <c r="H136" s="182">
        <v>49.799999999999997</v>
      </c>
      <c r="I136" s="183"/>
      <c r="J136" s="13"/>
      <c r="K136" s="13"/>
      <c r="L136" s="178"/>
      <c r="M136" s="184"/>
      <c r="N136" s="185"/>
      <c r="O136" s="185"/>
      <c r="P136" s="185"/>
      <c r="Q136" s="185"/>
      <c r="R136" s="185"/>
      <c r="S136" s="185"/>
      <c r="T136" s="18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0" t="s">
        <v>131</v>
      </c>
      <c r="AU136" s="180" t="s">
        <v>129</v>
      </c>
      <c r="AV136" s="13" t="s">
        <v>129</v>
      </c>
      <c r="AW136" s="13" t="s">
        <v>33</v>
      </c>
      <c r="AX136" s="13" t="s">
        <v>77</v>
      </c>
      <c r="AY136" s="180" t="s">
        <v>120</v>
      </c>
    </row>
    <row r="137" s="14" customFormat="1">
      <c r="A137" s="14"/>
      <c r="B137" s="187"/>
      <c r="C137" s="14"/>
      <c r="D137" s="179" t="s">
        <v>131</v>
      </c>
      <c r="E137" s="188" t="s">
        <v>1</v>
      </c>
      <c r="F137" s="189" t="s">
        <v>139</v>
      </c>
      <c r="G137" s="14"/>
      <c r="H137" s="190">
        <v>95.799999999999997</v>
      </c>
      <c r="I137" s="191"/>
      <c r="J137" s="14"/>
      <c r="K137" s="14"/>
      <c r="L137" s="187"/>
      <c r="M137" s="192"/>
      <c r="N137" s="193"/>
      <c r="O137" s="193"/>
      <c r="P137" s="193"/>
      <c r="Q137" s="193"/>
      <c r="R137" s="193"/>
      <c r="S137" s="193"/>
      <c r="T137" s="19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88" t="s">
        <v>131</v>
      </c>
      <c r="AU137" s="188" t="s">
        <v>129</v>
      </c>
      <c r="AV137" s="14" t="s">
        <v>136</v>
      </c>
      <c r="AW137" s="14" t="s">
        <v>33</v>
      </c>
      <c r="AX137" s="14" t="s">
        <v>77</v>
      </c>
      <c r="AY137" s="188" t="s">
        <v>120</v>
      </c>
    </row>
    <row r="138" s="15" customFormat="1">
      <c r="A138" s="15"/>
      <c r="B138" s="195"/>
      <c r="C138" s="15"/>
      <c r="D138" s="179" t="s">
        <v>131</v>
      </c>
      <c r="E138" s="196" t="s">
        <v>1</v>
      </c>
      <c r="F138" s="197" t="s">
        <v>140</v>
      </c>
      <c r="G138" s="15"/>
      <c r="H138" s="198">
        <v>170.59999999999999</v>
      </c>
      <c r="I138" s="199"/>
      <c r="J138" s="15"/>
      <c r="K138" s="15"/>
      <c r="L138" s="195"/>
      <c r="M138" s="200"/>
      <c r="N138" s="201"/>
      <c r="O138" s="201"/>
      <c r="P138" s="201"/>
      <c r="Q138" s="201"/>
      <c r="R138" s="201"/>
      <c r="S138" s="201"/>
      <c r="T138" s="202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196" t="s">
        <v>131</v>
      </c>
      <c r="AU138" s="196" t="s">
        <v>129</v>
      </c>
      <c r="AV138" s="15" t="s">
        <v>128</v>
      </c>
      <c r="AW138" s="15" t="s">
        <v>33</v>
      </c>
      <c r="AX138" s="15" t="s">
        <v>82</v>
      </c>
      <c r="AY138" s="196" t="s">
        <v>120</v>
      </c>
    </row>
    <row r="139" s="2" customFormat="1" ht="16.5" customHeight="1">
      <c r="A139" s="37"/>
      <c r="B139" s="164"/>
      <c r="C139" s="165" t="s">
        <v>129</v>
      </c>
      <c r="D139" s="165" t="s">
        <v>123</v>
      </c>
      <c r="E139" s="166" t="s">
        <v>141</v>
      </c>
      <c r="F139" s="167" t="s">
        <v>142</v>
      </c>
      <c r="G139" s="168" t="s">
        <v>126</v>
      </c>
      <c r="H139" s="169">
        <v>450.80599999999998</v>
      </c>
      <c r="I139" s="170"/>
      <c r="J139" s="171">
        <f>ROUND(I139*H139,2)</f>
        <v>0</v>
      </c>
      <c r="K139" s="167" t="s">
        <v>127</v>
      </c>
      <c r="L139" s="38"/>
      <c r="M139" s="172" t="s">
        <v>1</v>
      </c>
      <c r="N139" s="173" t="s">
        <v>43</v>
      </c>
      <c r="O139" s="76"/>
      <c r="P139" s="174">
        <f>O139*H139</f>
        <v>0</v>
      </c>
      <c r="Q139" s="174">
        <v>0.00020000000000000001</v>
      </c>
      <c r="R139" s="174">
        <f>Q139*H139</f>
        <v>0.090161199999999997</v>
      </c>
      <c r="S139" s="174">
        <v>0</v>
      </c>
      <c r="T139" s="17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76" t="s">
        <v>128</v>
      </c>
      <c r="AT139" s="176" t="s">
        <v>123</v>
      </c>
      <c r="AU139" s="176" t="s">
        <v>129</v>
      </c>
      <c r="AY139" s="18" t="s">
        <v>120</v>
      </c>
      <c r="BE139" s="177">
        <f>IF(N139="základní",J139,0)</f>
        <v>0</v>
      </c>
      <c r="BF139" s="177">
        <f>IF(N139="snížená",J139,0)</f>
        <v>0</v>
      </c>
      <c r="BG139" s="177">
        <f>IF(N139="zákl. přenesená",J139,0)</f>
        <v>0</v>
      </c>
      <c r="BH139" s="177">
        <f>IF(N139="sníž. přenesená",J139,0)</f>
        <v>0</v>
      </c>
      <c r="BI139" s="177">
        <f>IF(N139="nulová",J139,0)</f>
        <v>0</v>
      </c>
      <c r="BJ139" s="18" t="s">
        <v>129</v>
      </c>
      <c r="BK139" s="177">
        <f>ROUND(I139*H139,2)</f>
        <v>0</v>
      </c>
      <c r="BL139" s="18" t="s">
        <v>128</v>
      </c>
      <c r="BM139" s="176" t="s">
        <v>143</v>
      </c>
    </row>
    <row r="140" s="13" customFormat="1">
      <c r="A140" s="13"/>
      <c r="B140" s="178"/>
      <c r="C140" s="13"/>
      <c r="D140" s="179" t="s">
        <v>131</v>
      </c>
      <c r="E140" s="180" t="s">
        <v>1</v>
      </c>
      <c r="F140" s="181" t="s">
        <v>144</v>
      </c>
      <c r="G140" s="13"/>
      <c r="H140" s="182">
        <v>226.202</v>
      </c>
      <c r="I140" s="183"/>
      <c r="J140" s="13"/>
      <c r="K140" s="13"/>
      <c r="L140" s="178"/>
      <c r="M140" s="184"/>
      <c r="N140" s="185"/>
      <c r="O140" s="185"/>
      <c r="P140" s="185"/>
      <c r="Q140" s="185"/>
      <c r="R140" s="185"/>
      <c r="S140" s="185"/>
      <c r="T140" s="18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0" t="s">
        <v>131</v>
      </c>
      <c r="AU140" s="180" t="s">
        <v>129</v>
      </c>
      <c r="AV140" s="13" t="s">
        <v>129</v>
      </c>
      <c r="AW140" s="13" t="s">
        <v>33</v>
      </c>
      <c r="AX140" s="13" t="s">
        <v>77</v>
      </c>
      <c r="AY140" s="180" t="s">
        <v>120</v>
      </c>
    </row>
    <row r="141" s="13" customFormat="1">
      <c r="A141" s="13"/>
      <c r="B141" s="178"/>
      <c r="C141" s="13"/>
      <c r="D141" s="179" t="s">
        <v>131</v>
      </c>
      <c r="E141" s="180" t="s">
        <v>1</v>
      </c>
      <c r="F141" s="181" t="s">
        <v>145</v>
      </c>
      <c r="G141" s="13"/>
      <c r="H141" s="182">
        <v>-9.6389999999999993</v>
      </c>
      <c r="I141" s="183"/>
      <c r="J141" s="13"/>
      <c r="K141" s="13"/>
      <c r="L141" s="178"/>
      <c r="M141" s="184"/>
      <c r="N141" s="185"/>
      <c r="O141" s="185"/>
      <c r="P141" s="185"/>
      <c r="Q141" s="185"/>
      <c r="R141" s="185"/>
      <c r="S141" s="185"/>
      <c r="T141" s="18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0" t="s">
        <v>131</v>
      </c>
      <c r="AU141" s="180" t="s">
        <v>129</v>
      </c>
      <c r="AV141" s="13" t="s">
        <v>129</v>
      </c>
      <c r="AW141" s="13" t="s">
        <v>33</v>
      </c>
      <c r="AX141" s="13" t="s">
        <v>77</v>
      </c>
      <c r="AY141" s="180" t="s">
        <v>120</v>
      </c>
    </row>
    <row r="142" s="14" customFormat="1">
      <c r="A142" s="14"/>
      <c r="B142" s="187"/>
      <c r="C142" s="14"/>
      <c r="D142" s="179" t="s">
        <v>131</v>
      </c>
      <c r="E142" s="188" t="s">
        <v>1</v>
      </c>
      <c r="F142" s="189" t="s">
        <v>146</v>
      </c>
      <c r="G142" s="14"/>
      <c r="H142" s="190">
        <v>216.56299999999999</v>
      </c>
      <c r="I142" s="191"/>
      <c r="J142" s="14"/>
      <c r="K142" s="14"/>
      <c r="L142" s="187"/>
      <c r="M142" s="192"/>
      <c r="N142" s="193"/>
      <c r="O142" s="193"/>
      <c r="P142" s="193"/>
      <c r="Q142" s="193"/>
      <c r="R142" s="193"/>
      <c r="S142" s="193"/>
      <c r="T142" s="19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88" t="s">
        <v>131</v>
      </c>
      <c r="AU142" s="188" t="s">
        <v>129</v>
      </c>
      <c r="AV142" s="14" t="s">
        <v>136</v>
      </c>
      <c r="AW142" s="14" t="s">
        <v>33</v>
      </c>
      <c r="AX142" s="14" t="s">
        <v>77</v>
      </c>
      <c r="AY142" s="188" t="s">
        <v>120</v>
      </c>
    </row>
    <row r="143" s="13" customFormat="1">
      <c r="A143" s="13"/>
      <c r="B143" s="178"/>
      <c r="C143" s="13"/>
      <c r="D143" s="179" t="s">
        <v>131</v>
      </c>
      <c r="E143" s="180" t="s">
        <v>1</v>
      </c>
      <c r="F143" s="181" t="s">
        <v>147</v>
      </c>
      <c r="G143" s="13"/>
      <c r="H143" s="182">
        <v>201.02199999999999</v>
      </c>
      <c r="I143" s="183"/>
      <c r="J143" s="13"/>
      <c r="K143" s="13"/>
      <c r="L143" s="178"/>
      <c r="M143" s="184"/>
      <c r="N143" s="185"/>
      <c r="O143" s="185"/>
      <c r="P143" s="185"/>
      <c r="Q143" s="185"/>
      <c r="R143" s="185"/>
      <c r="S143" s="185"/>
      <c r="T143" s="18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0" t="s">
        <v>131</v>
      </c>
      <c r="AU143" s="180" t="s">
        <v>129</v>
      </c>
      <c r="AV143" s="13" t="s">
        <v>129</v>
      </c>
      <c r="AW143" s="13" t="s">
        <v>33</v>
      </c>
      <c r="AX143" s="13" t="s">
        <v>77</v>
      </c>
      <c r="AY143" s="180" t="s">
        <v>120</v>
      </c>
    </row>
    <row r="144" s="13" customFormat="1">
      <c r="A144" s="13"/>
      <c r="B144" s="178"/>
      <c r="C144" s="13"/>
      <c r="D144" s="179" t="s">
        <v>131</v>
      </c>
      <c r="E144" s="180" t="s">
        <v>1</v>
      </c>
      <c r="F144" s="181" t="s">
        <v>148</v>
      </c>
      <c r="G144" s="13"/>
      <c r="H144" s="182">
        <v>-29.881</v>
      </c>
      <c r="I144" s="183"/>
      <c r="J144" s="13"/>
      <c r="K144" s="13"/>
      <c r="L144" s="178"/>
      <c r="M144" s="184"/>
      <c r="N144" s="185"/>
      <c r="O144" s="185"/>
      <c r="P144" s="185"/>
      <c r="Q144" s="185"/>
      <c r="R144" s="185"/>
      <c r="S144" s="185"/>
      <c r="T144" s="18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0" t="s">
        <v>131</v>
      </c>
      <c r="AU144" s="180" t="s">
        <v>129</v>
      </c>
      <c r="AV144" s="13" t="s">
        <v>129</v>
      </c>
      <c r="AW144" s="13" t="s">
        <v>33</v>
      </c>
      <c r="AX144" s="13" t="s">
        <v>77</v>
      </c>
      <c r="AY144" s="180" t="s">
        <v>120</v>
      </c>
    </row>
    <row r="145" s="14" customFormat="1">
      <c r="A145" s="14"/>
      <c r="B145" s="187"/>
      <c r="C145" s="14"/>
      <c r="D145" s="179" t="s">
        <v>131</v>
      </c>
      <c r="E145" s="188" t="s">
        <v>1</v>
      </c>
      <c r="F145" s="189" t="s">
        <v>149</v>
      </c>
      <c r="G145" s="14"/>
      <c r="H145" s="190">
        <v>171.14099999999999</v>
      </c>
      <c r="I145" s="191"/>
      <c r="J145" s="14"/>
      <c r="K145" s="14"/>
      <c r="L145" s="187"/>
      <c r="M145" s="192"/>
      <c r="N145" s="193"/>
      <c r="O145" s="193"/>
      <c r="P145" s="193"/>
      <c r="Q145" s="193"/>
      <c r="R145" s="193"/>
      <c r="S145" s="193"/>
      <c r="T145" s="19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188" t="s">
        <v>131</v>
      </c>
      <c r="AU145" s="188" t="s">
        <v>129</v>
      </c>
      <c r="AV145" s="14" t="s">
        <v>136</v>
      </c>
      <c r="AW145" s="14" t="s">
        <v>33</v>
      </c>
      <c r="AX145" s="14" t="s">
        <v>77</v>
      </c>
      <c r="AY145" s="188" t="s">
        <v>120</v>
      </c>
    </row>
    <row r="146" s="13" customFormat="1">
      <c r="A146" s="13"/>
      <c r="B146" s="178"/>
      <c r="C146" s="13"/>
      <c r="D146" s="179" t="s">
        <v>131</v>
      </c>
      <c r="E146" s="180" t="s">
        <v>1</v>
      </c>
      <c r="F146" s="181" t="s">
        <v>150</v>
      </c>
      <c r="G146" s="13"/>
      <c r="H146" s="182">
        <v>17.152000000000001</v>
      </c>
      <c r="I146" s="183"/>
      <c r="J146" s="13"/>
      <c r="K146" s="13"/>
      <c r="L146" s="178"/>
      <c r="M146" s="184"/>
      <c r="N146" s="185"/>
      <c r="O146" s="185"/>
      <c r="P146" s="185"/>
      <c r="Q146" s="185"/>
      <c r="R146" s="185"/>
      <c r="S146" s="185"/>
      <c r="T146" s="18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0" t="s">
        <v>131</v>
      </c>
      <c r="AU146" s="180" t="s">
        <v>129</v>
      </c>
      <c r="AV146" s="13" t="s">
        <v>129</v>
      </c>
      <c r="AW146" s="13" t="s">
        <v>33</v>
      </c>
      <c r="AX146" s="13" t="s">
        <v>77</v>
      </c>
      <c r="AY146" s="180" t="s">
        <v>120</v>
      </c>
    </row>
    <row r="147" s="13" customFormat="1">
      <c r="A147" s="13"/>
      <c r="B147" s="178"/>
      <c r="C147" s="13"/>
      <c r="D147" s="179" t="s">
        <v>131</v>
      </c>
      <c r="E147" s="180" t="s">
        <v>1</v>
      </c>
      <c r="F147" s="181" t="s">
        <v>151</v>
      </c>
      <c r="G147" s="13"/>
      <c r="H147" s="182">
        <v>1.76</v>
      </c>
      <c r="I147" s="183"/>
      <c r="J147" s="13"/>
      <c r="K147" s="13"/>
      <c r="L147" s="178"/>
      <c r="M147" s="184"/>
      <c r="N147" s="185"/>
      <c r="O147" s="185"/>
      <c r="P147" s="185"/>
      <c r="Q147" s="185"/>
      <c r="R147" s="185"/>
      <c r="S147" s="185"/>
      <c r="T147" s="18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0" t="s">
        <v>131</v>
      </c>
      <c r="AU147" s="180" t="s">
        <v>129</v>
      </c>
      <c r="AV147" s="13" t="s">
        <v>129</v>
      </c>
      <c r="AW147" s="13" t="s">
        <v>33</v>
      </c>
      <c r="AX147" s="13" t="s">
        <v>77</v>
      </c>
      <c r="AY147" s="180" t="s">
        <v>120</v>
      </c>
    </row>
    <row r="148" s="14" customFormat="1">
      <c r="A148" s="14"/>
      <c r="B148" s="187"/>
      <c r="C148" s="14"/>
      <c r="D148" s="179" t="s">
        <v>131</v>
      </c>
      <c r="E148" s="188" t="s">
        <v>1</v>
      </c>
      <c r="F148" s="189" t="s">
        <v>152</v>
      </c>
      <c r="G148" s="14"/>
      <c r="H148" s="190">
        <v>18.912000000000003</v>
      </c>
      <c r="I148" s="191"/>
      <c r="J148" s="14"/>
      <c r="K148" s="14"/>
      <c r="L148" s="187"/>
      <c r="M148" s="192"/>
      <c r="N148" s="193"/>
      <c r="O148" s="193"/>
      <c r="P148" s="193"/>
      <c r="Q148" s="193"/>
      <c r="R148" s="193"/>
      <c r="S148" s="193"/>
      <c r="T148" s="19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88" t="s">
        <v>131</v>
      </c>
      <c r="AU148" s="188" t="s">
        <v>129</v>
      </c>
      <c r="AV148" s="14" t="s">
        <v>136</v>
      </c>
      <c r="AW148" s="14" t="s">
        <v>33</v>
      </c>
      <c r="AX148" s="14" t="s">
        <v>77</v>
      </c>
      <c r="AY148" s="188" t="s">
        <v>120</v>
      </c>
    </row>
    <row r="149" s="13" customFormat="1">
      <c r="A149" s="13"/>
      <c r="B149" s="178"/>
      <c r="C149" s="13"/>
      <c r="D149" s="179" t="s">
        <v>131</v>
      </c>
      <c r="E149" s="180" t="s">
        <v>1</v>
      </c>
      <c r="F149" s="181" t="s">
        <v>153</v>
      </c>
      <c r="G149" s="13"/>
      <c r="H149" s="182">
        <v>36.820999999999998</v>
      </c>
      <c r="I149" s="183"/>
      <c r="J149" s="13"/>
      <c r="K149" s="13"/>
      <c r="L149" s="178"/>
      <c r="M149" s="184"/>
      <c r="N149" s="185"/>
      <c r="O149" s="185"/>
      <c r="P149" s="185"/>
      <c r="Q149" s="185"/>
      <c r="R149" s="185"/>
      <c r="S149" s="185"/>
      <c r="T149" s="18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0" t="s">
        <v>131</v>
      </c>
      <c r="AU149" s="180" t="s">
        <v>129</v>
      </c>
      <c r="AV149" s="13" t="s">
        <v>129</v>
      </c>
      <c r="AW149" s="13" t="s">
        <v>33</v>
      </c>
      <c r="AX149" s="13" t="s">
        <v>77</v>
      </c>
      <c r="AY149" s="180" t="s">
        <v>120</v>
      </c>
    </row>
    <row r="150" s="13" customFormat="1">
      <c r="A150" s="13"/>
      <c r="B150" s="178"/>
      <c r="C150" s="13"/>
      <c r="D150" s="179" t="s">
        <v>131</v>
      </c>
      <c r="E150" s="180" t="s">
        <v>1</v>
      </c>
      <c r="F150" s="181" t="s">
        <v>154</v>
      </c>
      <c r="G150" s="13"/>
      <c r="H150" s="182">
        <v>1.8879999999999999</v>
      </c>
      <c r="I150" s="183"/>
      <c r="J150" s="13"/>
      <c r="K150" s="13"/>
      <c r="L150" s="178"/>
      <c r="M150" s="184"/>
      <c r="N150" s="185"/>
      <c r="O150" s="185"/>
      <c r="P150" s="185"/>
      <c r="Q150" s="185"/>
      <c r="R150" s="185"/>
      <c r="S150" s="185"/>
      <c r="T150" s="18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0" t="s">
        <v>131</v>
      </c>
      <c r="AU150" s="180" t="s">
        <v>129</v>
      </c>
      <c r="AV150" s="13" t="s">
        <v>129</v>
      </c>
      <c r="AW150" s="13" t="s">
        <v>33</v>
      </c>
      <c r="AX150" s="13" t="s">
        <v>77</v>
      </c>
      <c r="AY150" s="180" t="s">
        <v>120</v>
      </c>
    </row>
    <row r="151" s="14" customFormat="1">
      <c r="A151" s="14"/>
      <c r="B151" s="187"/>
      <c r="C151" s="14"/>
      <c r="D151" s="179" t="s">
        <v>131</v>
      </c>
      <c r="E151" s="188" t="s">
        <v>1</v>
      </c>
      <c r="F151" s="189" t="s">
        <v>155</v>
      </c>
      <c r="G151" s="14"/>
      <c r="H151" s="190">
        <v>38.708999999999996</v>
      </c>
      <c r="I151" s="191"/>
      <c r="J151" s="14"/>
      <c r="K151" s="14"/>
      <c r="L151" s="187"/>
      <c r="M151" s="192"/>
      <c r="N151" s="193"/>
      <c r="O151" s="193"/>
      <c r="P151" s="193"/>
      <c r="Q151" s="193"/>
      <c r="R151" s="193"/>
      <c r="S151" s="193"/>
      <c r="T151" s="19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188" t="s">
        <v>131</v>
      </c>
      <c r="AU151" s="188" t="s">
        <v>129</v>
      </c>
      <c r="AV151" s="14" t="s">
        <v>136</v>
      </c>
      <c r="AW151" s="14" t="s">
        <v>33</v>
      </c>
      <c r="AX151" s="14" t="s">
        <v>77</v>
      </c>
      <c r="AY151" s="188" t="s">
        <v>120</v>
      </c>
    </row>
    <row r="152" s="13" customFormat="1">
      <c r="A152" s="13"/>
      <c r="B152" s="178"/>
      <c r="C152" s="13"/>
      <c r="D152" s="179" t="s">
        <v>131</v>
      </c>
      <c r="E152" s="180" t="s">
        <v>1</v>
      </c>
      <c r="F152" s="181" t="s">
        <v>156</v>
      </c>
      <c r="G152" s="13"/>
      <c r="H152" s="182">
        <v>5.4809999999999999</v>
      </c>
      <c r="I152" s="183"/>
      <c r="J152" s="13"/>
      <c r="K152" s="13"/>
      <c r="L152" s="178"/>
      <c r="M152" s="184"/>
      <c r="N152" s="185"/>
      <c r="O152" s="185"/>
      <c r="P152" s="185"/>
      <c r="Q152" s="185"/>
      <c r="R152" s="185"/>
      <c r="S152" s="185"/>
      <c r="T152" s="18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0" t="s">
        <v>131</v>
      </c>
      <c r="AU152" s="180" t="s">
        <v>129</v>
      </c>
      <c r="AV152" s="13" t="s">
        <v>129</v>
      </c>
      <c r="AW152" s="13" t="s">
        <v>33</v>
      </c>
      <c r="AX152" s="13" t="s">
        <v>77</v>
      </c>
      <c r="AY152" s="180" t="s">
        <v>120</v>
      </c>
    </row>
    <row r="153" s="15" customFormat="1">
      <c r="A153" s="15"/>
      <c r="B153" s="195"/>
      <c r="C153" s="15"/>
      <c r="D153" s="179" t="s">
        <v>131</v>
      </c>
      <c r="E153" s="196" t="s">
        <v>1</v>
      </c>
      <c r="F153" s="197" t="s">
        <v>157</v>
      </c>
      <c r="G153" s="15"/>
      <c r="H153" s="198">
        <v>450.80599999999987</v>
      </c>
      <c r="I153" s="199"/>
      <c r="J153" s="15"/>
      <c r="K153" s="15"/>
      <c r="L153" s="195"/>
      <c r="M153" s="200"/>
      <c r="N153" s="201"/>
      <c r="O153" s="201"/>
      <c r="P153" s="201"/>
      <c r="Q153" s="201"/>
      <c r="R153" s="201"/>
      <c r="S153" s="201"/>
      <c r="T153" s="202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196" t="s">
        <v>131</v>
      </c>
      <c r="AU153" s="196" t="s">
        <v>129</v>
      </c>
      <c r="AV153" s="15" t="s">
        <v>128</v>
      </c>
      <c r="AW153" s="15" t="s">
        <v>33</v>
      </c>
      <c r="AX153" s="15" t="s">
        <v>82</v>
      </c>
      <c r="AY153" s="196" t="s">
        <v>120</v>
      </c>
    </row>
    <row r="154" s="2" customFormat="1" ht="24.15" customHeight="1">
      <c r="A154" s="37"/>
      <c r="B154" s="164"/>
      <c r="C154" s="165" t="s">
        <v>136</v>
      </c>
      <c r="D154" s="165" t="s">
        <v>123</v>
      </c>
      <c r="E154" s="166" t="s">
        <v>158</v>
      </c>
      <c r="F154" s="167" t="s">
        <v>159</v>
      </c>
      <c r="G154" s="168" t="s">
        <v>160</v>
      </c>
      <c r="H154" s="169">
        <v>124.56999999999999</v>
      </c>
      <c r="I154" s="170"/>
      <c r="J154" s="171">
        <f>ROUND(I154*H154,2)</f>
        <v>0</v>
      </c>
      <c r="K154" s="167" t="s">
        <v>1</v>
      </c>
      <c r="L154" s="38"/>
      <c r="M154" s="172" t="s">
        <v>1</v>
      </c>
      <c r="N154" s="173" t="s">
        <v>43</v>
      </c>
      <c r="O154" s="76"/>
      <c r="P154" s="174">
        <f>O154*H154</f>
        <v>0</v>
      </c>
      <c r="Q154" s="174">
        <v>0.0033899999999999998</v>
      </c>
      <c r="R154" s="174">
        <f>Q154*H154</f>
        <v>0.42229229999999995</v>
      </c>
      <c r="S154" s="174">
        <v>0</v>
      </c>
      <c r="T154" s="17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76" t="s">
        <v>128</v>
      </c>
      <c r="AT154" s="176" t="s">
        <v>123</v>
      </c>
      <c r="AU154" s="176" t="s">
        <v>129</v>
      </c>
      <c r="AY154" s="18" t="s">
        <v>120</v>
      </c>
      <c r="BE154" s="177">
        <f>IF(N154="základní",J154,0)</f>
        <v>0</v>
      </c>
      <c r="BF154" s="177">
        <f>IF(N154="snížená",J154,0)</f>
        <v>0</v>
      </c>
      <c r="BG154" s="177">
        <f>IF(N154="zákl. přenesená",J154,0)</f>
        <v>0</v>
      </c>
      <c r="BH154" s="177">
        <f>IF(N154="sníž. přenesená",J154,0)</f>
        <v>0</v>
      </c>
      <c r="BI154" s="177">
        <f>IF(N154="nulová",J154,0)</f>
        <v>0</v>
      </c>
      <c r="BJ154" s="18" t="s">
        <v>129</v>
      </c>
      <c r="BK154" s="177">
        <f>ROUND(I154*H154,2)</f>
        <v>0</v>
      </c>
      <c r="BL154" s="18" t="s">
        <v>128</v>
      </c>
      <c r="BM154" s="176" t="s">
        <v>161</v>
      </c>
    </row>
    <row r="155" s="13" customFormat="1">
      <c r="A155" s="13"/>
      <c r="B155" s="178"/>
      <c r="C155" s="13"/>
      <c r="D155" s="179" t="s">
        <v>131</v>
      </c>
      <c r="E155" s="180" t="s">
        <v>1</v>
      </c>
      <c r="F155" s="181" t="s">
        <v>162</v>
      </c>
      <c r="G155" s="13"/>
      <c r="H155" s="182">
        <v>28.960000000000001</v>
      </c>
      <c r="I155" s="183"/>
      <c r="J155" s="13"/>
      <c r="K155" s="13"/>
      <c r="L155" s="178"/>
      <c r="M155" s="184"/>
      <c r="N155" s="185"/>
      <c r="O155" s="185"/>
      <c r="P155" s="185"/>
      <c r="Q155" s="185"/>
      <c r="R155" s="185"/>
      <c r="S155" s="185"/>
      <c r="T155" s="18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0" t="s">
        <v>131</v>
      </c>
      <c r="AU155" s="180" t="s">
        <v>129</v>
      </c>
      <c r="AV155" s="13" t="s">
        <v>129</v>
      </c>
      <c r="AW155" s="13" t="s">
        <v>33</v>
      </c>
      <c r="AX155" s="13" t="s">
        <v>77</v>
      </c>
      <c r="AY155" s="180" t="s">
        <v>120</v>
      </c>
    </row>
    <row r="156" s="14" customFormat="1">
      <c r="A156" s="14"/>
      <c r="B156" s="187"/>
      <c r="C156" s="14"/>
      <c r="D156" s="179" t="s">
        <v>131</v>
      </c>
      <c r="E156" s="188" t="s">
        <v>1</v>
      </c>
      <c r="F156" s="189" t="s">
        <v>146</v>
      </c>
      <c r="G156" s="14"/>
      <c r="H156" s="190">
        <v>28.960000000000001</v>
      </c>
      <c r="I156" s="191"/>
      <c r="J156" s="14"/>
      <c r="K156" s="14"/>
      <c r="L156" s="187"/>
      <c r="M156" s="192"/>
      <c r="N156" s="193"/>
      <c r="O156" s="193"/>
      <c r="P156" s="193"/>
      <c r="Q156" s="193"/>
      <c r="R156" s="193"/>
      <c r="S156" s="193"/>
      <c r="T156" s="19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188" t="s">
        <v>131</v>
      </c>
      <c r="AU156" s="188" t="s">
        <v>129</v>
      </c>
      <c r="AV156" s="14" t="s">
        <v>136</v>
      </c>
      <c r="AW156" s="14" t="s">
        <v>33</v>
      </c>
      <c r="AX156" s="14" t="s">
        <v>77</v>
      </c>
      <c r="AY156" s="188" t="s">
        <v>120</v>
      </c>
    </row>
    <row r="157" s="13" customFormat="1">
      <c r="A157" s="13"/>
      <c r="B157" s="178"/>
      <c r="C157" s="13"/>
      <c r="D157" s="179" t="s">
        <v>131</v>
      </c>
      <c r="E157" s="180" t="s">
        <v>1</v>
      </c>
      <c r="F157" s="181" t="s">
        <v>163</v>
      </c>
      <c r="G157" s="13"/>
      <c r="H157" s="182">
        <v>95.609999999999999</v>
      </c>
      <c r="I157" s="183"/>
      <c r="J157" s="13"/>
      <c r="K157" s="13"/>
      <c r="L157" s="178"/>
      <c r="M157" s="184"/>
      <c r="N157" s="185"/>
      <c r="O157" s="185"/>
      <c r="P157" s="185"/>
      <c r="Q157" s="185"/>
      <c r="R157" s="185"/>
      <c r="S157" s="185"/>
      <c r="T157" s="18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0" t="s">
        <v>131</v>
      </c>
      <c r="AU157" s="180" t="s">
        <v>129</v>
      </c>
      <c r="AV157" s="13" t="s">
        <v>129</v>
      </c>
      <c r="AW157" s="13" t="s">
        <v>33</v>
      </c>
      <c r="AX157" s="13" t="s">
        <v>77</v>
      </c>
      <c r="AY157" s="180" t="s">
        <v>120</v>
      </c>
    </row>
    <row r="158" s="14" customFormat="1">
      <c r="A158" s="14"/>
      <c r="B158" s="187"/>
      <c r="C158" s="14"/>
      <c r="D158" s="179" t="s">
        <v>131</v>
      </c>
      <c r="E158" s="188" t="s">
        <v>1</v>
      </c>
      <c r="F158" s="189" t="s">
        <v>164</v>
      </c>
      <c r="G158" s="14"/>
      <c r="H158" s="190">
        <v>95.609999999999999</v>
      </c>
      <c r="I158" s="191"/>
      <c r="J158" s="14"/>
      <c r="K158" s="14"/>
      <c r="L158" s="187"/>
      <c r="M158" s="192"/>
      <c r="N158" s="193"/>
      <c r="O158" s="193"/>
      <c r="P158" s="193"/>
      <c r="Q158" s="193"/>
      <c r="R158" s="193"/>
      <c r="S158" s="193"/>
      <c r="T158" s="19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188" t="s">
        <v>131</v>
      </c>
      <c r="AU158" s="188" t="s">
        <v>129</v>
      </c>
      <c r="AV158" s="14" t="s">
        <v>136</v>
      </c>
      <c r="AW158" s="14" t="s">
        <v>33</v>
      </c>
      <c r="AX158" s="14" t="s">
        <v>77</v>
      </c>
      <c r="AY158" s="188" t="s">
        <v>120</v>
      </c>
    </row>
    <row r="159" s="15" customFormat="1">
      <c r="A159" s="15"/>
      <c r="B159" s="195"/>
      <c r="C159" s="15"/>
      <c r="D159" s="179" t="s">
        <v>131</v>
      </c>
      <c r="E159" s="196" t="s">
        <v>1</v>
      </c>
      <c r="F159" s="197" t="s">
        <v>157</v>
      </c>
      <c r="G159" s="15"/>
      <c r="H159" s="198">
        <v>124.56999999999999</v>
      </c>
      <c r="I159" s="199"/>
      <c r="J159" s="15"/>
      <c r="K159" s="15"/>
      <c r="L159" s="195"/>
      <c r="M159" s="200"/>
      <c r="N159" s="201"/>
      <c r="O159" s="201"/>
      <c r="P159" s="201"/>
      <c r="Q159" s="201"/>
      <c r="R159" s="201"/>
      <c r="S159" s="201"/>
      <c r="T159" s="202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196" t="s">
        <v>131</v>
      </c>
      <c r="AU159" s="196" t="s">
        <v>129</v>
      </c>
      <c r="AV159" s="15" t="s">
        <v>128</v>
      </c>
      <c r="AW159" s="15" t="s">
        <v>33</v>
      </c>
      <c r="AX159" s="15" t="s">
        <v>82</v>
      </c>
      <c r="AY159" s="196" t="s">
        <v>120</v>
      </c>
    </row>
    <row r="160" s="2" customFormat="1" ht="24.15" customHeight="1">
      <c r="A160" s="37"/>
      <c r="B160" s="164"/>
      <c r="C160" s="165" t="s">
        <v>128</v>
      </c>
      <c r="D160" s="165" t="s">
        <v>123</v>
      </c>
      <c r="E160" s="166" t="s">
        <v>165</v>
      </c>
      <c r="F160" s="167" t="s">
        <v>166</v>
      </c>
      <c r="G160" s="168" t="s">
        <v>126</v>
      </c>
      <c r="H160" s="169">
        <v>387.70400000000001</v>
      </c>
      <c r="I160" s="170"/>
      <c r="J160" s="171">
        <f>ROUND(I160*H160,2)</f>
        <v>0</v>
      </c>
      <c r="K160" s="167" t="s">
        <v>127</v>
      </c>
      <c r="L160" s="38"/>
      <c r="M160" s="172" t="s">
        <v>1</v>
      </c>
      <c r="N160" s="173" t="s">
        <v>43</v>
      </c>
      <c r="O160" s="76"/>
      <c r="P160" s="174">
        <f>O160*H160</f>
        <v>0</v>
      </c>
      <c r="Q160" s="174">
        <v>0.0086</v>
      </c>
      <c r="R160" s="174">
        <f>Q160*H160</f>
        <v>3.3342544000000003</v>
      </c>
      <c r="S160" s="174">
        <v>0</v>
      </c>
      <c r="T160" s="17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76" t="s">
        <v>128</v>
      </c>
      <c r="AT160" s="176" t="s">
        <v>123</v>
      </c>
      <c r="AU160" s="176" t="s">
        <v>129</v>
      </c>
      <c r="AY160" s="18" t="s">
        <v>120</v>
      </c>
      <c r="BE160" s="177">
        <f>IF(N160="základní",J160,0)</f>
        <v>0</v>
      </c>
      <c r="BF160" s="177">
        <f>IF(N160="snížená",J160,0)</f>
        <v>0</v>
      </c>
      <c r="BG160" s="177">
        <f>IF(N160="zákl. přenesená",J160,0)</f>
        <v>0</v>
      </c>
      <c r="BH160" s="177">
        <f>IF(N160="sníž. přenesená",J160,0)</f>
        <v>0</v>
      </c>
      <c r="BI160" s="177">
        <f>IF(N160="nulová",J160,0)</f>
        <v>0</v>
      </c>
      <c r="BJ160" s="18" t="s">
        <v>129</v>
      </c>
      <c r="BK160" s="177">
        <f>ROUND(I160*H160,2)</f>
        <v>0</v>
      </c>
      <c r="BL160" s="18" t="s">
        <v>128</v>
      </c>
      <c r="BM160" s="176" t="s">
        <v>167</v>
      </c>
    </row>
    <row r="161" s="13" customFormat="1">
      <c r="A161" s="13"/>
      <c r="B161" s="178"/>
      <c r="C161" s="13"/>
      <c r="D161" s="179" t="s">
        <v>131</v>
      </c>
      <c r="E161" s="180" t="s">
        <v>1</v>
      </c>
      <c r="F161" s="181" t="s">
        <v>144</v>
      </c>
      <c r="G161" s="13"/>
      <c r="H161" s="182">
        <v>226.202</v>
      </c>
      <c r="I161" s="183"/>
      <c r="J161" s="13"/>
      <c r="K161" s="13"/>
      <c r="L161" s="178"/>
      <c r="M161" s="184"/>
      <c r="N161" s="185"/>
      <c r="O161" s="185"/>
      <c r="P161" s="185"/>
      <c r="Q161" s="185"/>
      <c r="R161" s="185"/>
      <c r="S161" s="185"/>
      <c r="T161" s="18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0" t="s">
        <v>131</v>
      </c>
      <c r="AU161" s="180" t="s">
        <v>129</v>
      </c>
      <c r="AV161" s="13" t="s">
        <v>129</v>
      </c>
      <c r="AW161" s="13" t="s">
        <v>33</v>
      </c>
      <c r="AX161" s="13" t="s">
        <v>77</v>
      </c>
      <c r="AY161" s="180" t="s">
        <v>120</v>
      </c>
    </row>
    <row r="162" s="13" customFormat="1">
      <c r="A162" s="13"/>
      <c r="B162" s="178"/>
      <c r="C162" s="13"/>
      <c r="D162" s="179" t="s">
        <v>131</v>
      </c>
      <c r="E162" s="180" t="s">
        <v>1</v>
      </c>
      <c r="F162" s="181" t="s">
        <v>145</v>
      </c>
      <c r="G162" s="13"/>
      <c r="H162" s="182">
        <v>-9.6389999999999993</v>
      </c>
      <c r="I162" s="183"/>
      <c r="J162" s="13"/>
      <c r="K162" s="13"/>
      <c r="L162" s="178"/>
      <c r="M162" s="184"/>
      <c r="N162" s="185"/>
      <c r="O162" s="185"/>
      <c r="P162" s="185"/>
      <c r="Q162" s="185"/>
      <c r="R162" s="185"/>
      <c r="S162" s="185"/>
      <c r="T162" s="18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0" t="s">
        <v>131</v>
      </c>
      <c r="AU162" s="180" t="s">
        <v>129</v>
      </c>
      <c r="AV162" s="13" t="s">
        <v>129</v>
      </c>
      <c r="AW162" s="13" t="s">
        <v>33</v>
      </c>
      <c r="AX162" s="13" t="s">
        <v>77</v>
      </c>
      <c r="AY162" s="180" t="s">
        <v>120</v>
      </c>
    </row>
    <row r="163" s="14" customFormat="1">
      <c r="A163" s="14"/>
      <c r="B163" s="187"/>
      <c r="C163" s="14"/>
      <c r="D163" s="179" t="s">
        <v>131</v>
      </c>
      <c r="E163" s="188" t="s">
        <v>1</v>
      </c>
      <c r="F163" s="189" t="s">
        <v>146</v>
      </c>
      <c r="G163" s="14"/>
      <c r="H163" s="190">
        <v>216.56299999999999</v>
      </c>
      <c r="I163" s="191"/>
      <c r="J163" s="14"/>
      <c r="K163" s="14"/>
      <c r="L163" s="187"/>
      <c r="M163" s="192"/>
      <c r="N163" s="193"/>
      <c r="O163" s="193"/>
      <c r="P163" s="193"/>
      <c r="Q163" s="193"/>
      <c r="R163" s="193"/>
      <c r="S163" s="193"/>
      <c r="T163" s="19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188" t="s">
        <v>131</v>
      </c>
      <c r="AU163" s="188" t="s">
        <v>129</v>
      </c>
      <c r="AV163" s="14" t="s">
        <v>136</v>
      </c>
      <c r="AW163" s="14" t="s">
        <v>33</v>
      </c>
      <c r="AX163" s="14" t="s">
        <v>77</v>
      </c>
      <c r="AY163" s="188" t="s">
        <v>120</v>
      </c>
    </row>
    <row r="164" s="13" customFormat="1">
      <c r="A164" s="13"/>
      <c r="B164" s="178"/>
      <c r="C164" s="13"/>
      <c r="D164" s="179" t="s">
        <v>131</v>
      </c>
      <c r="E164" s="180" t="s">
        <v>1</v>
      </c>
      <c r="F164" s="181" t="s">
        <v>147</v>
      </c>
      <c r="G164" s="13"/>
      <c r="H164" s="182">
        <v>201.02199999999999</v>
      </c>
      <c r="I164" s="183"/>
      <c r="J164" s="13"/>
      <c r="K164" s="13"/>
      <c r="L164" s="178"/>
      <c r="M164" s="184"/>
      <c r="N164" s="185"/>
      <c r="O164" s="185"/>
      <c r="P164" s="185"/>
      <c r="Q164" s="185"/>
      <c r="R164" s="185"/>
      <c r="S164" s="185"/>
      <c r="T164" s="18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0" t="s">
        <v>131</v>
      </c>
      <c r="AU164" s="180" t="s">
        <v>129</v>
      </c>
      <c r="AV164" s="13" t="s">
        <v>129</v>
      </c>
      <c r="AW164" s="13" t="s">
        <v>33</v>
      </c>
      <c r="AX164" s="13" t="s">
        <v>77</v>
      </c>
      <c r="AY164" s="180" t="s">
        <v>120</v>
      </c>
    </row>
    <row r="165" s="13" customFormat="1">
      <c r="A165" s="13"/>
      <c r="B165" s="178"/>
      <c r="C165" s="13"/>
      <c r="D165" s="179" t="s">
        <v>131</v>
      </c>
      <c r="E165" s="180" t="s">
        <v>1</v>
      </c>
      <c r="F165" s="181" t="s">
        <v>148</v>
      </c>
      <c r="G165" s="13"/>
      <c r="H165" s="182">
        <v>-29.881</v>
      </c>
      <c r="I165" s="183"/>
      <c r="J165" s="13"/>
      <c r="K165" s="13"/>
      <c r="L165" s="178"/>
      <c r="M165" s="184"/>
      <c r="N165" s="185"/>
      <c r="O165" s="185"/>
      <c r="P165" s="185"/>
      <c r="Q165" s="185"/>
      <c r="R165" s="185"/>
      <c r="S165" s="185"/>
      <c r="T165" s="18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0" t="s">
        <v>131</v>
      </c>
      <c r="AU165" s="180" t="s">
        <v>129</v>
      </c>
      <c r="AV165" s="13" t="s">
        <v>129</v>
      </c>
      <c r="AW165" s="13" t="s">
        <v>33</v>
      </c>
      <c r="AX165" s="13" t="s">
        <v>77</v>
      </c>
      <c r="AY165" s="180" t="s">
        <v>120</v>
      </c>
    </row>
    <row r="166" s="14" customFormat="1">
      <c r="A166" s="14"/>
      <c r="B166" s="187"/>
      <c r="C166" s="14"/>
      <c r="D166" s="179" t="s">
        <v>131</v>
      </c>
      <c r="E166" s="188" t="s">
        <v>1</v>
      </c>
      <c r="F166" s="189" t="s">
        <v>164</v>
      </c>
      <c r="G166" s="14"/>
      <c r="H166" s="190">
        <v>171.14099999999999</v>
      </c>
      <c r="I166" s="191"/>
      <c r="J166" s="14"/>
      <c r="K166" s="14"/>
      <c r="L166" s="187"/>
      <c r="M166" s="192"/>
      <c r="N166" s="193"/>
      <c r="O166" s="193"/>
      <c r="P166" s="193"/>
      <c r="Q166" s="193"/>
      <c r="R166" s="193"/>
      <c r="S166" s="193"/>
      <c r="T166" s="19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88" t="s">
        <v>131</v>
      </c>
      <c r="AU166" s="188" t="s">
        <v>129</v>
      </c>
      <c r="AV166" s="14" t="s">
        <v>136</v>
      </c>
      <c r="AW166" s="14" t="s">
        <v>33</v>
      </c>
      <c r="AX166" s="14" t="s">
        <v>77</v>
      </c>
      <c r="AY166" s="188" t="s">
        <v>120</v>
      </c>
    </row>
    <row r="167" s="15" customFormat="1">
      <c r="A167" s="15"/>
      <c r="B167" s="195"/>
      <c r="C167" s="15"/>
      <c r="D167" s="179" t="s">
        <v>131</v>
      </c>
      <c r="E167" s="196" t="s">
        <v>1</v>
      </c>
      <c r="F167" s="197" t="s">
        <v>157</v>
      </c>
      <c r="G167" s="15"/>
      <c r="H167" s="198">
        <v>387.70399999999995</v>
      </c>
      <c r="I167" s="199"/>
      <c r="J167" s="15"/>
      <c r="K167" s="15"/>
      <c r="L167" s="195"/>
      <c r="M167" s="200"/>
      <c r="N167" s="201"/>
      <c r="O167" s="201"/>
      <c r="P167" s="201"/>
      <c r="Q167" s="201"/>
      <c r="R167" s="201"/>
      <c r="S167" s="201"/>
      <c r="T167" s="202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196" t="s">
        <v>131</v>
      </c>
      <c r="AU167" s="196" t="s">
        <v>129</v>
      </c>
      <c r="AV167" s="15" t="s">
        <v>128</v>
      </c>
      <c r="AW167" s="15" t="s">
        <v>33</v>
      </c>
      <c r="AX167" s="15" t="s">
        <v>82</v>
      </c>
      <c r="AY167" s="196" t="s">
        <v>120</v>
      </c>
    </row>
    <row r="168" s="2" customFormat="1" ht="16.5" customHeight="1">
      <c r="A168" s="37"/>
      <c r="B168" s="164"/>
      <c r="C168" s="203" t="s">
        <v>168</v>
      </c>
      <c r="D168" s="203" t="s">
        <v>169</v>
      </c>
      <c r="E168" s="204" t="s">
        <v>170</v>
      </c>
      <c r="F168" s="205" t="s">
        <v>171</v>
      </c>
      <c r="G168" s="206" t="s">
        <v>126</v>
      </c>
      <c r="H168" s="207">
        <v>407.089</v>
      </c>
      <c r="I168" s="208"/>
      <c r="J168" s="209">
        <f>ROUND(I168*H168,2)</f>
        <v>0</v>
      </c>
      <c r="K168" s="205" t="s">
        <v>127</v>
      </c>
      <c r="L168" s="210"/>
      <c r="M168" s="211" t="s">
        <v>1</v>
      </c>
      <c r="N168" s="212" t="s">
        <v>43</v>
      </c>
      <c r="O168" s="76"/>
      <c r="P168" s="174">
        <f>O168*H168</f>
        <v>0</v>
      </c>
      <c r="Q168" s="174">
        <v>0.0022399999999999998</v>
      </c>
      <c r="R168" s="174">
        <f>Q168*H168</f>
        <v>0.91187935999999992</v>
      </c>
      <c r="S168" s="174">
        <v>0</v>
      </c>
      <c r="T168" s="175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76" t="s">
        <v>172</v>
      </c>
      <c r="AT168" s="176" t="s">
        <v>169</v>
      </c>
      <c r="AU168" s="176" t="s">
        <v>129</v>
      </c>
      <c r="AY168" s="18" t="s">
        <v>120</v>
      </c>
      <c r="BE168" s="177">
        <f>IF(N168="základní",J168,0)</f>
        <v>0</v>
      </c>
      <c r="BF168" s="177">
        <f>IF(N168="snížená",J168,0)</f>
        <v>0</v>
      </c>
      <c r="BG168" s="177">
        <f>IF(N168="zákl. přenesená",J168,0)</f>
        <v>0</v>
      </c>
      <c r="BH168" s="177">
        <f>IF(N168="sníž. přenesená",J168,0)</f>
        <v>0</v>
      </c>
      <c r="BI168" s="177">
        <f>IF(N168="nulová",J168,0)</f>
        <v>0</v>
      </c>
      <c r="BJ168" s="18" t="s">
        <v>129</v>
      </c>
      <c r="BK168" s="177">
        <f>ROUND(I168*H168,2)</f>
        <v>0</v>
      </c>
      <c r="BL168" s="18" t="s">
        <v>128</v>
      </c>
      <c r="BM168" s="176" t="s">
        <v>173</v>
      </c>
    </row>
    <row r="169" s="13" customFormat="1">
      <c r="A169" s="13"/>
      <c r="B169" s="178"/>
      <c r="C169" s="13"/>
      <c r="D169" s="179" t="s">
        <v>131</v>
      </c>
      <c r="E169" s="13"/>
      <c r="F169" s="181" t="s">
        <v>174</v>
      </c>
      <c r="G169" s="13"/>
      <c r="H169" s="182">
        <v>407.089</v>
      </c>
      <c r="I169" s="183"/>
      <c r="J169" s="13"/>
      <c r="K169" s="13"/>
      <c r="L169" s="178"/>
      <c r="M169" s="184"/>
      <c r="N169" s="185"/>
      <c r="O169" s="185"/>
      <c r="P169" s="185"/>
      <c r="Q169" s="185"/>
      <c r="R169" s="185"/>
      <c r="S169" s="185"/>
      <c r="T169" s="18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0" t="s">
        <v>131</v>
      </c>
      <c r="AU169" s="180" t="s">
        <v>129</v>
      </c>
      <c r="AV169" s="13" t="s">
        <v>129</v>
      </c>
      <c r="AW169" s="13" t="s">
        <v>3</v>
      </c>
      <c r="AX169" s="13" t="s">
        <v>82</v>
      </c>
      <c r="AY169" s="180" t="s">
        <v>120</v>
      </c>
    </row>
    <row r="170" s="2" customFormat="1" ht="21.75" customHeight="1">
      <c r="A170" s="37"/>
      <c r="B170" s="164"/>
      <c r="C170" s="203" t="s">
        <v>121</v>
      </c>
      <c r="D170" s="203" t="s">
        <v>169</v>
      </c>
      <c r="E170" s="204" t="s">
        <v>175</v>
      </c>
      <c r="F170" s="205" t="s">
        <v>176</v>
      </c>
      <c r="G170" s="206" t="s">
        <v>126</v>
      </c>
      <c r="H170" s="207">
        <v>158.75</v>
      </c>
      <c r="I170" s="208"/>
      <c r="J170" s="209">
        <f>ROUND(I170*H170,2)</f>
        <v>0</v>
      </c>
      <c r="K170" s="205" t="s">
        <v>1</v>
      </c>
      <c r="L170" s="210"/>
      <c r="M170" s="211" t="s">
        <v>1</v>
      </c>
      <c r="N170" s="212" t="s">
        <v>43</v>
      </c>
      <c r="O170" s="76"/>
      <c r="P170" s="174">
        <f>O170*H170</f>
        <v>0</v>
      </c>
      <c r="Q170" s="174">
        <v>0.0022399999999999998</v>
      </c>
      <c r="R170" s="174">
        <f>Q170*H170</f>
        <v>0.35559999999999997</v>
      </c>
      <c r="S170" s="174">
        <v>0</v>
      </c>
      <c r="T170" s="17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76" t="s">
        <v>172</v>
      </c>
      <c r="AT170" s="176" t="s">
        <v>169</v>
      </c>
      <c r="AU170" s="176" t="s">
        <v>129</v>
      </c>
      <c r="AY170" s="18" t="s">
        <v>120</v>
      </c>
      <c r="BE170" s="177">
        <f>IF(N170="základní",J170,0)</f>
        <v>0</v>
      </c>
      <c r="BF170" s="177">
        <f>IF(N170="snížená",J170,0)</f>
        <v>0</v>
      </c>
      <c r="BG170" s="177">
        <f>IF(N170="zákl. přenesená",J170,0)</f>
        <v>0</v>
      </c>
      <c r="BH170" s="177">
        <f>IF(N170="sníž. přenesená",J170,0)</f>
        <v>0</v>
      </c>
      <c r="BI170" s="177">
        <f>IF(N170="nulová",J170,0)</f>
        <v>0</v>
      </c>
      <c r="BJ170" s="18" t="s">
        <v>129</v>
      </c>
      <c r="BK170" s="177">
        <f>ROUND(I170*H170,2)</f>
        <v>0</v>
      </c>
      <c r="BL170" s="18" t="s">
        <v>128</v>
      </c>
      <c r="BM170" s="176" t="s">
        <v>177</v>
      </c>
    </row>
    <row r="171" s="13" customFormat="1">
      <c r="A171" s="13"/>
      <c r="B171" s="178"/>
      <c r="C171" s="13"/>
      <c r="D171" s="179" t="s">
        <v>131</v>
      </c>
      <c r="E171" s="180" t="s">
        <v>1</v>
      </c>
      <c r="F171" s="181" t="s">
        <v>178</v>
      </c>
      <c r="G171" s="13"/>
      <c r="H171" s="182">
        <v>78.230000000000004</v>
      </c>
      <c r="I171" s="183"/>
      <c r="J171" s="13"/>
      <c r="K171" s="13"/>
      <c r="L171" s="178"/>
      <c r="M171" s="184"/>
      <c r="N171" s="185"/>
      <c r="O171" s="185"/>
      <c r="P171" s="185"/>
      <c r="Q171" s="185"/>
      <c r="R171" s="185"/>
      <c r="S171" s="185"/>
      <c r="T171" s="18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0" t="s">
        <v>131</v>
      </c>
      <c r="AU171" s="180" t="s">
        <v>129</v>
      </c>
      <c r="AV171" s="13" t="s">
        <v>129</v>
      </c>
      <c r="AW171" s="13" t="s">
        <v>33</v>
      </c>
      <c r="AX171" s="13" t="s">
        <v>77</v>
      </c>
      <c r="AY171" s="180" t="s">
        <v>120</v>
      </c>
    </row>
    <row r="172" s="14" customFormat="1">
      <c r="A172" s="14"/>
      <c r="B172" s="187"/>
      <c r="C172" s="14"/>
      <c r="D172" s="179" t="s">
        <v>131</v>
      </c>
      <c r="E172" s="188" t="s">
        <v>1</v>
      </c>
      <c r="F172" s="189" t="s">
        <v>146</v>
      </c>
      <c r="G172" s="14"/>
      <c r="H172" s="190">
        <v>78.230000000000004</v>
      </c>
      <c r="I172" s="191"/>
      <c r="J172" s="14"/>
      <c r="K172" s="14"/>
      <c r="L172" s="187"/>
      <c r="M172" s="192"/>
      <c r="N172" s="193"/>
      <c r="O172" s="193"/>
      <c r="P172" s="193"/>
      <c r="Q172" s="193"/>
      <c r="R172" s="193"/>
      <c r="S172" s="193"/>
      <c r="T172" s="19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188" t="s">
        <v>131</v>
      </c>
      <c r="AU172" s="188" t="s">
        <v>129</v>
      </c>
      <c r="AV172" s="14" t="s">
        <v>136</v>
      </c>
      <c r="AW172" s="14" t="s">
        <v>33</v>
      </c>
      <c r="AX172" s="14" t="s">
        <v>77</v>
      </c>
      <c r="AY172" s="188" t="s">
        <v>120</v>
      </c>
    </row>
    <row r="173" s="13" customFormat="1">
      <c r="A173" s="13"/>
      <c r="B173" s="178"/>
      <c r="C173" s="13"/>
      <c r="D173" s="179" t="s">
        <v>131</v>
      </c>
      <c r="E173" s="180" t="s">
        <v>1</v>
      </c>
      <c r="F173" s="181" t="s">
        <v>179</v>
      </c>
      <c r="G173" s="13"/>
      <c r="H173" s="182">
        <v>72.959999999999994</v>
      </c>
      <c r="I173" s="183"/>
      <c r="J173" s="13"/>
      <c r="K173" s="13"/>
      <c r="L173" s="178"/>
      <c r="M173" s="184"/>
      <c r="N173" s="185"/>
      <c r="O173" s="185"/>
      <c r="P173" s="185"/>
      <c r="Q173" s="185"/>
      <c r="R173" s="185"/>
      <c r="S173" s="185"/>
      <c r="T173" s="18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0" t="s">
        <v>131</v>
      </c>
      <c r="AU173" s="180" t="s">
        <v>129</v>
      </c>
      <c r="AV173" s="13" t="s">
        <v>129</v>
      </c>
      <c r="AW173" s="13" t="s">
        <v>33</v>
      </c>
      <c r="AX173" s="13" t="s">
        <v>77</v>
      </c>
      <c r="AY173" s="180" t="s">
        <v>120</v>
      </c>
    </row>
    <row r="174" s="14" customFormat="1">
      <c r="A174" s="14"/>
      <c r="B174" s="187"/>
      <c r="C174" s="14"/>
      <c r="D174" s="179" t="s">
        <v>131</v>
      </c>
      <c r="E174" s="188" t="s">
        <v>1</v>
      </c>
      <c r="F174" s="189" t="s">
        <v>164</v>
      </c>
      <c r="G174" s="14"/>
      <c r="H174" s="190">
        <v>72.959999999999994</v>
      </c>
      <c r="I174" s="191"/>
      <c r="J174" s="14"/>
      <c r="K174" s="14"/>
      <c r="L174" s="187"/>
      <c r="M174" s="192"/>
      <c r="N174" s="193"/>
      <c r="O174" s="193"/>
      <c r="P174" s="193"/>
      <c r="Q174" s="193"/>
      <c r="R174" s="193"/>
      <c r="S174" s="193"/>
      <c r="T174" s="19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188" t="s">
        <v>131</v>
      </c>
      <c r="AU174" s="188" t="s">
        <v>129</v>
      </c>
      <c r="AV174" s="14" t="s">
        <v>136</v>
      </c>
      <c r="AW174" s="14" t="s">
        <v>33</v>
      </c>
      <c r="AX174" s="14" t="s">
        <v>77</v>
      </c>
      <c r="AY174" s="188" t="s">
        <v>120</v>
      </c>
    </row>
    <row r="175" s="15" customFormat="1">
      <c r="A175" s="15"/>
      <c r="B175" s="195"/>
      <c r="C175" s="15"/>
      <c r="D175" s="179" t="s">
        <v>131</v>
      </c>
      <c r="E175" s="196" t="s">
        <v>1</v>
      </c>
      <c r="F175" s="197" t="s">
        <v>157</v>
      </c>
      <c r="G175" s="15"/>
      <c r="H175" s="198">
        <v>151.19</v>
      </c>
      <c r="I175" s="199"/>
      <c r="J175" s="15"/>
      <c r="K175" s="15"/>
      <c r="L175" s="195"/>
      <c r="M175" s="200"/>
      <c r="N175" s="201"/>
      <c r="O175" s="201"/>
      <c r="P175" s="201"/>
      <c r="Q175" s="201"/>
      <c r="R175" s="201"/>
      <c r="S175" s="201"/>
      <c r="T175" s="20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196" t="s">
        <v>131</v>
      </c>
      <c r="AU175" s="196" t="s">
        <v>129</v>
      </c>
      <c r="AV175" s="15" t="s">
        <v>128</v>
      </c>
      <c r="AW175" s="15" t="s">
        <v>33</v>
      </c>
      <c r="AX175" s="15" t="s">
        <v>82</v>
      </c>
      <c r="AY175" s="196" t="s">
        <v>120</v>
      </c>
    </row>
    <row r="176" s="13" customFormat="1">
      <c r="A176" s="13"/>
      <c r="B176" s="178"/>
      <c r="C176" s="13"/>
      <c r="D176" s="179" t="s">
        <v>131</v>
      </c>
      <c r="E176" s="13"/>
      <c r="F176" s="181" t="s">
        <v>180</v>
      </c>
      <c r="G176" s="13"/>
      <c r="H176" s="182">
        <v>158.75</v>
      </c>
      <c r="I176" s="183"/>
      <c r="J176" s="13"/>
      <c r="K176" s="13"/>
      <c r="L176" s="178"/>
      <c r="M176" s="184"/>
      <c r="N176" s="185"/>
      <c r="O176" s="185"/>
      <c r="P176" s="185"/>
      <c r="Q176" s="185"/>
      <c r="R176" s="185"/>
      <c r="S176" s="185"/>
      <c r="T176" s="18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0" t="s">
        <v>131</v>
      </c>
      <c r="AU176" s="180" t="s">
        <v>129</v>
      </c>
      <c r="AV176" s="13" t="s">
        <v>129</v>
      </c>
      <c r="AW176" s="13" t="s">
        <v>3</v>
      </c>
      <c r="AX176" s="13" t="s">
        <v>82</v>
      </c>
      <c r="AY176" s="180" t="s">
        <v>120</v>
      </c>
    </row>
    <row r="177" s="2" customFormat="1" ht="24.15" customHeight="1">
      <c r="A177" s="37"/>
      <c r="B177" s="164"/>
      <c r="C177" s="165" t="s">
        <v>181</v>
      </c>
      <c r="D177" s="165" t="s">
        <v>123</v>
      </c>
      <c r="E177" s="166" t="s">
        <v>182</v>
      </c>
      <c r="F177" s="167" t="s">
        <v>183</v>
      </c>
      <c r="G177" s="168" t="s">
        <v>126</v>
      </c>
      <c r="H177" s="169">
        <v>10</v>
      </c>
      <c r="I177" s="170"/>
      <c r="J177" s="171">
        <f>ROUND(I177*H177,2)</f>
        <v>0</v>
      </c>
      <c r="K177" s="167" t="s">
        <v>127</v>
      </c>
      <c r="L177" s="38"/>
      <c r="M177" s="172" t="s">
        <v>1</v>
      </c>
      <c r="N177" s="173" t="s">
        <v>43</v>
      </c>
      <c r="O177" s="76"/>
      <c r="P177" s="174">
        <f>O177*H177</f>
        <v>0</v>
      </c>
      <c r="Q177" s="174">
        <v>0.0061399999999999996</v>
      </c>
      <c r="R177" s="174">
        <f>Q177*H177</f>
        <v>0.061399999999999996</v>
      </c>
      <c r="S177" s="174">
        <v>0</v>
      </c>
      <c r="T177" s="175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76" t="s">
        <v>128</v>
      </c>
      <c r="AT177" s="176" t="s">
        <v>123</v>
      </c>
      <c r="AU177" s="176" t="s">
        <v>129</v>
      </c>
      <c r="AY177" s="18" t="s">
        <v>120</v>
      </c>
      <c r="BE177" s="177">
        <f>IF(N177="základní",J177,0)</f>
        <v>0</v>
      </c>
      <c r="BF177" s="177">
        <f>IF(N177="snížená",J177,0)</f>
        <v>0</v>
      </c>
      <c r="BG177" s="177">
        <f>IF(N177="zákl. přenesená",J177,0)</f>
        <v>0</v>
      </c>
      <c r="BH177" s="177">
        <f>IF(N177="sníž. přenesená",J177,0)</f>
        <v>0</v>
      </c>
      <c r="BI177" s="177">
        <f>IF(N177="nulová",J177,0)</f>
        <v>0</v>
      </c>
      <c r="BJ177" s="18" t="s">
        <v>129</v>
      </c>
      <c r="BK177" s="177">
        <f>ROUND(I177*H177,2)</f>
        <v>0</v>
      </c>
      <c r="BL177" s="18" t="s">
        <v>128</v>
      </c>
      <c r="BM177" s="176" t="s">
        <v>184</v>
      </c>
    </row>
    <row r="178" s="13" customFormat="1">
      <c r="A178" s="13"/>
      <c r="B178" s="178"/>
      <c r="C178" s="13"/>
      <c r="D178" s="179" t="s">
        <v>131</v>
      </c>
      <c r="E178" s="180" t="s">
        <v>1</v>
      </c>
      <c r="F178" s="181" t="s">
        <v>185</v>
      </c>
      <c r="G178" s="13"/>
      <c r="H178" s="182">
        <v>10</v>
      </c>
      <c r="I178" s="183"/>
      <c r="J178" s="13"/>
      <c r="K178" s="13"/>
      <c r="L178" s="178"/>
      <c r="M178" s="184"/>
      <c r="N178" s="185"/>
      <c r="O178" s="185"/>
      <c r="P178" s="185"/>
      <c r="Q178" s="185"/>
      <c r="R178" s="185"/>
      <c r="S178" s="185"/>
      <c r="T178" s="18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0" t="s">
        <v>131</v>
      </c>
      <c r="AU178" s="180" t="s">
        <v>129</v>
      </c>
      <c r="AV178" s="13" t="s">
        <v>129</v>
      </c>
      <c r="AW178" s="13" t="s">
        <v>33</v>
      </c>
      <c r="AX178" s="13" t="s">
        <v>82</v>
      </c>
      <c r="AY178" s="180" t="s">
        <v>120</v>
      </c>
    </row>
    <row r="179" s="2" customFormat="1" ht="16.5" customHeight="1">
      <c r="A179" s="37"/>
      <c r="B179" s="164"/>
      <c r="C179" s="203" t="s">
        <v>172</v>
      </c>
      <c r="D179" s="203" t="s">
        <v>169</v>
      </c>
      <c r="E179" s="204" t="s">
        <v>186</v>
      </c>
      <c r="F179" s="205" t="s">
        <v>187</v>
      </c>
      <c r="G179" s="206" t="s">
        <v>126</v>
      </c>
      <c r="H179" s="207">
        <v>10.5</v>
      </c>
      <c r="I179" s="208"/>
      <c r="J179" s="209">
        <f>ROUND(I179*H179,2)</f>
        <v>0</v>
      </c>
      <c r="K179" s="205" t="s">
        <v>127</v>
      </c>
      <c r="L179" s="210"/>
      <c r="M179" s="211" t="s">
        <v>1</v>
      </c>
      <c r="N179" s="212" t="s">
        <v>43</v>
      </c>
      <c r="O179" s="76"/>
      <c r="P179" s="174">
        <f>O179*H179</f>
        <v>0</v>
      </c>
      <c r="Q179" s="174">
        <v>0.00027999999999999998</v>
      </c>
      <c r="R179" s="174">
        <f>Q179*H179</f>
        <v>0.0029399999999999999</v>
      </c>
      <c r="S179" s="174">
        <v>0</v>
      </c>
      <c r="T179" s="175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76" t="s">
        <v>172</v>
      </c>
      <c r="AT179" s="176" t="s">
        <v>169</v>
      </c>
      <c r="AU179" s="176" t="s">
        <v>129</v>
      </c>
      <c r="AY179" s="18" t="s">
        <v>120</v>
      </c>
      <c r="BE179" s="177">
        <f>IF(N179="základní",J179,0)</f>
        <v>0</v>
      </c>
      <c r="BF179" s="177">
        <f>IF(N179="snížená",J179,0)</f>
        <v>0</v>
      </c>
      <c r="BG179" s="177">
        <f>IF(N179="zákl. přenesená",J179,0)</f>
        <v>0</v>
      </c>
      <c r="BH179" s="177">
        <f>IF(N179="sníž. přenesená",J179,0)</f>
        <v>0</v>
      </c>
      <c r="BI179" s="177">
        <f>IF(N179="nulová",J179,0)</f>
        <v>0</v>
      </c>
      <c r="BJ179" s="18" t="s">
        <v>129</v>
      </c>
      <c r="BK179" s="177">
        <f>ROUND(I179*H179,2)</f>
        <v>0</v>
      </c>
      <c r="BL179" s="18" t="s">
        <v>128</v>
      </c>
      <c r="BM179" s="176" t="s">
        <v>188</v>
      </c>
    </row>
    <row r="180" s="13" customFormat="1">
      <c r="A180" s="13"/>
      <c r="B180" s="178"/>
      <c r="C180" s="13"/>
      <c r="D180" s="179" t="s">
        <v>131</v>
      </c>
      <c r="E180" s="13"/>
      <c r="F180" s="181" t="s">
        <v>189</v>
      </c>
      <c r="G180" s="13"/>
      <c r="H180" s="182">
        <v>10.5</v>
      </c>
      <c r="I180" s="183"/>
      <c r="J180" s="13"/>
      <c r="K180" s="13"/>
      <c r="L180" s="178"/>
      <c r="M180" s="184"/>
      <c r="N180" s="185"/>
      <c r="O180" s="185"/>
      <c r="P180" s="185"/>
      <c r="Q180" s="185"/>
      <c r="R180" s="185"/>
      <c r="S180" s="185"/>
      <c r="T180" s="18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0" t="s">
        <v>131</v>
      </c>
      <c r="AU180" s="180" t="s">
        <v>129</v>
      </c>
      <c r="AV180" s="13" t="s">
        <v>129</v>
      </c>
      <c r="AW180" s="13" t="s">
        <v>3</v>
      </c>
      <c r="AX180" s="13" t="s">
        <v>82</v>
      </c>
      <c r="AY180" s="180" t="s">
        <v>120</v>
      </c>
    </row>
    <row r="181" s="2" customFormat="1" ht="24.15" customHeight="1">
      <c r="A181" s="37"/>
      <c r="B181" s="164"/>
      <c r="C181" s="165" t="s">
        <v>190</v>
      </c>
      <c r="D181" s="165" t="s">
        <v>123</v>
      </c>
      <c r="E181" s="166" t="s">
        <v>191</v>
      </c>
      <c r="F181" s="167" t="s">
        <v>192</v>
      </c>
      <c r="G181" s="168" t="s">
        <v>160</v>
      </c>
      <c r="H181" s="169">
        <v>157.732</v>
      </c>
      <c r="I181" s="170"/>
      <c r="J181" s="171">
        <f>ROUND(I181*H181,2)</f>
        <v>0</v>
      </c>
      <c r="K181" s="167" t="s">
        <v>127</v>
      </c>
      <c r="L181" s="38"/>
      <c r="M181" s="172" t="s">
        <v>1</v>
      </c>
      <c r="N181" s="173" t="s">
        <v>43</v>
      </c>
      <c r="O181" s="76"/>
      <c r="P181" s="174">
        <f>O181*H181</f>
        <v>0</v>
      </c>
      <c r="Q181" s="174">
        <v>0.0033899999999999998</v>
      </c>
      <c r="R181" s="174">
        <f>Q181*H181</f>
        <v>0.53471148000000002</v>
      </c>
      <c r="S181" s="174">
        <v>0</v>
      </c>
      <c r="T181" s="175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76" t="s">
        <v>128</v>
      </c>
      <c r="AT181" s="176" t="s">
        <v>123</v>
      </c>
      <c r="AU181" s="176" t="s">
        <v>129</v>
      </c>
      <c r="AY181" s="18" t="s">
        <v>120</v>
      </c>
      <c r="BE181" s="177">
        <f>IF(N181="základní",J181,0)</f>
        <v>0</v>
      </c>
      <c r="BF181" s="177">
        <f>IF(N181="snížená",J181,0)</f>
        <v>0</v>
      </c>
      <c r="BG181" s="177">
        <f>IF(N181="zákl. přenesená",J181,0)</f>
        <v>0</v>
      </c>
      <c r="BH181" s="177">
        <f>IF(N181="sníž. přenesená",J181,0)</f>
        <v>0</v>
      </c>
      <c r="BI181" s="177">
        <f>IF(N181="nulová",J181,0)</f>
        <v>0</v>
      </c>
      <c r="BJ181" s="18" t="s">
        <v>129</v>
      </c>
      <c r="BK181" s="177">
        <f>ROUND(I181*H181,2)</f>
        <v>0</v>
      </c>
      <c r="BL181" s="18" t="s">
        <v>128</v>
      </c>
      <c r="BM181" s="176" t="s">
        <v>193</v>
      </c>
    </row>
    <row r="182" s="13" customFormat="1">
      <c r="A182" s="13"/>
      <c r="B182" s="178"/>
      <c r="C182" s="13"/>
      <c r="D182" s="179" t="s">
        <v>131</v>
      </c>
      <c r="E182" s="180" t="s">
        <v>1</v>
      </c>
      <c r="F182" s="181" t="s">
        <v>194</v>
      </c>
      <c r="G182" s="13"/>
      <c r="H182" s="182">
        <v>42.880000000000003</v>
      </c>
      <c r="I182" s="183"/>
      <c r="J182" s="13"/>
      <c r="K182" s="13"/>
      <c r="L182" s="178"/>
      <c r="M182" s="184"/>
      <c r="N182" s="185"/>
      <c r="O182" s="185"/>
      <c r="P182" s="185"/>
      <c r="Q182" s="185"/>
      <c r="R182" s="185"/>
      <c r="S182" s="185"/>
      <c r="T182" s="18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0" t="s">
        <v>131</v>
      </c>
      <c r="AU182" s="180" t="s">
        <v>129</v>
      </c>
      <c r="AV182" s="13" t="s">
        <v>129</v>
      </c>
      <c r="AW182" s="13" t="s">
        <v>33</v>
      </c>
      <c r="AX182" s="13" t="s">
        <v>77</v>
      </c>
      <c r="AY182" s="180" t="s">
        <v>120</v>
      </c>
    </row>
    <row r="183" s="13" customFormat="1">
      <c r="A183" s="13"/>
      <c r="B183" s="178"/>
      <c r="C183" s="13"/>
      <c r="D183" s="179" t="s">
        <v>131</v>
      </c>
      <c r="E183" s="180" t="s">
        <v>1</v>
      </c>
      <c r="F183" s="181" t="s">
        <v>195</v>
      </c>
      <c r="G183" s="13"/>
      <c r="H183" s="182">
        <v>11</v>
      </c>
      <c r="I183" s="183"/>
      <c r="J183" s="13"/>
      <c r="K183" s="13"/>
      <c r="L183" s="178"/>
      <c r="M183" s="184"/>
      <c r="N183" s="185"/>
      <c r="O183" s="185"/>
      <c r="P183" s="185"/>
      <c r="Q183" s="185"/>
      <c r="R183" s="185"/>
      <c r="S183" s="185"/>
      <c r="T183" s="18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0" t="s">
        <v>131</v>
      </c>
      <c r="AU183" s="180" t="s">
        <v>129</v>
      </c>
      <c r="AV183" s="13" t="s">
        <v>129</v>
      </c>
      <c r="AW183" s="13" t="s">
        <v>33</v>
      </c>
      <c r="AX183" s="13" t="s">
        <v>77</v>
      </c>
      <c r="AY183" s="180" t="s">
        <v>120</v>
      </c>
    </row>
    <row r="184" s="14" customFormat="1">
      <c r="A184" s="14"/>
      <c r="B184" s="187"/>
      <c r="C184" s="14"/>
      <c r="D184" s="179" t="s">
        <v>131</v>
      </c>
      <c r="E184" s="188" t="s">
        <v>1</v>
      </c>
      <c r="F184" s="189" t="s">
        <v>146</v>
      </c>
      <c r="G184" s="14"/>
      <c r="H184" s="190">
        <v>53.880000000000003</v>
      </c>
      <c r="I184" s="191"/>
      <c r="J184" s="14"/>
      <c r="K184" s="14"/>
      <c r="L184" s="187"/>
      <c r="M184" s="192"/>
      <c r="N184" s="193"/>
      <c r="O184" s="193"/>
      <c r="P184" s="193"/>
      <c r="Q184" s="193"/>
      <c r="R184" s="193"/>
      <c r="S184" s="193"/>
      <c r="T184" s="19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88" t="s">
        <v>131</v>
      </c>
      <c r="AU184" s="188" t="s">
        <v>129</v>
      </c>
      <c r="AV184" s="14" t="s">
        <v>136</v>
      </c>
      <c r="AW184" s="14" t="s">
        <v>33</v>
      </c>
      <c r="AX184" s="14" t="s">
        <v>77</v>
      </c>
      <c r="AY184" s="188" t="s">
        <v>120</v>
      </c>
    </row>
    <row r="185" s="13" customFormat="1">
      <c r="A185" s="13"/>
      <c r="B185" s="178"/>
      <c r="C185" s="13"/>
      <c r="D185" s="179" t="s">
        <v>131</v>
      </c>
      <c r="E185" s="180" t="s">
        <v>1</v>
      </c>
      <c r="F185" s="181" t="s">
        <v>196</v>
      </c>
      <c r="G185" s="13"/>
      <c r="H185" s="182">
        <v>92.052000000000007</v>
      </c>
      <c r="I185" s="183"/>
      <c r="J185" s="13"/>
      <c r="K185" s="13"/>
      <c r="L185" s="178"/>
      <c r="M185" s="184"/>
      <c r="N185" s="185"/>
      <c r="O185" s="185"/>
      <c r="P185" s="185"/>
      <c r="Q185" s="185"/>
      <c r="R185" s="185"/>
      <c r="S185" s="185"/>
      <c r="T185" s="18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0" t="s">
        <v>131</v>
      </c>
      <c r="AU185" s="180" t="s">
        <v>129</v>
      </c>
      <c r="AV185" s="13" t="s">
        <v>129</v>
      </c>
      <c r="AW185" s="13" t="s">
        <v>33</v>
      </c>
      <c r="AX185" s="13" t="s">
        <v>77</v>
      </c>
      <c r="AY185" s="180" t="s">
        <v>120</v>
      </c>
    </row>
    <row r="186" s="13" customFormat="1">
      <c r="A186" s="13"/>
      <c r="B186" s="178"/>
      <c r="C186" s="13"/>
      <c r="D186" s="179" t="s">
        <v>131</v>
      </c>
      <c r="E186" s="180" t="s">
        <v>1</v>
      </c>
      <c r="F186" s="181" t="s">
        <v>197</v>
      </c>
      <c r="G186" s="13"/>
      <c r="H186" s="182">
        <v>11.800000000000001</v>
      </c>
      <c r="I186" s="183"/>
      <c r="J186" s="13"/>
      <c r="K186" s="13"/>
      <c r="L186" s="178"/>
      <c r="M186" s="184"/>
      <c r="N186" s="185"/>
      <c r="O186" s="185"/>
      <c r="P186" s="185"/>
      <c r="Q186" s="185"/>
      <c r="R186" s="185"/>
      <c r="S186" s="185"/>
      <c r="T186" s="18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0" t="s">
        <v>131</v>
      </c>
      <c r="AU186" s="180" t="s">
        <v>129</v>
      </c>
      <c r="AV186" s="13" t="s">
        <v>129</v>
      </c>
      <c r="AW186" s="13" t="s">
        <v>33</v>
      </c>
      <c r="AX186" s="13" t="s">
        <v>77</v>
      </c>
      <c r="AY186" s="180" t="s">
        <v>120</v>
      </c>
    </row>
    <row r="187" s="14" customFormat="1">
      <c r="A187" s="14"/>
      <c r="B187" s="187"/>
      <c r="C187" s="14"/>
      <c r="D187" s="179" t="s">
        <v>131</v>
      </c>
      <c r="E187" s="188" t="s">
        <v>1</v>
      </c>
      <c r="F187" s="189" t="s">
        <v>164</v>
      </c>
      <c r="G187" s="14"/>
      <c r="H187" s="190">
        <v>103.852</v>
      </c>
      <c r="I187" s="191"/>
      <c r="J187" s="14"/>
      <c r="K187" s="14"/>
      <c r="L187" s="187"/>
      <c r="M187" s="192"/>
      <c r="N187" s="193"/>
      <c r="O187" s="193"/>
      <c r="P187" s="193"/>
      <c r="Q187" s="193"/>
      <c r="R187" s="193"/>
      <c r="S187" s="193"/>
      <c r="T187" s="19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88" t="s">
        <v>131</v>
      </c>
      <c r="AU187" s="188" t="s">
        <v>129</v>
      </c>
      <c r="AV187" s="14" t="s">
        <v>136</v>
      </c>
      <c r="AW187" s="14" t="s">
        <v>33</v>
      </c>
      <c r="AX187" s="14" t="s">
        <v>77</v>
      </c>
      <c r="AY187" s="188" t="s">
        <v>120</v>
      </c>
    </row>
    <row r="188" s="15" customFormat="1">
      <c r="A188" s="15"/>
      <c r="B188" s="195"/>
      <c r="C188" s="15"/>
      <c r="D188" s="179" t="s">
        <v>131</v>
      </c>
      <c r="E188" s="196" t="s">
        <v>1</v>
      </c>
      <c r="F188" s="197" t="s">
        <v>157</v>
      </c>
      <c r="G188" s="15"/>
      <c r="H188" s="198">
        <v>157.73200000000003</v>
      </c>
      <c r="I188" s="199"/>
      <c r="J188" s="15"/>
      <c r="K188" s="15"/>
      <c r="L188" s="195"/>
      <c r="M188" s="200"/>
      <c r="N188" s="201"/>
      <c r="O188" s="201"/>
      <c r="P188" s="201"/>
      <c r="Q188" s="201"/>
      <c r="R188" s="201"/>
      <c r="S188" s="201"/>
      <c r="T188" s="202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196" t="s">
        <v>131</v>
      </c>
      <c r="AU188" s="196" t="s">
        <v>129</v>
      </c>
      <c r="AV188" s="15" t="s">
        <v>128</v>
      </c>
      <c r="AW188" s="15" t="s">
        <v>33</v>
      </c>
      <c r="AX188" s="15" t="s">
        <v>82</v>
      </c>
      <c r="AY188" s="196" t="s">
        <v>120</v>
      </c>
    </row>
    <row r="189" s="2" customFormat="1" ht="16.5" customHeight="1">
      <c r="A189" s="37"/>
      <c r="B189" s="164"/>
      <c r="C189" s="203" t="s">
        <v>198</v>
      </c>
      <c r="D189" s="203" t="s">
        <v>169</v>
      </c>
      <c r="E189" s="204" t="s">
        <v>199</v>
      </c>
      <c r="F189" s="205" t="s">
        <v>200</v>
      </c>
      <c r="G189" s="206" t="s">
        <v>126</v>
      </c>
      <c r="H189" s="207">
        <v>63.093000000000004</v>
      </c>
      <c r="I189" s="208"/>
      <c r="J189" s="209">
        <f>ROUND(I189*H189,2)</f>
        <v>0</v>
      </c>
      <c r="K189" s="205" t="s">
        <v>127</v>
      </c>
      <c r="L189" s="210"/>
      <c r="M189" s="211" t="s">
        <v>1</v>
      </c>
      <c r="N189" s="212" t="s">
        <v>43</v>
      </c>
      <c r="O189" s="76"/>
      <c r="P189" s="174">
        <f>O189*H189</f>
        <v>0</v>
      </c>
      <c r="Q189" s="174">
        <v>0.00055999999999999995</v>
      </c>
      <c r="R189" s="174">
        <f>Q189*H189</f>
        <v>0.035332080000000002</v>
      </c>
      <c r="S189" s="174">
        <v>0</v>
      </c>
      <c r="T189" s="175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76" t="s">
        <v>172</v>
      </c>
      <c r="AT189" s="176" t="s">
        <v>169</v>
      </c>
      <c r="AU189" s="176" t="s">
        <v>129</v>
      </c>
      <c r="AY189" s="18" t="s">
        <v>120</v>
      </c>
      <c r="BE189" s="177">
        <f>IF(N189="základní",J189,0)</f>
        <v>0</v>
      </c>
      <c r="BF189" s="177">
        <f>IF(N189="snížená",J189,0)</f>
        <v>0</v>
      </c>
      <c r="BG189" s="177">
        <f>IF(N189="zákl. přenesená",J189,0)</f>
        <v>0</v>
      </c>
      <c r="BH189" s="177">
        <f>IF(N189="sníž. přenesená",J189,0)</f>
        <v>0</v>
      </c>
      <c r="BI189" s="177">
        <f>IF(N189="nulová",J189,0)</f>
        <v>0</v>
      </c>
      <c r="BJ189" s="18" t="s">
        <v>129</v>
      </c>
      <c r="BK189" s="177">
        <f>ROUND(I189*H189,2)</f>
        <v>0</v>
      </c>
      <c r="BL189" s="18" t="s">
        <v>128</v>
      </c>
      <c r="BM189" s="176" t="s">
        <v>201</v>
      </c>
    </row>
    <row r="190" s="13" customFormat="1">
      <c r="A190" s="13"/>
      <c r="B190" s="178"/>
      <c r="C190" s="13"/>
      <c r="D190" s="179" t="s">
        <v>131</v>
      </c>
      <c r="E190" s="13"/>
      <c r="F190" s="181" t="s">
        <v>202</v>
      </c>
      <c r="G190" s="13"/>
      <c r="H190" s="182">
        <v>63.093000000000004</v>
      </c>
      <c r="I190" s="183"/>
      <c r="J190" s="13"/>
      <c r="K190" s="13"/>
      <c r="L190" s="178"/>
      <c r="M190" s="184"/>
      <c r="N190" s="185"/>
      <c r="O190" s="185"/>
      <c r="P190" s="185"/>
      <c r="Q190" s="185"/>
      <c r="R190" s="185"/>
      <c r="S190" s="185"/>
      <c r="T190" s="18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0" t="s">
        <v>131</v>
      </c>
      <c r="AU190" s="180" t="s">
        <v>129</v>
      </c>
      <c r="AV190" s="13" t="s">
        <v>129</v>
      </c>
      <c r="AW190" s="13" t="s">
        <v>3</v>
      </c>
      <c r="AX190" s="13" t="s">
        <v>82</v>
      </c>
      <c r="AY190" s="180" t="s">
        <v>120</v>
      </c>
    </row>
    <row r="191" s="2" customFormat="1" ht="24.15" customHeight="1">
      <c r="A191" s="37"/>
      <c r="B191" s="164"/>
      <c r="C191" s="165" t="s">
        <v>203</v>
      </c>
      <c r="D191" s="165" t="s">
        <v>123</v>
      </c>
      <c r="E191" s="166" t="s">
        <v>204</v>
      </c>
      <c r="F191" s="167" t="s">
        <v>205</v>
      </c>
      <c r="G191" s="168" t="s">
        <v>126</v>
      </c>
      <c r="H191" s="169">
        <v>387.70400000000001</v>
      </c>
      <c r="I191" s="170"/>
      <c r="J191" s="171">
        <f>ROUND(I191*H191,2)</f>
        <v>0</v>
      </c>
      <c r="K191" s="167" t="s">
        <v>127</v>
      </c>
      <c r="L191" s="38"/>
      <c r="M191" s="172" t="s">
        <v>1</v>
      </c>
      <c r="N191" s="173" t="s">
        <v>43</v>
      </c>
      <c r="O191" s="76"/>
      <c r="P191" s="174">
        <f>O191*H191</f>
        <v>0</v>
      </c>
      <c r="Q191" s="174">
        <v>8.0000000000000007E-05</v>
      </c>
      <c r="R191" s="174">
        <f>Q191*H191</f>
        <v>0.031016320000000003</v>
      </c>
      <c r="S191" s="174">
        <v>0</v>
      </c>
      <c r="T191" s="175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76" t="s">
        <v>128</v>
      </c>
      <c r="AT191" s="176" t="s">
        <v>123</v>
      </c>
      <c r="AU191" s="176" t="s">
        <v>129</v>
      </c>
      <c r="AY191" s="18" t="s">
        <v>120</v>
      </c>
      <c r="BE191" s="177">
        <f>IF(N191="základní",J191,0)</f>
        <v>0</v>
      </c>
      <c r="BF191" s="177">
        <f>IF(N191="snížená",J191,0)</f>
        <v>0</v>
      </c>
      <c r="BG191" s="177">
        <f>IF(N191="zákl. přenesená",J191,0)</f>
        <v>0</v>
      </c>
      <c r="BH191" s="177">
        <f>IF(N191="sníž. přenesená",J191,0)</f>
        <v>0</v>
      </c>
      <c r="BI191" s="177">
        <f>IF(N191="nulová",J191,0)</f>
        <v>0</v>
      </c>
      <c r="BJ191" s="18" t="s">
        <v>129</v>
      </c>
      <c r="BK191" s="177">
        <f>ROUND(I191*H191,2)</f>
        <v>0</v>
      </c>
      <c r="BL191" s="18" t="s">
        <v>128</v>
      </c>
      <c r="BM191" s="176" t="s">
        <v>206</v>
      </c>
    </row>
    <row r="192" s="13" customFormat="1">
      <c r="A192" s="13"/>
      <c r="B192" s="178"/>
      <c r="C192" s="13"/>
      <c r="D192" s="179" t="s">
        <v>131</v>
      </c>
      <c r="E192" s="180" t="s">
        <v>1</v>
      </c>
      <c r="F192" s="181" t="s">
        <v>207</v>
      </c>
      <c r="G192" s="13"/>
      <c r="H192" s="182">
        <v>387.70400000000001</v>
      </c>
      <c r="I192" s="183"/>
      <c r="J192" s="13"/>
      <c r="K192" s="13"/>
      <c r="L192" s="178"/>
      <c r="M192" s="184"/>
      <c r="N192" s="185"/>
      <c r="O192" s="185"/>
      <c r="P192" s="185"/>
      <c r="Q192" s="185"/>
      <c r="R192" s="185"/>
      <c r="S192" s="185"/>
      <c r="T192" s="18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0" t="s">
        <v>131</v>
      </c>
      <c r="AU192" s="180" t="s">
        <v>129</v>
      </c>
      <c r="AV192" s="13" t="s">
        <v>129</v>
      </c>
      <c r="AW192" s="13" t="s">
        <v>33</v>
      </c>
      <c r="AX192" s="13" t="s">
        <v>82</v>
      </c>
      <c r="AY192" s="180" t="s">
        <v>120</v>
      </c>
    </row>
    <row r="193" s="2" customFormat="1" ht="16.5" customHeight="1">
      <c r="A193" s="37"/>
      <c r="B193" s="164"/>
      <c r="C193" s="165" t="s">
        <v>208</v>
      </c>
      <c r="D193" s="165" t="s">
        <v>123</v>
      </c>
      <c r="E193" s="166" t="s">
        <v>209</v>
      </c>
      <c r="F193" s="167" t="s">
        <v>210</v>
      </c>
      <c r="G193" s="168" t="s">
        <v>160</v>
      </c>
      <c r="H193" s="169">
        <v>253.33199999999999</v>
      </c>
      <c r="I193" s="170"/>
      <c r="J193" s="171">
        <f>ROUND(I193*H193,2)</f>
        <v>0</v>
      </c>
      <c r="K193" s="167" t="s">
        <v>127</v>
      </c>
      <c r="L193" s="38"/>
      <c r="M193" s="172" t="s">
        <v>1</v>
      </c>
      <c r="N193" s="173" t="s">
        <v>43</v>
      </c>
      <c r="O193" s="76"/>
      <c r="P193" s="174">
        <f>O193*H193</f>
        <v>0</v>
      </c>
      <c r="Q193" s="174">
        <v>0</v>
      </c>
      <c r="R193" s="174">
        <f>Q193*H193</f>
        <v>0</v>
      </c>
      <c r="S193" s="174">
        <v>0</v>
      </c>
      <c r="T193" s="175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76" t="s">
        <v>128</v>
      </c>
      <c r="AT193" s="176" t="s">
        <v>123</v>
      </c>
      <c r="AU193" s="176" t="s">
        <v>129</v>
      </c>
      <c r="AY193" s="18" t="s">
        <v>120</v>
      </c>
      <c r="BE193" s="177">
        <f>IF(N193="základní",J193,0)</f>
        <v>0</v>
      </c>
      <c r="BF193" s="177">
        <f>IF(N193="snížená",J193,0)</f>
        <v>0</v>
      </c>
      <c r="BG193" s="177">
        <f>IF(N193="zákl. přenesená",J193,0)</f>
        <v>0</v>
      </c>
      <c r="BH193" s="177">
        <f>IF(N193="sníž. přenesená",J193,0)</f>
        <v>0</v>
      </c>
      <c r="BI193" s="177">
        <f>IF(N193="nulová",J193,0)</f>
        <v>0</v>
      </c>
      <c r="BJ193" s="18" t="s">
        <v>129</v>
      </c>
      <c r="BK193" s="177">
        <f>ROUND(I193*H193,2)</f>
        <v>0</v>
      </c>
      <c r="BL193" s="18" t="s">
        <v>128</v>
      </c>
      <c r="BM193" s="176" t="s">
        <v>211</v>
      </c>
    </row>
    <row r="194" s="13" customFormat="1">
      <c r="A194" s="13"/>
      <c r="B194" s="178"/>
      <c r="C194" s="13"/>
      <c r="D194" s="179" t="s">
        <v>131</v>
      </c>
      <c r="E194" s="180" t="s">
        <v>1</v>
      </c>
      <c r="F194" s="181" t="s">
        <v>212</v>
      </c>
      <c r="G194" s="13"/>
      <c r="H194" s="182">
        <v>35.600000000000001</v>
      </c>
      <c r="I194" s="183"/>
      <c r="J194" s="13"/>
      <c r="K194" s="13"/>
      <c r="L194" s="178"/>
      <c r="M194" s="184"/>
      <c r="N194" s="185"/>
      <c r="O194" s="185"/>
      <c r="P194" s="185"/>
      <c r="Q194" s="185"/>
      <c r="R194" s="185"/>
      <c r="S194" s="185"/>
      <c r="T194" s="18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0" t="s">
        <v>131</v>
      </c>
      <c r="AU194" s="180" t="s">
        <v>129</v>
      </c>
      <c r="AV194" s="13" t="s">
        <v>129</v>
      </c>
      <c r="AW194" s="13" t="s">
        <v>33</v>
      </c>
      <c r="AX194" s="13" t="s">
        <v>77</v>
      </c>
      <c r="AY194" s="180" t="s">
        <v>120</v>
      </c>
    </row>
    <row r="195" s="13" customFormat="1">
      <c r="A195" s="13"/>
      <c r="B195" s="178"/>
      <c r="C195" s="13"/>
      <c r="D195" s="179" t="s">
        <v>131</v>
      </c>
      <c r="E195" s="180" t="s">
        <v>1</v>
      </c>
      <c r="F195" s="181" t="s">
        <v>213</v>
      </c>
      <c r="G195" s="13"/>
      <c r="H195" s="182">
        <v>35.600000000000001</v>
      </c>
      <c r="I195" s="183"/>
      <c r="J195" s="13"/>
      <c r="K195" s="13"/>
      <c r="L195" s="178"/>
      <c r="M195" s="184"/>
      <c r="N195" s="185"/>
      <c r="O195" s="185"/>
      <c r="P195" s="185"/>
      <c r="Q195" s="185"/>
      <c r="R195" s="185"/>
      <c r="S195" s="185"/>
      <c r="T195" s="18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0" t="s">
        <v>131</v>
      </c>
      <c r="AU195" s="180" t="s">
        <v>129</v>
      </c>
      <c r="AV195" s="13" t="s">
        <v>129</v>
      </c>
      <c r="AW195" s="13" t="s">
        <v>33</v>
      </c>
      <c r="AX195" s="13" t="s">
        <v>77</v>
      </c>
      <c r="AY195" s="180" t="s">
        <v>120</v>
      </c>
    </row>
    <row r="196" s="13" customFormat="1">
      <c r="A196" s="13"/>
      <c r="B196" s="178"/>
      <c r="C196" s="13"/>
      <c r="D196" s="179" t="s">
        <v>131</v>
      </c>
      <c r="E196" s="180" t="s">
        <v>1</v>
      </c>
      <c r="F196" s="181" t="s">
        <v>214</v>
      </c>
      <c r="G196" s="13"/>
      <c r="H196" s="182">
        <v>134.93199999999999</v>
      </c>
      <c r="I196" s="183"/>
      <c r="J196" s="13"/>
      <c r="K196" s="13"/>
      <c r="L196" s="178"/>
      <c r="M196" s="184"/>
      <c r="N196" s="185"/>
      <c r="O196" s="185"/>
      <c r="P196" s="185"/>
      <c r="Q196" s="185"/>
      <c r="R196" s="185"/>
      <c r="S196" s="185"/>
      <c r="T196" s="18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0" t="s">
        <v>131</v>
      </c>
      <c r="AU196" s="180" t="s">
        <v>129</v>
      </c>
      <c r="AV196" s="13" t="s">
        <v>129</v>
      </c>
      <c r="AW196" s="13" t="s">
        <v>33</v>
      </c>
      <c r="AX196" s="13" t="s">
        <v>77</v>
      </c>
      <c r="AY196" s="180" t="s">
        <v>120</v>
      </c>
    </row>
    <row r="197" s="13" customFormat="1">
      <c r="A197" s="13"/>
      <c r="B197" s="178"/>
      <c r="C197" s="13"/>
      <c r="D197" s="179" t="s">
        <v>131</v>
      </c>
      <c r="E197" s="180" t="s">
        <v>1</v>
      </c>
      <c r="F197" s="181" t="s">
        <v>215</v>
      </c>
      <c r="G197" s="13"/>
      <c r="H197" s="182">
        <v>47.200000000000003</v>
      </c>
      <c r="I197" s="183"/>
      <c r="J197" s="13"/>
      <c r="K197" s="13"/>
      <c r="L197" s="178"/>
      <c r="M197" s="184"/>
      <c r="N197" s="185"/>
      <c r="O197" s="185"/>
      <c r="P197" s="185"/>
      <c r="Q197" s="185"/>
      <c r="R197" s="185"/>
      <c r="S197" s="185"/>
      <c r="T197" s="18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0" t="s">
        <v>131</v>
      </c>
      <c r="AU197" s="180" t="s">
        <v>129</v>
      </c>
      <c r="AV197" s="13" t="s">
        <v>129</v>
      </c>
      <c r="AW197" s="13" t="s">
        <v>33</v>
      </c>
      <c r="AX197" s="13" t="s">
        <v>77</v>
      </c>
      <c r="AY197" s="180" t="s">
        <v>120</v>
      </c>
    </row>
    <row r="198" s="15" customFormat="1">
      <c r="A198" s="15"/>
      <c r="B198" s="195"/>
      <c r="C198" s="15"/>
      <c r="D198" s="179" t="s">
        <v>131</v>
      </c>
      <c r="E198" s="196" t="s">
        <v>1</v>
      </c>
      <c r="F198" s="197" t="s">
        <v>157</v>
      </c>
      <c r="G198" s="15"/>
      <c r="H198" s="198">
        <v>253.33199999999999</v>
      </c>
      <c r="I198" s="199"/>
      <c r="J198" s="15"/>
      <c r="K198" s="15"/>
      <c r="L198" s="195"/>
      <c r="M198" s="200"/>
      <c r="N198" s="201"/>
      <c r="O198" s="201"/>
      <c r="P198" s="201"/>
      <c r="Q198" s="201"/>
      <c r="R198" s="201"/>
      <c r="S198" s="201"/>
      <c r="T198" s="202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196" t="s">
        <v>131</v>
      </c>
      <c r="AU198" s="196" t="s">
        <v>129</v>
      </c>
      <c r="AV198" s="15" t="s">
        <v>128</v>
      </c>
      <c r="AW198" s="15" t="s">
        <v>33</v>
      </c>
      <c r="AX198" s="15" t="s">
        <v>82</v>
      </c>
      <c r="AY198" s="196" t="s">
        <v>120</v>
      </c>
    </row>
    <row r="199" s="2" customFormat="1" ht="16.5" customHeight="1">
      <c r="A199" s="37"/>
      <c r="B199" s="164"/>
      <c r="C199" s="203" t="s">
        <v>216</v>
      </c>
      <c r="D199" s="203" t="s">
        <v>169</v>
      </c>
      <c r="E199" s="204" t="s">
        <v>217</v>
      </c>
      <c r="F199" s="205" t="s">
        <v>218</v>
      </c>
      <c r="G199" s="206" t="s">
        <v>160</v>
      </c>
      <c r="H199" s="207">
        <v>49.560000000000002</v>
      </c>
      <c r="I199" s="208"/>
      <c r="J199" s="209">
        <f>ROUND(I199*H199,2)</f>
        <v>0</v>
      </c>
      <c r="K199" s="205" t="s">
        <v>127</v>
      </c>
      <c r="L199" s="210"/>
      <c r="M199" s="211" t="s">
        <v>1</v>
      </c>
      <c r="N199" s="212" t="s">
        <v>43</v>
      </c>
      <c r="O199" s="76"/>
      <c r="P199" s="174">
        <f>O199*H199</f>
        <v>0</v>
      </c>
      <c r="Q199" s="174">
        <v>0.00010000000000000001</v>
      </c>
      <c r="R199" s="174">
        <f>Q199*H199</f>
        <v>0.0049560000000000003</v>
      </c>
      <c r="S199" s="174">
        <v>0</v>
      </c>
      <c r="T199" s="175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76" t="s">
        <v>172</v>
      </c>
      <c r="AT199" s="176" t="s">
        <v>169</v>
      </c>
      <c r="AU199" s="176" t="s">
        <v>129</v>
      </c>
      <c r="AY199" s="18" t="s">
        <v>120</v>
      </c>
      <c r="BE199" s="177">
        <f>IF(N199="základní",J199,0)</f>
        <v>0</v>
      </c>
      <c r="BF199" s="177">
        <f>IF(N199="snížená",J199,0)</f>
        <v>0</v>
      </c>
      <c r="BG199" s="177">
        <f>IF(N199="zákl. přenesená",J199,0)</f>
        <v>0</v>
      </c>
      <c r="BH199" s="177">
        <f>IF(N199="sníž. přenesená",J199,0)</f>
        <v>0</v>
      </c>
      <c r="BI199" s="177">
        <f>IF(N199="nulová",J199,0)</f>
        <v>0</v>
      </c>
      <c r="BJ199" s="18" t="s">
        <v>129</v>
      </c>
      <c r="BK199" s="177">
        <f>ROUND(I199*H199,2)</f>
        <v>0</v>
      </c>
      <c r="BL199" s="18" t="s">
        <v>128</v>
      </c>
      <c r="BM199" s="176" t="s">
        <v>219</v>
      </c>
    </row>
    <row r="200" s="13" customFormat="1">
      <c r="A200" s="13"/>
      <c r="B200" s="178"/>
      <c r="C200" s="13"/>
      <c r="D200" s="179" t="s">
        <v>131</v>
      </c>
      <c r="E200" s="180" t="s">
        <v>1</v>
      </c>
      <c r="F200" s="181" t="s">
        <v>215</v>
      </c>
      <c r="G200" s="13"/>
      <c r="H200" s="182">
        <v>47.200000000000003</v>
      </c>
      <c r="I200" s="183"/>
      <c r="J200" s="13"/>
      <c r="K200" s="13"/>
      <c r="L200" s="178"/>
      <c r="M200" s="184"/>
      <c r="N200" s="185"/>
      <c r="O200" s="185"/>
      <c r="P200" s="185"/>
      <c r="Q200" s="185"/>
      <c r="R200" s="185"/>
      <c r="S200" s="185"/>
      <c r="T200" s="18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0" t="s">
        <v>131</v>
      </c>
      <c r="AU200" s="180" t="s">
        <v>129</v>
      </c>
      <c r="AV200" s="13" t="s">
        <v>129</v>
      </c>
      <c r="AW200" s="13" t="s">
        <v>33</v>
      </c>
      <c r="AX200" s="13" t="s">
        <v>82</v>
      </c>
      <c r="AY200" s="180" t="s">
        <v>120</v>
      </c>
    </row>
    <row r="201" s="13" customFormat="1">
      <c r="A201" s="13"/>
      <c r="B201" s="178"/>
      <c r="C201" s="13"/>
      <c r="D201" s="179" t="s">
        <v>131</v>
      </c>
      <c r="E201" s="13"/>
      <c r="F201" s="181" t="s">
        <v>220</v>
      </c>
      <c r="G201" s="13"/>
      <c r="H201" s="182">
        <v>49.560000000000002</v>
      </c>
      <c r="I201" s="183"/>
      <c r="J201" s="13"/>
      <c r="K201" s="13"/>
      <c r="L201" s="178"/>
      <c r="M201" s="184"/>
      <c r="N201" s="185"/>
      <c r="O201" s="185"/>
      <c r="P201" s="185"/>
      <c r="Q201" s="185"/>
      <c r="R201" s="185"/>
      <c r="S201" s="185"/>
      <c r="T201" s="18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0" t="s">
        <v>131</v>
      </c>
      <c r="AU201" s="180" t="s">
        <v>129</v>
      </c>
      <c r="AV201" s="13" t="s">
        <v>129</v>
      </c>
      <c r="AW201" s="13" t="s">
        <v>3</v>
      </c>
      <c r="AX201" s="13" t="s">
        <v>82</v>
      </c>
      <c r="AY201" s="180" t="s">
        <v>120</v>
      </c>
    </row>
    <row r="202" s="2" customFormat="1" ht="16.5" customHeight="1">
      <c r="A202" s="37"/>
      <c r="B202" s="164"/>
      <c r="C202" s="203" t="s">
        <v>221</v>
      </c>
      <c r="D202" s="203" t="s">
        <v>169</v>
      </c>
      <c r="E202" s="204" t="s">
        <v>222</v>
      </c>
      <c r="F202" s="205" t="s">
        <v>223</v>
      </c>
      <c r="G202" s="206" t="s">
        <v>160</v>
      </c>
      <c r="H202" s="207">
        <v>141.679</v>
      </c>
      <c r="I202" s="208"/>
      <c r="J202" s="209">
        <f>ROUND(I202*H202,2)</f>
        <v>0</v>
      </c>
      <c r="K202" s="205" t="s">
        <v>127</v>
      </c>
      <c r="L202" s="210"/>
      <c r="M202" s="211" t="s">
        <v>1</v>
      </c>
      <c r="N202" s="212" t="s">
        <v>43</v>
      </c>
      <c r="O202" s="76"/>
      <c r="P202" s="174">
        <f>O202*H202</f>
        <v>0</v>
      </c>
      <c r="Q202" s="174">
        <v>4.0000000000000003E-05</v>
      </c>
      <c r="R202" s="174">
        <f>Q202*H202</f>
        <v>0.0056671600000000009</v>
      </c>
      <c r="S202" s="174">
        <v>0</v>
      </c>
      <c r="T202" s="175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76" t="s">
        <v>172</v>
      </c>
      <c r="AT202" s="176" t="s">
        <v>169</v>
      </c>
      <c r="AU202" s="176" t="s">
        <v>129</v>
      </c>
      <c r="AY202" s="18" t="s">
        <v>120</v>
      </c>
      <c r="BE202" s="177">
        <f>IF(N202="základní",J202,0)</f>
        <v>0</v>
      </c>
      <c r="BF202" s="177">
        <f>IF(N202="snížená",J202,0)</f>
        <v>0</v>
      </c>
      <c r="BG202" s="177">
        <f>IF(N202="zákl. přenesená",J202,0)</f>
        <v>0</v>
      </c>
      <c r="BH202" s="177">
        <f>IF(N202="sníž. přenesená",J202,0)</f>
        <v>0</v>
      </c>
      <c r="BI202" s="177">
        <f>IF(N202="nulová",J202,0)</f>
        <v>0</v>
      </c>
      <c r="BJ202" s="18" t="s">
        <v>129</v>
      </c>
      <c r="BK202" s="177">
        <f>ROUND(I202*H202,2)</f>
        <v>0</v>
      </c>
      <c r="BL202" s="18" t="s">
        <v>128</v>
      </c>
      <c r="BM202" s="176" t="s">
        <v>224</v>
      </c>
    </row>
    <row r="203" s="13" customFormat="1">
      <c r="A203" s="13"/>
      <c r="B203" s="178"/>
      <c r="C203" s="13"/>
      <c r="D203" s="179" t="s">
        <v>131</v>
      </c>
      <c r="E203" s="180" t="s">
        <v>1</v>
      </c>
      <c r="F203" s="181" t="s">
        <v>214</v>
      </c>
      <c r="G203" s="13"/>
      <c r="H203" s="182">
        <v>134.93199999999999</v>
      </c>
      <c r="I203" s="183"/>
      <c r="J203" s="13"/>
      <c r="K203" s="13"/>
      <c r="L203" s="178"/>
      <c r="M203" s="184"/>
      <c r="N203" s="185"/>
      <c r="O203" s="185"/>
      <c r="P203" s="185"/>
      <c r="Q203" s="185"/>
      <c r="R203" s="185"/>
      <c r="S203" s="185"/>
      <c r="T203" s="18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0" t="s">
        <v>131</v>
      </c>
      <c r="AU203" s="180" t="s">
        <v>129</v>
      </c>
      <c r="AV203" s="13" t="s">
        <v>129</v>
      </c>
      <c r="AW203" s="13" t="s">
        <v>33</v>
      </c>
      <c r="AX203" s="13" t="s">
        <v>82</v>
      </c>
      <c r="AY203" s="180" t="s">
        <v>120</v>
      </c>
    </row>
    <row r="204" s="13" customFormat="1">
      <c r="A204" s="13"/>
      <c r="B204" s="178"/>
      <c r="C204" s="13"/>
      <c r="D204" s="179" t="s">
        <v>131</v>
      </c>
      <c r="E204" s="13"/>
      <c r="F204" s="181" t="s">
        <v>225</v>
      </c>
      <c r="G204" s="13"/>
      <c r="H204" s="182">
        <v>141.679</v>
      </c>
      <c r="I204" s="183"/>
      <c r="J204" s="13"/>
      <c r="K204" s="13"/>
      <c r="L204" s="178"/>
      <c r="M204" s="184"/>
      <c r="N204" s="185"/>
      <c r="O204" s="185"/>
      <c r="P204" s="185"/>
      <c r="Q204" s="185"/>
      <c r="R204" s="185"/>
      <c r="S204" s="185"/>
      <c r="T204" s="18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0" t="s">
        <v>131</v>
      </c>
      <c r="AU204" s="180" t="s">
        <v>129</v>
      </c>
      <c r="AV204" s="13" t="s">
        <v>129</v>
      </c>
      <c r="AW204" s="13" t="s">
        <v>3</v>
      </c>
      <c r="AX204" s="13" t="s">
        <v>82</v>
      </c>
      <c r="AY204" s="180" t="s">
        <v>120</v>
      </c>
    </row>
    <row r="205" s="2" customFormat="1" ht="16.5" customHeight="1">
      <c r="A205" s="37"/>
      <c r="B205" s="164"/>
      <c r="C205" s="203" t="s">
        <v>8</v>
      </c>
      <c r="D205" s="203" t="s">
        <v>169</v>
      </c>
      <c r="E205" s="204" t="s">
        <v>226</v>
      </c>
      <c r="F205" s="205" t="s">
        <v>227</v>
      </c>
      <c r="G205" s="206" t="s">
        <v>160</v>
      </c>
      <c r="H205" s="207">
        <v>37.380000000000003</v>
      </c>
      <c r="I205" s="208"/>
      <c r="J205" s="209">
        <f>ROUND(I205*H205,2)</f>
        <v>0</v>
      </c>
      <c r="K205" s="205" t="s">
        <v>127</v>
      </c>
      <c r="L205" s="210"/>
      <c r="M205" s="211" t="s">
        <v>1</v>
      </c>
      <c r="N205" s="212" t="s">
        <v>43</v>
      </c>
      <c r="O205" s="76"/>
      <c r="P205" s="174">
        <f>O205*H205</f>
        <v>0</v>
      </c>
      <c r="Q205" s="174">
        <v>0.00050000000000000001</v>
      </c>
      <c r="R205" s="174">
        <f>Q205*H205</f>
        <v>0.018690000000000002</v>
      </c>
      <c r="S205" s="174">
        <v>0</v>
      </c>
      <c r="T205" s="175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76" t="s">
        <v>172</v>
      </c>
      <c r="AT205" s="176" t="s">
        <v>169</v>
      </c>
      <c r="AU205" s="176" t="s">
        <v>129</v>
      </c>
      <c r="AY205" s="18" t="s">
        <v>120</v>
      </c>
      <c r="BE205" s="177">
        <f>IF(N205="základní",J205,0)</f>
        <v>0</v>
      </c>
      <c r="BF205" s="177">
        <f>IF(N205="snížená",J205,0)</f>
        <v>0</v>
      </c>
      <c r="BG205" s="177">
        <f>IF(N205="zákl. přenesená",J205,0)</f>
        <v>0</v>
      </c>
      <c r="BH205" s="177">
        <f>IF(N205="sníž. přenesená",J205,0)</f>
        <v>0</v>
      </c>
      <c r="BI205" s="177">
        <f>IF(N205="nulová",J205,0)</f>
        <v>0</v>
      </c>
      <c r="BJ205" s="18" t="s">
        <v>129</v>
      </c>
      <c r="BK205" s="177">
        <f>ROUND(I205*H205,2)</f>
        <v>0</v>
      </c>
      <c r="BL205" s="18" t="s">
        <v>128</v>
      </c>
      <c r="BM205" s="176" t="s">
        <v>228</v>
      </c>
    </row>
    <row r="206" s="13" customFormat="1">
      <c r="A206" s="13"/>
      <c r="B206" s="178"/>
      <c r="C206" s="13"/>
      <c r="D206" s="179" t="s">
        <v>131</v>
      </c>
      <c r="E206" s="180" t="s">
        <v>1</v>
      </c>
      <c r="F206" s="181" t="s">
        <v>229</v>
      </c>
      <c r="G206" s="13"/>
      <c r="H206" s="182">
        <v>35.600000000000001</v>
      </c>
      <c r="I206" s="183"/>
      <c r="J206" s="13"/>
      <c r="K206" s="13"/>
      <c r="L206" s="178"/>
      <c r="M206" s="184"/>
      <c r="N206" s="185"/>
      <c r="O206" s="185"/>
      <c r="P206" s="185"/>
      <c r="Q206" s="185"/>
      <c r="R206" s="185"/>
      <c r="S206" s="185"/>
      <c r="T206" s="18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0" t="s">
        <v>131</v>
      </c>
      <c r="AU206" s="180" t="s">
        <v>129</v>
      </c>
      <c r="AV206" s="13" t="s">
        <v>129</v>
      </c>
      <c r="AW206" s="13" t="s">
        <v>33</v>
      </c>
      <c r="AX206" s="13" t="s">
        <v>82</v>
      </c>
      <c r="AY206" s="180" t="s">
        <v>120</v>
      </c>
    </row>
    <row r="207" s="13" customFormat="1">
      <c r="A207" s="13"/>
      <c r="B207" s="178"/>
      <c r="C207" s="13"/>
      <c r="D207" s="179" t="s">
        <v>131</v>
      </c>
      <c r="E207" s="13"/>
      <c r="F207" s="181" t="s">
        <v>230</v>
      </c>
      <c r="G207" s="13"/>
      <c r="H207" s="182">
        <v>37.380000000000003</v>
      </c>
      <c r="I207" s="183"/>
      <c r="J207" s="13"/>
      <c r="K207" s="13"/>
      <c r="L207" s="178"/>
      <c r="M207" s="184"/>
      <c r="N207" s="185"/>
      <c r="O207" s="185"/>
      <c r="P207" s="185"/>
      <c r="Q207" s="185"/>
      <c r="R207" s="185"/>
      <c r="S207" s="185"/>
      <c r="T207" s="18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0" t="s">
        <v>131</v>
      </c>
      <c r="AU207" s="180" t="s">
        <v>129</v>
      </c>
      <c r="AV207" s="13" t="s">
        <v>129</v>
      </c>
      <c r="AW207" s="13" t="s">
        <v>3</v>
      </c>
      <c r="AX207" s="13" t="s">
        <v>82</v>
      </c>
      <c r="AY207" s="180" t="s">
        <v>120</v>
      </c>
    </row>
    <row r="208" s="2" customFormat="1" ht="16.5" customHeight="1">
      <c r="A208" s="37"/>
      <c r="B208" s="164"/>
      <c r="C208" s="203" t="s">
        <v>231</v>
      </c>
      <c r="D208" s="203" t="s">
        <v>169</v>
      </c>
      <c r="E208" s="204" t="s">
        <v>232</v>
      </c>
      <c r="F208" s="205" t="s">
        <v>233</v>
      </c>
      <c r="G208" s="206" t="s">
        <v>160</v>
      </c>
      <c r="H208" s="207">
        <v>37.380000000000003</v>
      </c>
      <c r="I208" s="208"/>
      <c r="J208" s="209">
        <f>ROUND(I208*H208,2)</f>
        <v>0</v>
      </c>
      <c r="K208" s="205" t="s">
        <v>127</v>
      </c>
      <c r="L208" s="210"/>
      <c r="M208" s="211" t="s">
        <v>1</v>
      </c>
      <c r="N208" s="212" t="s">
        <v>43</v>
      </c>
      <c r="O208" s="76"/>
      <c r="P208" s="174">
        <f>O208*H208</f>
        <v>0</v>
      </c>
      <c r="Q208" s="174">
        <v>0.00029999999999999997</v>
      </c>
      <c r="R208" s="174">
        <f>Q208*H208</f>
        <v>0.011214</v>
      </c>
      <c r="S208" s="174">
        <v>0</v>
      </c>
      <c r="T208" s="175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76" t="s">
        <v>172</v>
      </c>
      <c r="AT208" s="176" t="s">
        <v>169</v>
      </c>
      <c r="AU208" s="176" t="s">
        <v>129</v>
      </c>
      <c r="AY208" s="18" t="s">
        <v>120</v>
      </c>
      <c r="BE208" s="177">
        <f>IF(N208="základní",J208,0)</f>
        <v>0</v>
      </c>
      <c r="BF208" s="177">
        <f>IF(N208="snížená",J208,0)</f>
        <v>0</v>
      </c>
      <c r="BG208" s="177">
        <f>IF(N208="zákl. přenesená",J208,0)</f>
        <v>0</v>
      </c>
      <c r="BH208" s="177">
        <f>IF(N208="sníž. přenesená",J208,0)</f>
        <v>0</v>
      </c>
      <c r="BI208" s="177">
        <f>IF(N208="nulová",J208,0)</f>
        <v>0</v>
      </c>
      <c r="BJ208" s="18" t="s">
        <v>129</v>
      </c>
      <c r="BK208" s="177">
        <f>ROUND(I208*H208,2)</f>
        <v>0</v>
      </c>
      <c r="BL208" s="18" t="s">
        <v>128</v>
      </c>
      <c r="BM208" s="176" t="s">
        <v>234</v>
      </c>
    </row>
    <row r="209" s="13" customFormat="1">
      <c r="A209" s="13"/>
      <c r="B209" s="178"/>
      <c r="C209" s="13"/>
      <c r="D209" s="179" t="s">
        <v>131</v>
      </c>
      <c r="E209" s="180" t="s">
        <v>1</v>
      </c>
      <c r="F209" s="181" t="s">
        <v>235</v>
      </c>
      <c r="G209" s="13"/>
      <c r="H209" s="182">
        <v>35.600000000000001</v>
      </c>
      <c r="I209" s="183"/>
      <c r="J209" s="13"/>
      <c r="K209" s="13"/>
      <c r="L209" s="178"/>
      <c r="M209" s="184"/>
      <c r="N209" s="185"/>
      <c r="O209" s="185"/>
      <c r="P209" s="185"/>
      <c r="Q209" s="185"/>
      <c r="R209" s="185"/>
      <c r="S209" s="185"/>
      <c r="T209" s="18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0" t="s">
        <v>131</v>
      </c>
      <c r="AU209" s="180" t="s">
        <v>129</v>
      </c>
      <c r="AV209" s="13" t="s">
        <v>129</v>
      </c>
      <c r="AW209" s="13" t="s">
        <v>33</v>
      </c>
      <c r="AX209" s="13" t="s">
        <v>82</v>
      </c>
      <c r="AY209" s="180" t="s">
        <v>120</v>
      </c>
    </row>
    <row r="210" s="13" customFormat="1">
      <c r="A210" s="13"/>
      <c r="B210" s="178"/>
      <c r="C210" s="13"/>
      <c r="D210" s="179" t="s">
        <v>131</v>
      </c>
      <c r="E210" s="13"/>
      <c r="F210" s="181" t="s">
        <v>230</v>
      </c>
      <c r="G210" s="13"/>
      <c r="H210" s="182">
        <v>37.380000000000003</v>
      </c>
      <c r="I210" s="183"/>
      <c r="J210" s="13"/>
      <c r="K210" s="13"/>
      <c r="L210" s="178"/>
      <c r="M210" s="184"/>
      <c r="N210" s="185"/>
      <c r="O210" s="185"/>
      <c r="P210" s="185"/>
      <c r="Q210" s="185"/>
      <c r="R210" s="185"/>
      <c r="S210" s="185"/>
      <c r="T210" s="18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0" t="s">
        <v>131</v>
      </c>
      <c r="AU210" s="180" t="s">
        <v>129</v>
      </c>
      <c r="AV210" s="13" t="s">
        <v>129</v>
      </c>
      <c r="AW210" s="13" t="s">
        <v>3</v>
      </c>
      <c r="AX210" s="13" t="s">
        <v>82</v>
      </c>
      <c r="AY210" s="180" t="s">
        <v>120</v>
      </c>
    </row>
    <row r="211" s="2" customFormat="1" ht="21.75" customHeight="1">
      <c r="A211" s="37"/>
      <c r="B211" s="164"/>
      <c r="C211" s="165" t="s">
        <v>236</v>
      </c>
      <c r="D211" s="165" t="s">
        <v>123</v>
      </c>
      <c r="E211" s="166" t="s">
        <v>237</v>
      </c>
      <c r="F211" s="167" t="s">
        <v>238</v>
      </c>
      <c r="G211" s="168" t="s">
        <v>126</v>
      </c>
      <c r="H211" s="169">
        <v>293.05500000000001</v>
      </c>
      <c r="I211" s="170"/>
      <c r="J211" s="171">
        <f>ROUND(I211*H211,2)</f>
        <v>0</v>
      </c>
      <c r="K211" s="167" t="s">
        <v>127</v>
      </c>
      <c r="L211" s="38"/>
      <c r="M211" s="172" t="s">
        <v>1</v>
      </c>
      <c r="N211" s="173" t="s">
        <v>43</v>
      </c>
      <c r="O211" s="76"/>
      <c r="P211" s="174">
        <f>O211*H211</f>
        <v>0</v>
      </c>
      <c r="Q211" s="174">
        <v>0.05296</v>
      </c>
      <c r="R211" s="174">
        <f>Q211*H211</f>
        <v>15.5201928</v>
      </c>
      <c r="S211" s="174">
        <v>0</v>
      </c>
      <c r="T211" s="175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76" t="s">
        <v>128</v>
      </c>
      <c r="AT211" s="176" t="s">
        <v>123</v>
      </c>
      <c r="AU211" s="176" t="s">
        <v>129</v>
      </c>
      <c r="AY211" s="18" t="s">
        <v>120</v>
      </c>
      <c r="BE211" s="177">
        <f>IF(N211="základní",J211,0)</f>
        <v>0</v>
      </c>
      <c r="BF211" s="177">
        <f>IF(N211="snížená",J211,0)</f>
        <v>0</v>
      </c>
      <c r="BG211" s="177">
        <f>IF(N211="zákl. přenesená",J211,0)</f>
        <v>0</v>
      </c>
      <c r="BH211" s="177">
        <f>IF(N211="sníž. přenesená",J211,0)</f>
        <v>0</v>
      </c>
      <c r="BI211" s="177">
        <f>IF(N211="nulová",J211,0)</f>
        <v>0</v>
      </c>
      <c r="BJ211" s="18" t="s">
        <v>129</v>
      </c>
      <c r="BK211" s="177">
        <f>ROUND(I211*H211,2)</f>
        <v>0</v>
      </c>
      <c r="BL211" s="18" t="s">
        <v>128</v>
      </c>
      <c r="BM211" s="176" t="s">
        <v>239</v>
      </c>
    </row>
    <row r="212" s="13" customFormat="1">
      <c r="A212" s="13"/>
      <c r="B212" s="178"/>
      <c r="C212" s="13"/>
      <c r="D212" s="179" t="s">
        <v>131</v>
      </c>
      <c r="E212" s="180" t="s">
        <v>1</v>
      </c>
      <c r="F212" s="181" t="s">
        <v>240</v>
      </c>
      <c r="G212" s="13"/>
      <c r="H212" s="182">
        <v>49.604999999999997</v>
      </c>
      <c r="I212" s="183"/>
      <c r="J212" s="13"/>
      <c r="K212" s="13"/>
      <c r="L212" s="178"/>
      <c r="M212" s="184"/>
      <c r="N212" s="185"/>
      <c r="O212" s="185"/>
      <c r="P212" s="185"/>
      <c r="Q212" s="185"/>
      <c r="R212" s="185"/>
      <c r="S212" s="185"/>
      <c r="T212" s="18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0" t="s">
        <v>131</v>
      </c>
      <c r="AU212" s="180" t="s">
        <v>129</v>
      </c>
      <c r="AV212" s="13" t="s">
        <v>129</v>
      </c>
      <c r="AW212" s="13" t="s">
        <v>33</v>
      </c>
      <c r="AX212" s="13" t="s">
        <v>77</v>
      </c>
      <c r="AY212" s="180" t="s">
        <v>120</v>
      </c>
    </row>
    <row r="213" s="13" customFormat="1">
      <c r="A213" s="13"/>
      <c r="B213" s="178"/>
      <c r="C213" s="13"/>
      <c r="D213" s="179" t="s">
        <v>131</v>
      </c>
      <c r="E213" s="180" t="s">
        <v>1</v>
      </c>
      <c r="F213" s="181" t="s">
        <v>241</v>
      </c>
      <c r="G213" s="13"/>
      <c r="H213" s="182">
        <v>-6.9509999999999996</v>
      </c>
      <c r="I213" s="183"/>
      <c r="J213" s="13"/>
      <c r="K213" s="13"/>
      <c r="L213" s="178"/>
      <c r="M213" s="184"/>
      <c r="N213" s="185"/>
      <c r="O213" s="185"/>
      <c r="P213" s="185"/>
      <c r="Q213" s="185"/>
      <c r="R213" s="185"/>
      <c r="S213" s="185"/>
      <c r="T213" s="18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0" t="s">
        <v>131</v>
      </c>
      <c r="AU213" s="180" t="s">
        <v>129</v>
      </c>
      <c r="AV213" s="13" t="s">
        <v>129</v>
      </c>
      <c r="AW213" s="13" t="s">
        <v>33</v>
      </c>
      <c r="AX213" s="13" t="s">
        <v>77</v>
      </c>
      <c r="AY213" s="180" t="s">
        <v>120</v>
      </c>
    </row>
    <row r="214" s="13" customFormat="1">
      <c r="A214" s="13"/>
      <c r="B214" s="178"/>
      <c r="C214" s="13"/>
      <c r="D214" s="179" t="s">
        <v>131</v>
      </c>
      <c r="E214" s="180" t="s">
        <v>1</v>
      </c>
      <c r="F214" s="181" t="s">
        <v>242</v>
      </c>
      <c r="G214" s="13"/>
      <c r="H214" s="182">
        <v>4.8120000000000003</v>
      </c>
      <c r="I214" s="183"/>
      <c r="J214" s="13"/>
      <c r="K214" s="13"/>
      <c r="L214" s="178"/>
      <c r="M214" s="184"/>
      <c r="N214" s="185"/>
      <c r="O214" s="185"/>
      <c r="P214" s="185"/>
      <c r="Q214" s="185"/>
      <c r="R214" s="185"/>
      <c r="S214" s="185"/>
      <c r="T214" s="18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0" t="s">
        <v>131</v>
      </c>
      <c r="AU214" s="180" t="s">
        <v>129</v>
      </c>
      <c r="AV214" s="13" t="s">
        <v>129</v>
      </c>
      <c r="AW214" s="13" t="s">
        <v>33</v>
      </c>
      <c r="AX214" s="13" t="s">
        <v>77</v>
      </c>
      <c r="AY214" s="180" t="s">
        <v>120</v>
      </c>
    </row>
    <row r="215" s="13" customFormat="1">
      <c r="A215" s="13"/>
      <c r="B215" s="178"/>
      <c r="C215" s="13"/>
      <c r="D215" s="179" t="s">
        <v>131</v>
      </c>
      <c r="E215" s="180" t="s">
        <v>1</v>
      </c>
      <c r="F215" s="181" t="s">
        <v>243</v>
      </c>
      <c r="G215" s="13"/>
      <c r="H215" s="182">
        <v>10</v>
      </c>
      <c r="I215" s="183"/>
      <c r="J215" s="13"/>
      <c r="K215" s="13"/>
      <c r="L215" s="178"/>
      <c r="M215" s="184"/>
      <c r="N215" s="185"/>
      <c r="O215" s="185"/>
      <c r="P215" s="185"/>
      <c r="Q215" s="185"/>
      <c r="R215" s="185"/>
      <c r="S215" s="185"/>
      <c r="T215" s="18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0" t="s">
        <v>131</v>
      </c>
      <c r="AU215" s="180" t="s">
        <v>129</v>
      </c>
      <c r="AV215" s="13" t="s">
        <v>129</v>
      </c>
      <c r="AW215" s="13" t="s">
        <v>33</v>
      </c>
      <c r="AX215" s="13" t="s">
        <v>77</v>
      </c>
      <c r="AY215" s="180" t="s">
        <v>120</v>
      </c>
    </row>
    <row r="216" s="14" customFormat="1">
      <c r="A216" s="14"/>
      <c r="B216" s="187"/>
      <c r="C216" s="14"/>
      <c r="D216" s="179" t="s">
        <v>131</v>
      </c>
      <c r="E216" s="188" t="s">
        <v>1</v>
      </c>
      <c r="F216" s="189" t="s">
        <v>244</v>
      </c>
      <c r="G216" s="14"/>
      <c r="H216" s="190">
        <v>57.465999999999994</v>
      </c>
      <c r="I216" s="191"/>
      <c r="J216" s="14"/>
      <c r="K216" s="14"/>
      <c r="L216" s="187"/>
      <c r="M216" s="192"/>
      <c r="N216" s="193"/>
      <c r="O216" s="193"/>
      <c r="P216" s="193"/>
      <c r="Q216" s="193"/>
      <c r="R216" s="193"/>
      <c r="S216" s="193"/>
      <c r="T216" s="19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188" t="s">
        <v>131</v>
      </c>
      <c r="AU216" s="188" t="s">
        <v>129</v>
      </c>
      <c r="AV216" s="14" t="s">
        <v>136</v>
      </c>
      <c r="AW216" s="14" t="s">
        <v>33</v>
      </c>
      <c r="AX216" s="14" t="s">
        <v>77</v>
      </c>
      <c r="AY216" s="188" t="s">
        <v>120</v>
      </c>
    </row>
    <row r="217" s="13" customFormat="1">
      <c r="A217" s="13"/>
      <c r="B217" s="178"/>
      <c r="C217" s="13"/>
      <c r="D217" s="179" t="s">
        <v>131</v>
      </c>
      <c r="E217" s="180" t="s">
        <v>1</v>
      </c>
      <c r="F217" s="181" t="s">
        <v>245</v>
      </c>
      <c r="G217" s="13"/>
      <c r="H217" s="182">
        <v>126.84999999999999</v>
      </c>
      <c r="I217" s="183"/>
      <c r="J217" s="13"/>
      <c r="K217" s="13"/>
      <c r="L217" s="178"/>
      <c r="M217" s="184"/>
      <c r="N217" s="185"/>
      <c r="O217" s="185"/>
      <c r="P217" s="185"/>
      <c r="Q217" s="185"/>
      <c r="R217" s="185"/>
      <c r="S217" s="185"/>
      <c r="T217" s="18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0" t="s">
        <v>131</v>
      </c>
      <c r="AU217" s="180" t="s">
        <v>129</v>
      </c>
      <c r="AV217" s="13" t="s">
        <v>129</v>
      </c>
      <c r="AW217" s="13" t="s">
        <v>33</v>
      </c>
      <c r="AX217" s="13" t="s">
        <v>77</v>
      </c>
      <c r="AY217" s="180" t="s">
        <v>120</v>
      </c>
    </row>
    <row r="218" s="13" customFormat="1">
      <c r="A218" s="13"/>
      <c r="B218" s="178"/>
      <c r="C218" s="13"/>
      <c r="D218" s="179" t="s">
        <v>131</v>
      </c>
      <c r="E218" s="180" t="s">
        <v>1</v>
      </c>
      <c r="F218" s="181" t="s">
        <v>246</v>
      </c>
      <c r="G218" s="13"/>
      <c r="H218" s="182">
        <v>-13.823</v>
      </c>
      <c r="I218" s="183"/>
      <c r="J218" s="13"/>
      <c r="K218" s="13"/>
      <c r="L218" s="178"/>
      <c r="M218" s="184"/>
      <c r="N218" s="185"/>
      <c r="O218" s="185"/>
      <c r="P218" s="185"/>
      <c r="Q218" s="185"/>
      <c r="R218" s="185"/>
      <c r="S218" s="185"/>
      <c r="T218" s="18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0" t="s">
        <v>131</v>
      </c>
      <c r="AU218" s="180" t="s">
        <v>129</v>
      </c>
      <c r="AV218" s="13" t="s">
        <v>129</v>
      </c>
      <c r="AW218" s="13" t="s">
        <v>33</v>
      </c>
      <c r="AX218" s="13" t="s">
        <v>77</v>
      </c>
      <c r="AY218" s="180" t="s">
        <v>120</v>
      </c>
    </row>
    <row r="219" s="13" customFormat="1">
      <c r="A219" s="13"/>
      <c r="B219" s="178"/>
      <c r="C219" s="13"/>
      <c r="D219" s="179" t="s">
        <v>131</v>
      </c>
      <c r="E219" s="180" t="s">
        <v>1</v>
      </c>
      <c r="F219" s="181" t="s">
        <v>247</v>
      </c>
      <c r="G219" s="13"/>
      <c r="H219" s="182">
        <v>6.1959999999999997</v>
      </c>
      <c r="I219" s="183"/>
      <c r="J219" s="13"/>
      <c r="K219" s="13"/>
      <c r="L219" s="178"/>
      <c r="M219" s="184"/>
      <c r="N219" s="185"/>
      <c r="O219" s="185"/>
      <c r="P219" s="185"/>
      <c r="Q219" s="185"/>
      <c r="R219" s="185"/>
      <c r="S219" s="185"/>
      <c r="T219" s="18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0" t="s">
        <v>131</v>
      </c>
      <c r="AU219" s="180" t="s">
        <v>129</v>
      </c>
      <c r="AV219" s="13" t="s">
        <v>129</v>
      </c>
      <c r="AW219" s="13" t="s">
        <v>33</v>
      </c>
      <c r="AX219" s="13" t="s">
        <v>77</v>
      </c>
      <c r="AY219" s="180" t="s">
        <v>120</v>
      </c>
    </row>
    <row r="220" s="14" customFormat="1">
      <c r="A220" s="14"/>
      <c r="B220" s="187"/>
      <c r="C220" s="14"/>
      <c r="D220" s="179" t="s">
        <v>131</v>
      </c>
      <c r="E220" s="188" t="s">
        <v>1</v>
      </c>
      <c r="F220" s="189" t="s">
        <v>248</v>
      </c>
      <c r="G220" s="14"/>
      <c r="H220" s="190">
        <v>119.22299999999999</v>
      </c>
      <c r="I220" s="191"/>
      <c r="J220" s="14"/>
      <c r="K220" s="14"/>
      <c r="L220" s="187"/>
      <c r="M220" s="192"/>
      <c r="N220" s="193"/>
      <c r="O220" s="193"/>
      <c r="P220" s="193"/>
      <c r="Q220" s="193"/>
      <c r="R220" s="193"/>
      <c r="S220" s="193"/>
      <c r="T220" s="19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88" t="s">
        <v>131</v>
      </c>
      <c r="AU220" s="188" t="s">
        <v>129</v>
      </c>
      <c r="AV220" s="14" t="s">
        <v>136</v>
      </c>
      <c r="AW220" s="14" t="s">
        <v>33</v>
      </c>
      <c r="AX220" s="14" t="s">
        <v>77</v>
      </c>
      <c r="AY220" s="188" t="s">
        <v>120</v>
      </c>
    </row>
    <row r="221" s="13" customFormat="1">
      <c r="A221" s="13"/>
      <c r="B221" s="178"/>
      <c r="C221" s="13"/>
      <c r="D221" s="179" t="s">
        <v>131</v>
      </c>
      <c r="E221" s="180" t="s">
        <v>1</v>
      </c>
      <c r="F221" s="181" t="s">
        <v>249</v>
      </c>
      <c r="G221" s="13"/>
      <c r="H221" s="182">
        <v>129.76599999999999</v>
      </c>
      <c r="I221" s="183"/>
      <c r="J221" s="13"/>
      <c r="K221" s="13"/>
      <c r="L221" s="178"/>
      <c r="M221" s="184"/>
      <c r="N221" s="185"/>
      <c r="O221" s="185"/>
      <c r="P221" s="185"/>
      <c r="Q221" s="185"/>
      <c r="R221" s="185"/>
      <c r="S221" s="185"/>
      <c r="T221" s="18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0" t="s">
        <v>131</v>
      </c>
      <c r="AU221" s="180" t="s">
        <v>129</v>
      </c>
      <c r="AV221" s="13" t="s">
        <v>129</v>
      </c>
      <c r="AW221" s="13" t="s">
        <v>33</v>
      </c>
      <c r="AX221" s="13" t="s">
        <v>77</v>
      </c>
      <c r="AY221" s="180" t="s">
        <v>120</v>
      </c>
    </row>
    <row r="222" s="13" customFormat="1">
      <c r="A222" s="13"/>
      <c r="B222" s="178"/>
      <c r="C222" s="13"/>
      <c r="D222" s="179" t="s">
        <v>131</v>
      </c>
      <c r="E222" s="180" t="s">
        <v>1</v>
      </c>
      <c r="F222" s="181" t="s">
        <v>250</v>
      </c>
      <c r="G222" s="13"/>
      <c r="H222" s="182">
        <v>-22.866</v>
      </c>
      <c r="I222" s="183"/>
      <c r="J222" s="13"/>
      <c r="K222" s="13"/>
      <c r="L222" s="178"/>
      <c r="M222" s="184"/>
      <c r="N222" s="185"/>
      <c r="O222" s="185"/>
      <c r="P222" s="185"/>
      <c r="Q222" s="185"/>
      <c r="R222" s="185"/>
      <c r="S222" s="185"/>
      <c r="T222" s="18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0" t="s">
        <v>131</v>
      </c>
      <c r="AU222" s="180" t="s">
        <v>129</v>
      </c>
      <c r="AV222" s="13" t="s">
        <v>129</v>
      </c>
      <c r="AW222" s="13" t="s">
        <v>33</v>
      </c>
      <c r="AX222" s="13" t="s">
        <v>77</v>
      </c>
      <c r="AY222" s="180" t="s">
        <v>120</v>
      </c>
    </row>
    <row r="223" s="13" customFormat="1">
      <c r="A223" s="13"/>
      <c r="B223" s="178"/>
      <c r="C223" s="13"/>
      <c r="D223" s="179" t="s">
        <v>131</v>
      </c>
      <c r="E223" s="180" t="s">
        <v>1</v>
      </c>
      <c r="F223" s="181" t="s">
        <v>251</v>
      </c>
      <c r="G223" s="13"/>
      <c r="H223" s="182">
        <v>9.4659999999999993</v>
      </c>
      <c r="I223" s="183"/>
      <c r="J223" s="13"/>
      <c r="K223" s="13"/>
      <c r="L223" s="178"/>
      <c r="M223" s="184"/>
      <c r="N223" s="185"/>
      <c r="O223" s="185"/>
      <c r="P223" s="185"/>
      <c r="Q223" s="185"/>
      <c r="R223" s="185"/>
      <c r="S223" s="185"/>
      <c r="T223" s="18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0" t="s">
        <v>131</v>
      </c>
      <c r="AU223" s="180" t="s">
        <v>129</v>
      </c>
      <c r="AV223" s="13" t="s">
        <v>129</v>
      </c>
      <c r="AW223" s="13" t="s">
        <v>33</v>
      </c>
      <c r="AX223" s="13" t="s">
        <v>77</v>
      </c>
      <c r="AY223" s="180" t="s">
        <v>120</v>
      </c>
    </row>
    <row r="224" s="14" customFormat="1">
      <c r="A224" s="14"/>
      <c r="B224" s="187"/>
      <c r="C224" s="14"/>
      <c r="D224" s="179" t="s">
        <v>131</v>
      </c>
      <c r="E224" s="188" t="s">
        <v>1</v>
      </c>
      <c r="F224" s="189" t="s">
        <v>252</v>
      </c>
      <c r="G224" s="14"/>
      <c r="H224" s="190">
        <v>116.36599999999999</v>
      </c>
      <c r="I224" s="191"/>
      <c r="J224" s="14"/>
      <c r="K224" s="14"/>
      <c r="L224" s="187"/>
      <c r="M224" s="192"/>
      <c r="N224" s="193"/>
      <c r="O224" s="193"/>
      <c r="P224" s="193"/>
      <c r="Q224" s="193"/>
      <c r="R224" s="193"/>
      <c r="S224" s="193"/>
      <c r="T224" s="19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188" t="s">
        <v>131</v>
      </c>
      <c r="AU224" s="188" t="s">
        <v>129</v>
      </c>
      <c r="AV224" s="14" t="s">
        <v>136</v>
      </c>
      <c r="AW224" s="14" t="s">
        <v>33</v>
      </c>
      <c r="AX224" s="14" t="s">
        <v>77</v>
      </c>
      <c r="AY224" s="188" t="s">
        <v>120</v>
      </c>
    </row>
    <row r="225" s="15" customFormat="1">
      <c r="A225" s="15"/>
      <c r="B225" s="195"/>
      <c r="C225" s="15"/>
      <c r="D225" s="179" t="s">
        <v>131</v>
      </c>
      <c r="E225" s="196" t="s">
        <v>1</v>
      </c>
      <c r="F225" s="197" t="s">
        <v>157</v>
      </c>
      <c r="G225" s="15"/>
      <c r="H225" s="198">
        <v>293.05499999999995</v>
      </c>
      <c r="I225" s="199"/>
      <c r="J225" s="15"/>
      <c r="K225" s="15"/>
      <c r="L225" s="195"/>
      <c r="M225" s="200"/>
      <c r="N225" s="201"/>
      <c r="O225" s="201"/>
      <c r="P225" s="201"/>
      <c r="Q225" s="201"/>
      <c r="R225" s="201"/>
      <c r="S225" s="201"/>
      <c r="T225" s="202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196" t="s">
        <v>131</v>
      </c>
      <c r="AU225" s="196" t="s">
        <v>129</v>
      </c>
      <c r="AV225" s="15" t="s">
        <v>128</v>
      </c>
      <c r="AW225" s="15" t="s">
        <v>33</v>
      </c>
      <c r="AX225" s="15" t="s">
        <v>82</v>
      </c>
      <c r="AY225" s="196" t="s">
        <v>120</v>
      </c>
    </row>
    <row r="226" s="2" customFormat="1" ht="16.5" customHeight="1">
      <c r="A226" s="37"/>
      <c r="B226" s="164"/>
      <c r="C226" s="165" t="s">
        <v>253</v>
      </c>
      <c r="D226" s="165" t="s">
        <v>123</v>
      </c>
      <c r="E226" s="166" t="s">
        <v>254</v>
      </c>
      <c r="F226" s="167" t="s">
        <v>255</v>
      </c>
      <c r="G226" s="168" t="s">
        <v>126</v>
      </c>
      <c r="H226" s="169">
        <v>34.5</v>
      </c>
      <c r="I226" s="170"/>
      <c r="J226" s="171">
        <f>ROUND(I226*H226,2)</f>
        <v>0</v>
      </c>
      <c r="K226" s="167" t="s">
        <v>1</v>
      </c>
      <c r="L226" s="38"/>
      <c r="M226" s="172" t="s">
        <v>1</v>
      </c>
      <c r="N226" s="173" t="s">
        <v>43</v>
      </c>
      <c r="O226" s="76"/>
      <c r="P226" s="174">
        <f>O226*H226</f>
        <v>0</v>
      </c>
      <c r="Q226" s="174">
        <v>0.021000000000000001</v>
      </c>
      <c r="R226" s="174">
        <f>Q226*H226</f>
        <v>0.72450000000000003</v>
      </c>
      <c r="S226" s="174">
        <v>0</v>
      </c>
      <c r="T226" s="175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76" t="s">
        <v>128</v>
      </c>
      <c r="AT226" s="176" t="s">
        <v>123</v>
      </c>
      <c r="AU226" s="176" t="s">
        <v>129</v>
      </c>
      <c r="AY226" s="18" t="s">
        <v>120</v>
      </c>
      <c r="BE226" s="177">
        <f>IF(N226="základní",J226,0)</f>
        <v>0</v>
      </c>
      <c r="BF226" s="177">
        <f>IF(N226="snížená",J226,0)</f>
        <v>0</v>
      </c>
      <c r="BG226" s="177">
        <f>IF(N226="zákl. přenesená",J226,0)</f>
        <v>0</v>
      </c>
      <c r="BH226" s="177">
        <f>IF(N226="sníž. přenesená",J226,0)</f>
        <v>0</v>
      </c>
      <c r="BI226" s="177">
        <f>IF(N226="nulová",J226,0)</f>
        <v>0</v>
      </c>
      <c r="BJ226" s="18" t="s">
        <v>129</v>
      </c>
      <c r="BK226" s="177">
        <f>ROUND(I226*H226,2)</f>
        <v>0</v>
      </c>
      <c r="BL226" s="18" t="s">
        <v>128</v>
      </c>
      <c r="BM226" s="176" t="s">
        <v>256</v>
      </c>
    </row>
    <row r="227" s="13" customFormat="1">
      <c r="A227" s="13"/>
      <c r="B227" s="178"/>
      <c r="C227" s="13"/>
      <c r="D227" s="179" t="s">
        <v>131</v>
      </c>
      <c r="E227" s="180" t="s">
        <v>1</v>
      </c>
      <c r="F227" s="181" t="s">
        <v>257</v>
      </c>
      <c r="G227" s="13"/>
      <c r="H227" s="182">
        <v>34.5</v>
      </c>
      <c r="I227" s="183"/>
      <c r="J227" s="13"/>
      <c r="K227" s="13"/>
      <c r="L227" s="178"/>
      <c r="M227" s="184"/>
      <c r="N227" s="185"/>
      <c r="O227" s="185"/>
      <c r="P227" s="185"/>
      <c r="Q227" s="185"/>
      <c r="R227" s="185"/>
      <c r="S227" s="185"/>
      <c r="T227" s="18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0" t="s">
        <v>131</v>
      </c>
      <c r="AU227" s="180" t="s">
        <v>129</v>
      </c>
      <c r="AV227" s="13" t="s">
        <v>129</v>
      </c>
      <c r="AW227" s="13" t="s">
        <v>33</v>
      </c>
      <c r="AX227" s="13" t="s">
        <v>77</v>
      </c>
      <c r="AY227" s="180" t="s">
        <v>120</v>
      </c>
    </row>
    <row r="228" s="15" customFormat="1">
      <c r="A228" s="15"/>
      <c r="B228" s="195"/>
      <c r="C228" s="15"/>
      <c r="D228" s="179" t="s">
        <v>131</v>
      </c>
      <c r="E228" s="196" t="s">
        <v>1</v>
      </c>
      <c r="F228" s="197" t="s">
        <v>157</v>
      </c>
      <c r="G228" s="15"/>
      <c r="H228" s="198">
        <v>34.5</v>
      </c>
      <c r="I228" s="199"/>
      <c r="J228" s="15"/>
      <c r="K228" s="15"/>
      <c r="L228" s="195"/>
      <c r="M228" s="200"/>
      <c r="N228" s="201"/>
      <c r="O228" s="201"/>
      <c r="P228" s="201"/>
      <c r="Q228" s="201"/>
      <c r="R228" s="201"/>
      <c r="S228" s="201"/>
      <c r="T228" s="202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196" t="s">
        <v>131</v>
      </c>
      <c r="AU228" s="196" t="s">
        <v>129</v>
      </c>
      <c r="AV228" s="15" t="s">
        <v>128</v>
      </c>
      <c r="AW228" s="15" t="s">
        <v>33</v>
      </c>
      <c r="AX228" s="15" t="s">
        <v>82</v>
      </c>
      <c r="AY228" s="196" t="s">
        <v>120</v>
      </c>
    </row>
    <row r="229" s="2" customFormat="1" ht="16.5" customHeight="1">
      <c r="A229" s="37"/>
      <c r="B229" s="164"/>
      <c r="C229" s="165" t="s">
        <v>258</v>
      </c>
      <c r="D229" s="165" t="s">
        <v>123</v>
      </c>
      <c r="E229" s="166" t="s">
        <v>259</v>
      </c>
      <c r="F229" s="167" t="s">
        <v>260</v>
      </c>
      <c r="G229" s="168" t="s">
        <v>126</v>
      </c>
      <c r="H229" s="169">
        <v>450.80599999999998</v>
      </c>
      <c r="I229" s="170"/>
      <c r="J229" s="171">
        <f>ROUND(I229*H229,2)</f>
        <v>0</v>
      </c>
      <c r="K229" s="167" t="s">
        <v>127</v>
      </c>
      <c r="L229" s="38"/>
      <c r="M229" s="172" t="s">
        <v>1</v>
      </c>
      <c r="N229" s="173" t="s">
        <v>43</v>
      </c>
      <c r="O229" s="76"/>
      <c r="P229" s="174">
        <f>O229*H229</f>
        <v>0</v>
      </c>
      <c r="Q229" s="174">
        <v>0.0027000000000000001</v>
      </c>
      <c r="R229" s="174">
        <f>Q229*H229</f>
        <v>1.2171761999999999</v>
      </c>
      <c r="S229" s="174">
        <v>0</v>
      </c>
      <c r="T229" s="175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76" t="s">
        <v>128</v>
      </c>
      <c r="AT229" s="176" t="s">
        <v>123</v>
      </c>
      <c r="AU229" s="176" t="s">
        <v>129</v>
      </c>
      <c r="AY229" s="18" t="s">
        <v>120</v>
      </c>
      <c r="BE229" s="177">
        <f>IF(N229="základní",J229,0)</f>
        <v>0</v>
      </c>
      <c r="BF229" s="177">
        <f>IF(N229="snížená",J229,0)</f>
        <v>0</v>
      </c>
      <c r="BG229" s="177">
        <f>IF(N229="zákl. přenesená",J229,0)</f>
        <v>0</v>
      </c>
      <c r="BH229" s="177">
        <f>IF(N229="sníž. přenesená",J229,0)</f>
        <v>0</v>
      </c>
      <c r="BI229" s="177">
        <f>IF(N229="nulová",J229,0)</f>
        <v>0</v>
      </c>
      <c r="BJ229" s="18" t="s">
        <v>129</v>
      </c>
      <c r="BK229" s="177">
        <f>ROUND(I229*H229,2)</f>
        <v>0</v>
      </c>
      <c r="BL229" s="18" t="s">
        <v>128</v>
      </c>
      <c r="BM229" s="176" t="s">
        <v>261</v>
      </c>
    </row>
    <row r="230" s="2" customFormat="1" ht="16.5" customHeight="1">
      <c r="A230" s="37"/>
      <c r="B230" s="164"/>
      <c r="C230" s="165" t="s">
        <v>262</v>
      </c>
      <c r="D230" s="165" t="s">
        <v>123</v>
      </c>
      <c r="E230" s="166" t="s">
        <v>263</v>
      </c>
      <c r="F230" s="167" t="s">
        <v>264</v>
      </c>
      <c r="G230" s="168" t="s">
        <v>160</v>
      </c>
      <c r="H230" s="169">
        <v>21.510000000000002</v>
      </c>
      <c r="I230" s="170"/>
      <c r="J230" s="171">
        <f>ROUND(I230*H230,2)</f>
        <v>0</v>
      </c>
      <c r="K230" s="167" t="s">
        <v>127</v>
      </c>
      <c r="L230" s="38"/>
      <c r="M230" s="172" t="s">
        <v>1</v>
      </c>
      <c r="N230" s="173" t="s">
        <v>43</v>
      </c>
      <c r="O230" s="76"/>
      <c r="P230" s="174">
        <f>O230*H230</f>
        <v>0</v>
      </c>
      <c r="Q230" s="174">
        <v>0.010319999999999999</v>
      </c>
      <c r="R230" s="174">
        <f>Q230*H230</f>
        <v>0.22198319999999999</v>
      </c>
      <c r="S230" s="174">
        <v>0</v>
      </c>
      <c r="T230" s="175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76" t="s">
        <v>128</v>
      </c>
      <c r="AT230" s="176" t="s">
        <v>123</v>
      </c>
      <c r="AU230" s="176" t="s">
        <v>129</v>
      </c>
      <c r="AY230" s="18" t="s">
        <v>120</v>
      </c>
      <c r="BE230" s="177">
        <f>IF(N230="základní",J230,0)</f>
        <v>0</v>
      </c>
      <c r="BF230" s="177">
        <f>IF(N230="snížená",J230,0)</f>
        <v>0</v>
      </c>
      <c r="BG230" s="177">
        <f>IF(N230="zákl. přenesená",J230,0)</f>
        <v>0</v>
      </c>
      <c r="BH230" s="177">
        <f>IF(N230="sníž. přenesená",J230,0)</f>
        <v>0</v>
      </c>
      <c r="BI230" s="177">
        <f>IF(N230="nulová",J230,0)</f>
        <v>0</v>
      </c>
      <c r="BJ230" s="18" t="s">
        <v>129</v>
      </c>
      <c r="BK230" s="177">
        <f>ROUND(I230*H230,2)</f>
        <v>0</v>
      </c>
      <c r="BL230" s="18" t="s">
        <v>128</v>
      </c>
      <c r="BM230" s="176" t="s">
        <v>265</v>
      </c>
    </row>
    <row r="231" s="13" customFormat="1">
      <c r="A231" s="13"/>
      <c r="B231" s="178"/>
      <c r="C231" s="13"/>
      <c r="D231" s="179" t="s">
        <v>131</v>
      </c>
      <c r="E231" s="180" t="s">
        <v>1</v>
      </c>
      <c r="F231" s="181" t="s">
        <v>266</v>
      </c>
      <c r="G231" s="13"/>
      <c r="H231" s="182">
        <v>21.510000000000002</v>
      </c>
      <c r="I231" s="183"/>
      <c r="J231" s="13"/>
      <c r="K231" s="13"/>
      <c r="L231" s="178"/>
      <c r="M231" s="184"/>
      <c r="N231" s="185"/>
      <c r="O231" s="185"/>
      <c r="P231" s="185"/>
      <c r="Q231" s="185"/>
      <c r="R231" s="185"/>
      <c r="S231" s="185"/>
      <c r="T231" s="18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0" t="s">
        <v>131</v>
      </c>
      <c r="AU231" s="180" t="s">
        <v>129</v>
      </c>
      <c r="AV231" s="13" t="s">
        <v>129</v>
      </c>
      <c r="AW231" s="13" t="s">
        <v>33</v>
      </c>
      <c r="AX231" s="13" t="s">
        <v>82</v>
      </c>
      <c r="AY231" s="180" t="s">
        <v>120</v>
      </c>
    </row>
    <row r="232" s="2" customFormat="1" ht="16.5" customHeight="1">
      <c r="A232" s="37"/>
      <c r="B232" s="164"/>
      <c r="C232" s="165" t="s">
        <v>7</v>
      </c>
      <c r="D232" s="165" t="s">
        <v>123</v>
      </c>
      <c r="E232" s="166" t="s">
        <v>267</v>
      </c>
      <c r="F232" s="167" t="s">
        <v>268</v>
      </c>
      <c r="G232" s="168" t="s">
        <v>160</v>
      </c>
      <c r="H232" s="169">
        <v>35.93</v>
      </c>
      <c r="I232" s="170"/>
      <c r="J232" s="171">
        <f>ROUND(I232*H232,2)</f>
        <v>0</v>
      </c>
      <c r="K232" s="167" t="s">
        <v>127</v>
      </c>
      <c r="L232" s="38"/>
      <c r="M232" s="172" t="s">
        <v>1</v>
      </c>
      <c r="N232" s="173" t="s">
        <v>43</v>
      </c>
      <c r="O232" s="76"/>
      <c r="P232" s="174">
        <f>O232*H232</f>
        <v>0</v>
      </c>
      <c r="Q232" s="174">
        <v>0.020650000000000002</v>
      </c>
      <c r="R232" s="174">
        <f>Q232*H232</f>
        <v>0.74195450000000007</v>
      </c>
      <c r="S232" s="174">
        <v>0</v>
      </c>
      <c r="T232" s="175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76" t="s">
        <v>128</v>
      </c>
      <c r="AT232" s="176" t="s">
        <v>123</v>
      </c>
      <c r="AU232" s="176" t="s">
        <v>129</v>
      </c>
      <c r="AY232" s="18" t="s">
        <v>120</v>
      </c>
      <c r="BE232" s="177">
        <f>IF(N232="základní",J232,0)</f>
        <v>0</v>
      </c>
      <c r="BF232" s="177">
        <f>IF(N232="snížená",J232,0)</f>
        <v>0</v>
      </c>
      <c r="BG232" s="177">
        <f>IF(N232="zákl. přenesená",J232,0)</f>
        <v>0</v>
      </c>
      <c r="BH232" s="177">
        <f>IF(N232="sníž. přenesená",J232,0)</f>
        <v>0</v>
      </c>
      <c r="BI232" s="177">
        <f>IF(N232="nulová",J232,0)</f>
        <v>0</v>
      </c>
      <c r="BJ232" s="18" t="s">
        <v>129</v>
      </c>
      <c r="BK232" s="177">
        <f>ROUND(I232*H232,2)</f>
        <v>0</v>
      </c>
      <c r="BL232" s="18" t="s">
        <v>128</v>
      </c>
      <c r="BM232" s="176" t="s">
        <v>269</v>
      </c>
    </row>
    <row r="233" s="13" customFormat="1">
      <c r="A233" s="13"/>
      <c r="B233" s="178"/>
      <c r="C233" s="13"/>
      <c r="D233" s="179" t="s">
        <v>131</v>
      </c>
      <c r="E233" s="180" t="s">
        <v>1</v>
      </c>
      <c r="F233" s="181" t="s">
        <v>270</v>
      </c>
      <c r="G233" s="13"/>
      <c r="H233" s="182">
        <v>1.5900000000000001</v>
      </c>
      <c r="I233" s="183"/>
      <c r="J233" s="13"/>
      <c r="K233" s="13"/>
      <c r="L233" s="178"/>
      <c r="M233" s="184"/>
      <c r="N233" s="185"/>
      <c r="O233" s="185"/>
      <c r="P233" s="185"/>
      <c r="Q233" s="185"/>
      <c r="R233" s="185"/>
      <c r="S233" s="185"/>
      <c r="T233" s="18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0" t="s">
        <v>131</v>
      </c>
      <c r="AU233" s="180" t="s">
        <v>129</v>
      </c>
      <c r="AV233" s="13" t="s">
        <v>129</v>
      </c>
      <c r="AW233" s="13" t="s">
        <v>33</v>
      </c>
      <c r="AX233" s="13" t="s">
        <v>77</v>
      </c>
      <c r="AY233" s="180" t="s">
        <v>120</v>
      </c>
    </row>
    <row r="234" s="13" customFormat="1">
      <c r="A234" s="13"/>
      <c r="B234" s="178"/>
      <c r="C234" s="13"/>
      <c r="D234" s="179" t="s">
        <v>131</v>
      </c>
      <c r="E234" s="180" t="s">
        <v>1</v>
      </c>
      <c r="F234" s="181" t="s">
        <v>271</v>
      </c>
      <c r="G234" s="13"/>
      <c r="H234" s="182">
        <v>16.640000000000001</v>
      </c>
      <c r="I234" s="183"/>
      <c r="J234" s="13"/>
      <c r="K234" s="13"/>
      <c r="L234" s="178"/>
      <c r="M234" s="184"/>
      <c r="N234" s="185"/>
      <c r="O234" s="185"/>
      <c r="P234" s="185"/>
      <c r="Q234" s="185"/>
      <c r="R234" s="185"/>
      <c r="S234" s="185"/>
      <c r="T234" s="18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0" t="s">
        <v>131</v>
      </c>
      <c r="AU234" s="180" t="s">
        <v>129</v>
      </c>
      <c r="AV234" s="13" t="s">
        <v>129</v>
      </c>
      <c r="AW234" s="13" t="s">
        <v>33</v>
      </c>
      <c r="AX234" s="13" t="s">
        <v>77</v>
      </c>
      <c r="AY234" s="180" t="s">
        <v>120</v>
      </c>
    </row>
    <row r="235" s="13" customFormat="1">
      <c r="A235" s="13"/>
      <c r="B235" s="178"/>
      <c r="C235" s="13"/>
      <c r="D235" s="179" t="s">
        <v>131</v>
      </c>
      <c r="E235" s="180" t="s">
        <v>1</v>
      </c>
      <c r="F235" s="181" t="s">
        <v>272</v>
      </c>
      <c r="G235" s="13"/>
      <c r="H235" s="182">
        <v>8.1500000000000004</v>
      </c>
      <c r="I235" s="183"/>
      <c r="J235" s="13"/>
      <c r="K235" s="13"/>
      <c r="L235" s="178"/>
      <c r="M235" s="184"/>
      <c r="N235" s="185"/>
      <c r="O235" s="185"/>
      <c r="P235" s="185"/>
      <c r="Q235" s="185"/>
      <c r="R235" s="185"/>
      <c r="S235" s="185"/>
      <c r="T235" s="18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0" t="s">
        <v>131</v>
      </c>
      <c r="AU235" s="180" t="s">
        <v>129</v>
      </c>
      <c r="AV235" s="13" t="s">
        <v>129</v>
      </c>
      <c r="AW235" s="13" t="s">
        <v>33</v>
      </c>
      <c r="AX235" s="13" t="s">
        <v>77</v>
      </c>
      <c r="AY235" s="180" t="s">
        <v>120</v>
      </c>
    </row>
    <row r="236" s="13" customFormat="1">
      <c r="A236" s="13"/>
      <c r="B236" s="178"/>
      <c r="C236" s="13"/>
      <c r="D236" s="179" t="s">
        <v>131</v>
      </c>
      <c r="E236" s="180" t="s">
        <v>1</v>
      </c>
      <c r="F236" s="181" t="s">
        <v>273</v>
      </c>
      <c r="G236" s="13"/>
      <c r="H236" s="182">
        <v>1.96</v>
      </c>
      <c r="I236" s="183"/>
      <c r="J236" s="13"/>
      <c r="K236" s="13"/>
      <c r="L236" s="178"/>
      <c r="M236" s="184"/>
      <c r="N236" s="185"/>
      <c r="O236" s="185"/>
      <c r="P236" s="185"/>
      <c r="Q236" s="185"/>
      <c r="R236" s="185"/>
      <c r="S236" s="185"/>
      <c r="T236" s="18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0" t="s">
        <v>131</v>
      </c>
      <c r="AU236" s="180" t="s">
        <v>129</v>
      </c>
      <c r="AV236" s="13" t="s">
        <v>129</v>
      </c>
      <c r="AW236" s="13" t="s">
        <v>33</v>
      </c>
      <c r="AX236" s="13" t="s">
        <v>77</v>
      </c>
      <c r="AY236" s="180" t="s">
        <v>120</v>
      </c>
    </row>
    <row r="237" s="13" customFormat="1">
      <c r="A237" s="13"/>
      <c r="B237" s="178"/>
      <c r="C237" s="13"/>
      <c r="D237" s="179" t="s">
        <v>131</v>
      </c>
      <c r="E237" s="180" t="s">
        <v>1</v>
      </c>
      <c r="F237" s="181" t="s">
        <v>274</v>
      </c>
      <c r="G237" s="13"/>
      <c r="H237" s="182">
        <v>2.98</v>
      </c>
      <c r="I237" s="183"/>
      <c r="J237" s="13"/>
      <c r="K237" s="13"/>
      <c r="L237" s="178"/>
      <c r="M237" s="184"/>
      <c r="N237" s="185"/>
      <c r="O237" s="185"/>
      <c r="P237" s="185"/>
      <c r="Q237" s="185"/>
      <c r="R237" s="185"/>
      <c r="S237" s="185"/>
      <c r="T237" s="18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0" t="s">
        <v>131</v>
      </c>
      <c r="AU237" s="180" t="s">
        <v>129</v>
      </c>
      <c r="AV237" s="13" t="s">
        <v>129</v>
      </c>
      <c r="AW237" s="13" t="s">
        <v>33</v>
      </c>
      <c r="AX237" s="13" t="s">
        <v>77</v>
      </c>
      <c r="AY237" s="180" t="s">
        <v>120</v>
      </c>
    </row>
    <row r="238" s="13" customFormat="1">
      <c r="A238" s="13"/>
      <c r="B238" s="178"/>
      <c r="C238" s="13"/>
      <c r="D238" s="179" t="s">
        <v>131</v>
      </c>
      <c r="E238" s="180" t="s">
        <v>1</v>
      </c>
      <c r="F238" s="181" t="s">
        <v>275</v>
      </c>
      <c r="G238" s="13"/>
      <c r="H238" s="182">
        <v>4.6100000000000003</v>
      </c>
      <c r="I238" s="183"/>
      <c r="J238" s="13"/>
      <c r="K238" s="13"/>
      <c r="L238" s="178"/>
      <c r="M238" s="184"/>
      <c r="N238" s="185"/>
      <c r="O238" s="185"/>
      <c r="P238" s="185"/>
      <c r="Q238" s="185"/>
      <c r="R238" s="185"/>
      <c r="S238" s="185"/>
      <c r="T238" s="18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0" t="s">
        <v>131</v>
      </c>
      <c r="AU238" s="180" t="s">
        <v>129</v>
      </c>
      <c r="AV238" s="13" t="s">
        <v>129</v>
      </c>
      <c r="AW238" s="13" t="s">
        <v>33</v>
      </c>
      <c r="AX238" s="13" t="s">
        <v>77</v>
      </c>
      <c r="AY238" s="180" t="s">
        <v>120</v>
      </c>
    </row>
    <row r="239" s="15" customFormat="1">
      <c r="A239" s="15"/>
      <c r="B239" s="195"/>
      <c r="C239" s="15"/>
      <c r="D239" s="179" t="s">
        <v>131</v>
      </c>
      <c r="E239" s="196" t="s">
        <v>1</v>
      </c>
      <c r="F239" s="197" t="s">
        <v>276</v>
      </c>
      <c r="G239" s="15"/>
      <c r="H239" s="198">
        <v>35.930000000000007</v>
      </c>
      <c r="I239" s="199"/>
      <c r="J239" s="15"/>
      <c r="K239" s="15"/>
      <c r="L239" s="195"/>
      <c r="M239" s="200"/>
      <c r="N239" s="201"/>
      <c r="O239" s="201"/>
      <c r="P239" s="201"/>
      <c r="Q239" s="201"/>
      <c r="R239" s="201"/>
      <c r="S239" s="201"/>
      <c r="T239" s="202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196" t="s">
        <v>131</v>
      </c>
      <c r="AU239" s="196" t="s">
        <v>129</v>
      </c>
      <c r="AV239" s="15" t="s">
        <v>128</v>
      </c>
      <c r="AW239" s="15" t="s">
        <v>33</v>
      </c>
      <c r="AX239" s="15" t="s">
        <v>82</v>
      </c>
      <c r="AY239" s="196" t="s">
        <v>120</v>
      </c>
    </row>
    <row r="240" s="2" customFormat="1" ht="16.5" customHeight="1">
      <c r="A240" s="37"/>
      <c r="B240" s="164"/>
      <c r="C240" s="165" t="s">
        <v>277</v>
      </c>
      <c r="D240" s="165" t="s">
        <v>123</v>
      </c>
      <c r="E240" s="166" t="s">
        <v>278</v>
      </c>
      <c r="F240" s="167" t="s">
        <v>279</v>
      </c>
      <c r="G240" s="168" t="s">
        <v>126</v>
      </c>
      <c r="H240" s="169">
        <v>257.39400000000001</v>
      </c>
      <c r="I240" s="170"/>
      <c r="J240" s="171">
        <f>ROUND(I240*H240,2)</f>
        <v>0</v>
      </c>
      <c r="K240" s="167" t="s">
        <v>127</v>
      </c>
      <c r="L240" s="38"/>
      <c r="M240" s="172" t="s">
        <v>1</v>
      </c>
      <c r="N240" s="173" t="s">
        <v>43</v>
      </c>
      <c r="O240" s="76"/>
      <c r="P240" s="174">
        <f>O240*H240</f>
        <v>0</v>
      </c>
      <c r="Q240" s="174">
        <v>0.00038999999999999999</v>
      </c>
      <c r="R240" s="174">
        <f>Q240*H240</f>
        <v>0.10038366</v>
      </c>
      <c r="S240" s="174">
        <v>1.0000000000000001E-05</v>
      </c>
      <c r="T240" s="175">
        <f>S240*H240</f>
        <v>0.0025739400000000003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76" t="s">
        <v>128</v>
      </c>
      <c r="AT240" s="176" t="s">
        <v>123</v>
      </c>
      <c r="AU240" s="176" t="s">
        <v>129</v>
      </c>
      <c r="AY240" s="18" t="s">
        <v>120</v>
      </c>
      <c r="BE240" s="177">
        <f>IF(N240="základní",J240,0)</f>
        <v>0</v>
      </c>
      <c r="BF240" s="177">
        <f>IF(N240="snížená",J240,0)</f>
        <v>0</v>
      </c>
      <c r="BG240" s="177">
        <f>IF(N240="zákl. přenesená",J240,0)</f>
        <v>0</v>
      </c>
      <c r="BH240" s="177">
        <f>IF(N240="sníž. přenesená",J240,0)</f>
        <v>0</v>
      </c>
      <c r="BI240" s="177">
        <f>IF(N240="nulová",J240,0)</f>
        <v>0</v>
      </c>
      <c r="BJ240" s="18" t="s">
        <v>129</v>
      </c>
      <c r="BK240" s="177">
        <f>ROUND(I240*H240,2)</f>
        <v>0</v>
      </c>
      <c r="BL240" s="18" t="s">
        <v>128</v>
      </c>
      <c r="BM240" s="176" t="s">
        <v>280</v>
      </c>
    </row>
    <row r="241" s="13" customFormat="1">
      <c r="A241" s="13"/>
      <c r="B241" s="178"/>
      <c r="C241" s="13"/>
      <c r="D241" s="179" t="s">
        <v>131</v>
      </c>
      <c r="E241" s="180" t="s">
        <v>1</v>
      </c>
      <c r="F241" s="181" t="s">
        <v>281</v>
      </c>
      <c r="G241" s="13"/>
      <c r="H241" s="182">
        <v>9.6389999999999993</v>
      </c>
      <c r="I241" s="183"/>
      <c r="J241" s="13"/>
      <c r="K241" s="13"/>
      <c r="L241" s="178"/>
      <c r="M241" s="184"/>
      <c r="N241" s="185"/>
      <c r="O241" s="185"/>
      <c r="P241" s="185"/>
      <c r="Q241" s="185"/>
      <c r="R241" s="185"/>
      <c r="S241" s="185"/>
      <c r="T241" s="18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0" t="s">
        <v>131</v>
      </c>
      <c r="AU241" s="180" t="s">
        <v>129</v>
      </c>
      <c r="AV241" s="13" t="s">
        <v>129</v>
      </c>
      <c r="AW241" s="13" t="s">
        <v>33</v>
      </c>
      <c r="AX241" s="13" t="s">
        <v>77</v>
      </c>
      <c r="AY241" s="180" t="s">
        <v>120</v>
      </c>
    </row>
    <row r="242" s="13" customFormat="1">
      <c r="A242" s="13"/>
      <c r="B242" s="178"/>
      <c r="C242" s="13"/>
      <c r="D242" s="179" t="s">
        <v>131</v>
      </c>
      <c r="E242" s="180" t="s">
        <v>1</v>
      </c>
      <c r="F242" s="181" t="s">
        <v>282</v>
      </c>
      <c r="G242" s="13"/>
      <c r="H242" s="182">
        <v>31.846</v>
      </c>
      <c r="I242" s="183"/>
      <c r="J242" s="13"/>
      <c r="K242" s="13"/>
      <c r="L242" s="178"/>
      <c r="M242" s="184"/>
      <c r="N242" s="185"/>
      <c r="O242" s="185"/>
      <c r="P242" s="185"/>
      <c r="Q242" s="185"/>
      <c r="R242" s="185"/>
      <c r="S242" s="185"/>
      <c r="T242" s="18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0" t="s">
        <v>131</v>
      </c>
      <c r="AU242" s="180" t="s">
        <v>129</v>
      </c>
      <c r="AV242" s="13" t="s">
        <v>129</v>
      </c>
      <c r="AW242" s="13" t="s">
        <v>33</v>
      </c>
      <c r="AX242" s="13" t="s">
        <v>77</v>
      </c>
      <c r="AY242" s="180" t="s">
        <v>120</v>
      </c>
    </row>
    <row r="243" s="14" customFormat="1">
      <c r="A243" s="14"/>
      <c r="B243" s="187"/>
      <c r="C243" s="14"/>
      <c r="D243" s="179" t="s">
        <v>131</v>
      </c>
      <c r="E243" s="188" t="s">
        <v>1</v>
      </c>
      <c r="F243" s="189" t="s">
        <v>283</v>
      </c>
      <c r="G243" s="14"/>
      <c r="H243" s="190">
        <v>41.484999999999999</v>
      </c>
      <c r="I243" s="191"/>
      <c r="J243" s="14"/>
      <c r="K243" s="14"/>
      <c r="L243" s="187"/>
      <c r="M243" s="192"/>
      <c r="N243" s="193"/>
      <c r="O243" s="193"/>
      <c r="P243" s="193"/>
      <c r="Q243" s="193"/>
      <c r="R243" s="193"/>
      <c r="S243" s="193"/>
      <c r="T243" s="19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188" t="s">
        <v>131</v>
      </c>
      <c r="AU243" s="188" t="s">
        <v>129</v>
      </c>
      <c r="AV243" s="14" t="s">
        <v>136</v>
      </c>
      <c r="AW243" s="14" t="s">
        <v>33</v>
      </c>
      <c r="AX243" s="14" t="s">
        <v>77</v>
      </c>
      <c r="AY243" s="188" t="s">
        <v>120</v>
      </c>
    </row>
    <row r="244" s="13" customFormat="1">
      <c r="A244" s="13"/>
      <c r="B244" s="178"/>
      <c r="C244" s="13"/>
      <c r="D244" s="179" t="s">
        <v>131</v>
      </c>
      <c r="E244" s="180" t="s">
        <v>1</v>
      </c>
      <c r="F244" s="181" t="s">
        <v>284</v>
      </c>
      <c r="G244" s="13"/>
      <c r="H244" s="182">
        <v>24.283999999999999</v>
      </c>
      <c r="I244" s="183"/>
      <c r="J244" s="13"/>
      <c r="K244" s="13"/>
      <c r="L244" s="178"/>
      <c r="M244" s="184"/>
      <c r="N244" s="185"/>
      <c r="O244" s="185"/>
      <c r="P244" s="185"/>
      <c r="Q244" s="185"/>
      <c r="R244" s="185"/>
      <c r="S244" s="185"/>
      <c r="T244" s="18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80" t="s">
        <v>131</v>
      </c>
      <c r="AU244" s="180" t="s">
        <v>129</v>
      </c>
      <c r="AV244" s="13" t="s">
        <v>129</v>
      </c>
      <c r="AW244" s="13" t="s">
        <v>33</v>
      </c>
      <c r="AX244" s="13" t="s">
        <v>77</v>
      </c>
      <c r="AY244" s="180" t="s">
        <v>120</v>
      </c>
    </row>
    <row r="245" s="13" customFormat="1">
      <c r="A245" s="13"/>
      <c r="B245" s="178"/>
      <c r="C245" s="13"/>
      <c r="D245" s="179" t="s">
        <v>131</v>
      </c>
      <c r="E245" s="180" t="s">
        <v>1</v>
      </c>
      <c r="F245" s="181" t="s">
        <v>285</v>
      </c>
      <c r="G245" s="13"/>
      <c r="H245" s="182">
        <v>21.202000000000002</v>
      </c>
      <c r="I245" s="183"/>
      <c r="J245" s="13"/>
      <c r="K245" s="13"/>
      <c r="L245" s="178"/>
      <c r="M245" s="184"/>
      <c r="N245" s="185"/>
      <c r="O245" s="185"/>
      <c r="P245" s="185"/>
      <c r="Q245" s="185"/>
      <c r="R245" s="185"/>
      <c r="S245" s="185"/>
      <c r="T245" s="18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0" t="s">
        <v>131</v>
      </c>
      <c r="AU245" s="180" t="s">
        <v>129</v>
      </c>
      <c r="AV245" s="13" t="s">
        <v>129</v>
      </c>
      <c r="AW245" s="13" t="s">
        <v>33</v>
      </c>
      <c r="AX245" s="13" t="s">
        <v>77</v>
      </c>
      <c r="AY245" s="180" t="s">
        <v>120</v>
      </c>
    </row>
    <row r="246" s="13" customFormat="1">
      <c r="A246" s="13"/>
      <c r="B246" s="178"/>
      <c r="C246" s="13"/>
      <c r="D246" s="179" t="s">
        <v>131</v>
      </c>
      <c r="E246" s="180" t="s">
        <v>1</v>
      </c>
      <c r="F246" s="181" t="s">
        <v>286</v>
      </c>
      <c r="G246" s="13"/>
      <c r="H246" s="182">
        <v>10.526999999999999</v>
      </c>
      <c r="I246" s="183"/>
      <c r="J246" s="13"/>
      <c r="K246" s="13"/>
      <c r="L246" s="178"/>
      <c r="M246" s="184"/>
      <c r="N246" s="185"/>
      <c r="O246" s="185"/>
      <c r="P246" s="185"/>
      <c r="Q246" s="185"/>
      <c r="R246" s="185"/>
      <c r="S246" s="185"/>
      <c r="T246" s="18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80" t="s">
        <v>131</v>
      </c>
      <c r="AU246" s="180" t="s">
        <v>129</v>
      </c>
      <c r="AV246" s="13" t="s">
        <v>129</v>
      </c>
      <c r="AW246" s="13" t="s">
        <v>33</v>
      </c>
      <c r="AX246" s="13" t="s">
        <v>77</v>
      </c>
      <c r="AY246" s="180" t="s">
        <v>120</v>
      </c>
    </row>
    <row r="247" s="14" customFormat="1">
      <c r="A247" s="14"/>
      <c r="B247" s="187"/>
      <c r="C247" s="14"/>
      <c r="D247" s="179" t="s">
        <v>131</v>
      </c>
      <c r="E247" s="188" t="s">
        <v>1</v>
      </c>
      <c r="F247" s="189" t="s">
        <v>287</v>
      </c>
      <c r="G247" s="14"/>
      <c r="H247" s="190">
        <v>56.013000000000005</v>
      </c>
      <c r="I247" s="191"/>
      <c r="J247" s="14"/>
      <c r="K247" s="14"/>
      <c r="L247" s="187"/>
      <c r="M247" s="192"/>
      <c r="N247" s="193"/>
      <c r="O247" s="193"/>
      <c r="P247" s="193"/>
      <c r="Q247" s="193"/>
      <c r="R247" s="193"/>
      <c r="S247" s="193"/>
      <c r="T247" s="19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188" t="s">
        <v>131</v>
      </c>
      <c r="AU247" s="188" t="s">
        <v>129</v>
      </c>
      <c r="AV247" s="14" t="s">
        <v>136</v>
      </c>
      <c r="AW247" s="14" t="s">
        <v>33</v>
      </c>
      <c r="AX247" s="14" t="s">
        <v>77</v>
      </c>
      <c r="AY247" s="188" t="s">
        <v>120</v>
      </c>
    </row>
    <row r="248" s="13" customFormat="1">
      <c r="A248" s="13"/>
      <c r="B248" s="178"/>
      <c r="C248" s="13"/>
      <c r="D248" s="179" t="s">
        <v>131</v>
      </c>
      <c r="E248" s="180" t="s">
        <v>1</v>
      </c>
      <c r="F248" s="181" t="s">
        <v>288</v>
      </c>
      <c r="G248" s="13"/>
      <c r="H248" s="182">
        <v>23.635999999999999</v>
      </c>
      <c r="I248" s="183"/>
      <c r="J248" s="13"/>
      <c r="K248" s="13"/>
      <c r="L248" s="178"/>
      <c r="M248" s="184"/>
      <c r="N248" s="185"/>
      <c r="O248" s="185"/>
      <c r="P248" s="185"/>
      <c r="Q248" s="185"/>
      <c r="R248" s="185"/>
      <c r="S248" s="185"/>
      <c r="T248" s="18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80" t="s">
        <v>131</v>
      </c>
      <c r="AU248" s="180" t="s">
        <v>129</v>
      </c>
      <c r="AV248" s="13" t="s">
        <v>129</v>
      </c>
      <c r="AW248" s="13" t="s">
        <v>33</v>
      </c>
      <c r="AX248" s="13" t="s">
        <v>77</v>
      </c>
      <c r="AY248" s="180" t="s">
        <v>120</v>
      </c>
    </row>
    <row r="249" s="13" customFormat="1">
      <c r="A249" s="13"/>
      <c r="B249" s="178"/>
      <c r="C249" s="13"/>
      <c r="D249" s="179" t="s">
        <v>131</v>
      </c>
      <c r="E249" s="180" t="s">
        <v>1</v>
      </c>
      <c r="F249" s="181" t="s">
        <v>289</v>
      </c>
      <c r="G249" s="13"/>
      <c r="H249" s="182">
        <v>21.510000000000002</v>
      </c>
      <c r="I249" s="183"/>
      <c r="J249" s="13"/>
      <c r="K249" s="13"/>
      <c r="L249" s="178"/>
      <c r="M249" s="184"/>
      <c r="N249" s="185"/>
      <c r="O249" s="185"/>
      <c r="P249" s="185"/>
      <c r="Q249" s="185"/>
      <c r="R249" s="185"/>
      <c r="S249" s="185"/>
      <c r="T249" s="18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0" t="s">
        <v>131</v>
      </c>
      <c r="AU249" s="180" t="s">
        <v>129</v>
      </c>
      <c r="AV249" s="13" t="s">
        <v>129</v>
      </c>
      <c r="AW249" s="13" t="s">
        <v>33</v>
      </c>
      <c r="AX249" s="13" t="s">
        <v>77</v>
      </c>
      <c r="AY249" s="180" t="s">
        <v>120</v>
      </c>
    </row>
    <row r="250" s="13" customFormat="1">
      <c r="A250" s="13"/>
      <c r="B250" s="178"/>
      <c r="C250" s="13"/>
      <c r="D250" s="179" t="s">
        <v>131</v>
      </c>
      <c r="E250" s="180" t="s">
        <v>1</v>
      </c>
      <c r="F250" s="181" t="s">
        <v>290</v>
      </c>
      <c r="G250" s="13"/>
      <c r="H250" s="182">
        <v>18</v>
      </c>
      <c r="I250" s="183"/>
      <c r="J250" s="13"/>
      <c r="K250" s="13"/>
      <c r="L250" s="178"/>
      <c r="M250" s="184"/>
      <c r="N250" s="185"/>
      <c r="O250" s="185"/>
      <c r="P250" s="185"/>
      <c r="Q250" s="185"/>
      <c r="R250" s="185"/>
      <c r="S250" s="185"/>
      <c r="T250" s="18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80" t="s">
        <v>131</v>
      </c>
      <c r="AU250" s="180" t="s">
        <v>129</v>
      </c>
      <c r="AV250" s="13" t="s">
        <v>129</v>
      </c>
      <c r="AW250" s="13" t="s">
        <v>33</v>
      </c>
      <c r="AX250" s="13" t="s">
        <v>77</v>
      </c>
      <c r="AY250" s="180" t="s">
        <v>120</v>
      </c>
    </row>
    <row r="251" s="13" customFormat="1">
      <c r="A251" s="13"/>
      <c r="B251" s="178"/>
      <c r="C251" s="13"/>
      <c r="D251" s="179" t="s">
        <v>131</v>
      </c>
      <c r="E251" s="180" t="s">
        <v>1</v>
      </c>
      <c r="F251" s="181" t="s">
        <v>291</v>
      </c>
      <c r="G251" s="13"/>
      <c r="H251" s="182">
        <v>50</v>
      </c>
      <c r="I251" s="183"/>
      <c r="J251" s="13"/>
      <c r="K251" s="13"/>
      <c r="L251" s="178"/>
      <c r="M251" s="184"/>
      <c r="N251" s="185"/>
      <c r="O251" s="185"/>
      <c r="P251" s="185"/>
      <c r="Q251" s="185"/>
      <c r="R251" s="185"/>
      <c r="S251" s="185"/>
      <c r="T251" s="18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0" t="s">
        <v>131</v>
      </c>
      <c r="AU251" s="180" t="s">
        <v>129</v>
      </c>
      <c r="AV251" s="13" t="s">
        <v>129</v>
      </c>
      <c r="AW251" s="13" t="s">
        <v>33</v>
      </c>
      <c r="AX251" s="13" t="s">
        <v>77</v>
      </c>
      <c r="AY251" s="180" t="s">
        <v>120</v>
      </c>
    </row>
    <row r="252" s="13" customFormat="1">
      <c r="A252" s="13"/>
      <c r="B252" s="178"/>
      <c r="C252" s="13"/>
      <c r="D252" s="179" t="s">
        <v>131</v>
      </c>
      <c r="E252" s="180" t="s">
        <v>1</v>
      </c>
      <c r="F252" s="181" t="s">
        <v>292</v>
      </c>
      <c r="G252" s="13"/>
      <c r="H252" s="182">
        <v>46.75</v>
      </c>
      <c r="I252" s="183"/>
      <c r="J252" s="13"/>
      <c r="K252" s="13"/>
      <c r="L252" s="178"/>
      <c r="M252" s="184"/>
      <c r="N252" s="185"/>
      <c r="O252" s="185"/>
      <c r="P252" s="185"/>
      <c r="Q252" s="185"/>
      <c r="R252" s="185"/>
      <c r="S252" s="185"/>
      <c r="T252" s="18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80" t="s">
        <v>131</v>
      </c>
      <c r="AU252" s="180" t="s">
        <v>129</v>
      </c>
      <c r="AV252" s="13" t="s">
        <v>129</v>
      </c>
      <c r="AW252" s="13" t="s">
        <v>33</v>
      </c>
      <c r="AX252" s="13" t="s">
        <v>77</v>
      </c>
      <c r="AY252" s="180" t="s">
        <v>120</v>
      </c>
    </row>
    <row r="253" s="15" customFormat="1">
      <c r="A253" s="15"/>
      <c r="B253" s="195"/>
      <c r="C253" s="15"/>
      <c r="D253" s="179" t="s">
        <v>131</v>
      </c>
      <c r="E253" s="196" t="s">
        <v>1</v>
      </c>
      <c r="F253" s="197" t="s">
        <v>157</v>
      </c>
      <c r="G253" s="15"/>
      <c r="H253" s="198">
        <v>257.39400000000001</v>
      </c>
      <c r="I253" s="199"/>
      <c r="J253" s="15"/>
      <c r="K253" s="15"/>
      <c r="L253" s="195"/>
      <c r="M253" s="200"/>
      <c r="N253" s="201"/>
      <c r="O253" s="201"/>
      <c r="P253" s="201"/>
      <c r="Q253" s="201"/>
      <c r="R253" s="201"/>
      <c r="S253" s="201"/>
      <c r="T253" s="202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196" t="s">
        <v>131</v>
      </c>
      <c r="AU253" s="196" t="s">
        <v>129</v>
      </c>
      <c r="AV253" s="15" t="s">
        <v>128</v>
      </c>
      <c r="AW253" s="15" t="s">
        <v>33</v>
      </c>
      <c r="AX253" s="15" t="s">
        <v>82</v>
      </c>
      <c r="AY253" s="196" t="s">
        <v>120</v>
      </c>
    </row>
    <row r="254" s="2" customFormat="1" ht="16.5" customHeight="1">
      <c r="A254" s="37"/>
      <c r="B254" s="164"/>
      <c r="C254" s="165" t="s">
        <v>293</v>
      </c>
      <c r="D254" s="165" t="s">
        <v>123</v>
      </c>
      <c r="E254" s="166" t="s">
        <v>294</v>
      </c>
      <c r="F254" s="167" t="s">
        <v>295</v>
      </c>
      <c r="G254" s="168" t="s">
        <v>126</v>
      </c>
      <c r="H254" s="169">
        <v>707.745</v>
      </c>
      <c r="I254" s="170"/>
      <c r="J254" s="171">
        <f>ROUND(I254*H254,2)</f>
        <v>0</v>
      </c>
      <c r="K254" s="167" t="s">
        <v>127</v>
      </c>
      <c r="L254" s="38"/>
      <c r="M254" s="172" t="s">
        <v>1</v>
      </c>
      <c r="N254" s="173" t="s">
        <v>43</v>
      </c>
      <c r="O254" s="76"/>
      <c r="P254" s="174">
        <f>O254*H254</f>
        <v>0</v>
      </c>
      <c r="Q254" s="174">
        <v>0</v>
      </c>
      <c r="R254" s="174">
        <f>Q254*H254</f>
        <v>0</v>
      </c>
      <c r="S254" s="174">
        <v>0</v>
      </c>
      <c r="T254" s="175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76" t="s">
        <v>128</v>
      </c>
      <c r="AT254" s="176" t="s">
        <v>123</v>
      </c>
      <c r="AU254" s="176" t="s">
        <v>129</v>
      </c>
      <c r="AY254" s="18" t="s">
        <v>120</v>
      </c>
      <c r="BE254" s="177">
        <f>IF(N254="základní",J254,0)</f>
        <v>0</v>
      </c>
      <c r="BF254" s="177">
        <f>IF(N254="snížená",J254,0)</f>
        <v>0</v>
      </c>
      <c r="BG254" s="177">
        <f>IF(N254="zákl. přenesená",J254,0)</f>
        <v>0</v>
      </c>
      <c r="BH254" s="177">
        <f>IF(N254="sníž. přenesená",J254,0)</f>
        <v>0</v>
      </c>
      <c r="BI254" s="177">
        <f>IF(N254="nulová",J254,0)</f>
        <v>0</v>
      </c>
      <c r="BJ254" s="18" t="s">
        <v>129</v>
      </c>
      <c r="BK254" s="177">
        <f>ROUND(I254*H254,2)</f>
        <v>0</v>
      </c>
      <c r="BL254" s="18" t="s">
        <v>128</v>
      </c>
      <c r="BM254" s="176" t="s">
        <v>296</v>
      </c>
    </row>
    <row r="255" s="13" customFormat="1">
      <c r="A255" s="13"/>
      <c r="B255" s="178"/>
      <c r="C255" s="13"/>
      <c r="D255" s="179" t="s">
        <v>131</v>
      </c>
      <c r="E255" s="180" t="s">
        <v>1</v>
      </c>
      <c r="F255" s="181" t="s">
        <v>144</v>
      </c>
      <c r="G255" s="13"/>
      <c r="H255" s="182">
        <v>226.202</v>
      </c>
      <c r="I255" s="183"/>
      <c r="J255" s="13"/>
      <c r="K255" s="13"/>
      <c r="L255" s="178"/>
      <c r="M255" s="184"/>
      <c r="N255" s="185"/>
      <c r="O255" s="185"/>
      <c r="P255" s="185"/>
      <c r="Q255" s="185"/>
      <c r="R255" s="185"/>
      <c r="S255" s="185"/>
      <c r="T255" s="18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0" t="s">
        <v>131</v>
      </c>
      <c r="AU255" s="180" t="s">
        <v>129</v>
      </c>
      <c r="AV255" s="13" t="s">
        <v>129</v>
      </c>
      <c r="AW255" s="13" t="s">
        <v>33</v>
      </c>
      <c r="AX255" s="13" t="s">
        <v>77</v>
      </c>
      <c r="AY255" s="180" t="s">
        <v>120</v>
      </c>
    </row>
    <row r="256" s="13" customFormat="1">
      <c r="A256" s="13"/>
      <c r="B256" s="178"/>
      <c r="C256" s="13"/>
      <c r="D256" s="179" t="s">
        <v>131</v>
      </c>
      <c r="E256" s="180" t="s">
        <v>1</v>
      </c>
      <c r="F256" s="181" t="s">
        <v>145</v>
      </c>
      <c r="G256" s="13"/>
      <c r="H256" s="182">
        <v>-9.6389999999999993</v>
      </c>
      <c r="I256" s="183"/>
      <c r="J256" s="13"/>
      <c r="K256" s="13"/>
      <c r="L256" s="178"/>
      <c r="M256" s="184"/>
      <c r="N256" s="185"/>
      <c r="O256" s="185"/>
      <c r="P256" s="185"/>
      <c r="Q256" s="185"/>
      <c r="R256" s="185"/>
      <c r="S256" s="185"/>
      <c r="T256" s="18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0" t="s">
        <v>131</v>
      </c>
      <c r="AU256" s="180" t="s">
        <v>129</v>
      </c>
      <c r="AV256" s="13" t="s">
        <v>129</v>
      </c>
      <c r="AW256" s="13" t="s">
        <v>33</v>
      </c>
      <c r="AX256" s="13" t="s">
        <v>77</v>
      </c>
      <c r="AY256" s="180" t="s">
        <v>120</v>
      </c>
    </row>
    <row r="257" s="13" customFormat="1">
      <c r="A257" s="13"/>
      <c r="B257" s="178"/>
      <c r="C257" s="13"/>
      <c r="D257" s="179" t="s">
        <v>131</v>
      </c>
      <c r="E257" s="180" t="s">
        <v>1</v>
      </c>
      <c r="F257" s="181" t="s">
        <v>297</v>
      </c>
      <c r="G257" s="13"/>
      <c r="H257" s="182">
        <v>8.5760000000000005</v>
      </c>
      <c r="I257" s="183"/>
      <c r="J257" s="13"/>
      <c r="K257" s="13"/>
      <c r="L257" s="178"/>
      <c r="M257" s="184"/>
      <c r="N257" s="185"/>
      <c r="O257" s="185"/>
      <c r="P257" s="185"/>
      <c r="Q257" s="185"/>
      <c r="R257" s="185"/>
      <c r="S257" s="185"/>
      <c r="T257" s="18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0" t="s">
        <v>131</v>
      </c>
      <c r="AU257" s="180" t="s">
        <v>129</v>
      </c>
      <c r="AV257" s="13" t="s">
        <v>129</v>
      </c>
      <c r="AW257" s="13" t="s">
        <v>33</v>
      </c>
      <c r="AX257" s="13" t="s">
        <v>77</v>
      </c>
      <c r="AY257" s="180" t="s">
        <v>120</v>
      </c>
    </row>
    <row r="258" s="14" customFormat="1">
      <c r="A258" s="14"/>
      <c r="B258" s="187"/>
      <c r="C258" s="14"/>
      <c r="D258" s="179" t="s">
        <v>131</v>
      </c>
      <c r="E258" s="188" t="s">
        <v>1</v>
      </c>
      <c r="F258" s="189" t="s">
        <v>146</v>
      </c>
      <c r="G258" s="14"/>
      <c r="H258" s="190">
        <v>225.13899999999998</v>
      </c>
      <c r="I258" s="191"/>
      <c r="J258" s="14"/>
      <c r="K258" s="14"/>
      <c r="L258" s="187"/>
      <c r="M258" s="192"/>
      <c r="N258" s="193"/>
      <c r="O258" s="193"/>
      <c r="P258" s="193"/>
      <c r="Q258" s="193"/>
      <c r="R258" s="193"/>
      <c r="S258" s="193"/>
      <c r="T258" s="19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88" t="s">
        <v>131</v>
      </c>
      <c r="AU258" s="188" t="s">
        <v>129</v>
      </c>
      <c r="AV258" s="14" t="s">
        <v>136</v>
      </c>
      <c r="AW258" s="14" t="s">
        <v>33</v>
      </c>
      <c r="AX258" s="14" t="s">
        <v>77</v>
      </c>
      <c r="AY258" s="188" t="s">
        <v>120</v>
      </c>
    </row>
    <row r="259" s="13" customFormat="1">
      <c r="A259" s="13"/>
      <c r="B259" s="178"/>
      <c r="C259" s="13"/>
      <c r="D259" s="179" t="s">
        <v>131</v>
      </c>
      <c r="E259" s="180" t="s">
        <v>1</v>
      </c>
      <c r="F259" s="181" t="s">
        <v>147</v>
      </c>
      <c r="G259" s="13"/>
      <c r="H259" s="182">
        <v>201.02199999999999</v>
      </c>
      <c r="I259" s="183"/>
      <c r="J259" s="13"/>
      <c r="K259" s="13"/>
      <c r="L259" s="178"/>
      <c r="M259" s="184"/>
      <c r="N259" s="185"/>
      <c r="O259" s="185"/>
      <c r="P259" s="185"/>
      <c r="Q259" s="185"/>
      <c r="R259" s="185"/>
      <c r="S259" s="185"/>
      <c r="T259" s="18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0" t="s">
        <v>131</v>
      </c>
      <c r="AU259" s="180" t="s">
        <v>129</v>
      </c>
      <c r="AV259" s="13" t="s">
        <v>129</v>
      </c>
      <c r="AW259" s="13" t="s">
        <v>33</v>
      </c>
      <c r="AX259" s="13" t="s">
        <v>77</v>
      </c>
      <c r="AY259" s="180" t="s">
        <v>120</v>
      </c>
    </row>
    <row r="260" s="13" customFormat="1">
      <c r="A260" s="13"/>
      <c r="B260" s="178"/>
      <c r="C260" s="13"/>
      <c r="D260" s="179" t="s">
        <v>131</v>
      </c>
      <c r="E260" s="180" t="s">
        <v>1</v>
      </c>
      <c r="F260" s="181" t="s">
        <v>148</v>
      </c>
      <c r="G260" s="13"/>
      <c r="H260" s="182">
        <v>-29.881</v>
      </c>
      <c r="I260" s="183"/>
      <c r="J260" s="13"/>
      <c r="K260" s="13"/>
      <c r="L260" s="178"/>
      <c r="M260" s="184"/>
      <c r="N260" s="185"/>
      <c r="O260" s="185"/>
      <c r="P260" s="185"/>
      <c r="Q260" s="185"/>
      <c r="R260" s="185"/>
      <c r="S260" s="185"/>
      <c r="T260" s="18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0" t="s">
        <v>131</v>
      </c>
      <c r="AU260" s="180" t="s">
        <v>129</v>
      </c>
      <c r="AV260" s="13" t="s">
        <v>129</v>
      </c>
      <c r="AW260" s="13" t="s">
        <v>33</v>
      </c>
      <c r="AX260" s="13" t="s">
        <v>77</v>
      </c>
      <c r="AY260" s="180" t="s">
        <v>120</v>
      </c>
    </row>
    <row r="261" s="13" customFormat="1">
      <c r="A261" s="13"/>
      <c r="B261" s="178"/>
      <c r="C261" s="13"/>
      <c r="D261" s="179" t="s">
        <v>131</v>
      </c>
      <c r="E261" s="180" t="s">
        <v>1</v>
      </c>
      <c r="F261" s="181" t="s">
        <v>298</v>
      </c>
      <c r="G261" s="13"/>
      <c r="H261" s="182">
        <v>18.41</v>
      </c>
      <c r="I261" s="183"/>
      <c r="J261" s="13"/>
      <c r="K261" s="13"/>
      <c r="L261" s="178"/>
      <c r="M261" s="184"/>
      <c r="N261" s="185"/>
      <c r="O261" s="185"/>
      <c r="P261" s="185"/>
      <c r="Q261" s="185"/>
      <c r="R261" s="185"/>
      <c r="S261" s="185"/>
      <c r="T261" s="18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0" t="s">
        <v>131</v>
      </c>
      <c r="AU261" s="180" t="s">
        <v>129</v>
      </c>
      <c r="AV261" s="13" t="s">
        <v>129</v>
      </c>
      <c r="AW261" s="13" t="s">
        <v>33</v>
      </c>
      <c r="AX261" s="13" t="s">
        <v>77</v>
      </c>
      <c r="AY261" s="180" t="s">
        <v>120</v>
      </c>
    </row>
    <row r="262" s="14" customFormat="1">
      <c r="A262" s="14"/>
      <c r="B262" s="187"/>
      <c r="C262" s="14"/>
      <c r="D262" s="179" t="s">
        <v>131</v>
      </c>
      <c r="E262" s="188" t="s">
        <v>1</v>
      </c>
      <c r="F262" s="189" t="s">
        <v>164</v>
      </c>
      <c r="G262" s="14"/>
      <c r="H262" s="190">
        <v>189.55099999999999</v>
      </c>
      <c r="I262" s="191"/>
      <c r="J262" s="14"/>
      <c r="K262" s="14"/>
      <c r="L262" s="187"/>
      <c r="M262" s="192"/>
      <c r="N262" s="193"/>
      <c r="O262" s="193"/>
      <c r="P262" s="193"/>
      <c r="Q262" s="193"/>
      <c r="R262" s="193"/>
      <c r="S262" s="193"/>
      <c r="T262" s="19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188" t="s">
        <v>131</v>
      </c>
      <c r="AU262" s="188" t="s">
        <v>129</v>
      </c>
      <c r="AV262" s="14" t="s">
        <v>136</v>
      </c>
      <c r="AW262" s="14" t="s">
        <v>33</v>
      </c>
      <c r="AX262" s="14" t="s">
        <v>77</v>
      </c>
      <c r="AY262" s="188" t="s">
        <v>120</v>
      </c>
    </row>
    <row r="263" s="13" customFormat="1">
      <c r="A263" s="13"/>
      <c r="B263" s="178"/>
      <c r="C263" s="13"/>
      <c r="D263" s="179" t="s">
        <v>131</v>
      </c>
      <c r="E263" s="180" t="s">
        <v>1</v>
      </c>
      <c r="F263" s="181" t="s">
        <v>240</v>
      </c>
      <c r="G263" s="13"/>
      <c r="H263" s="182">
        <v>49.604999999999997</v>
      </c>
      <c r="I263" s="183"/>
      <c r="J263" s="13"/>
      <c r="K263" s="13"/>
      <c r="L263" s="178"/>
      <c r="M263" s="184"/>
      <c r="N263" s="185"/>
      <c r="O263" s="185"/>
      <c r="P263" s="185"/>
      <c r="Q263" s="185"/>
      <c r="R263" s="185"/>
      <c r="S263" s="185"/>
      <c r="T263" s="18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0" t="s">
        <v>131</v>
      </c>
      <c r="AU263" s="180" t="s">
        <v>129</v>
      </c>
      <c r="AV263" s="13" t="s">
        <v>129</v>
      </c>
      <c r="AW263" s="13" t="s">
        <v>33</v>
      </c>
      <c r="AX263" s="13" t="s">
        <v>77</v>
      </c>
      <c r="AY263" s="180" t="s">
        <v>120</v>
      </c>
    </row>
    <row r="264" s="13" customFormat="1">
      <c r="A264" s="13"/>
      <c r="B264" s="178"/>
      <c r="C264" s="13"/>
      <c r="D264" s="179" t="s">
        <v>131</v>
      </c>
      <c r="E264" s="180" t="s">
        <v>1</v>
      </c>
      <c r="F264" s="181" t="s">
        <v>241</v>
      </c>
      <c r="G264" s="13"/>
      <c r="H264" s="182">
        <v>-6.9509999999999996</v>
      </c>
      <c r="I264" s="183"/>
      <c r="J264" s="13"/>
      <c r="K264" s="13"/>
      <c r="L264" s="178"/>
      <c r="M264" s="184"/>
      <c r="N264" s="185"/>
      <c r="O264" s="185"/>
      <c r="P264" s="185"/>
      <c r="Q264" s="185"/>
      <c r="R264" s="185"/>
      <c r="S264" s="185"/>
      <c r="T264" s="18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0" t="s">
        <v>131</v>
      </c>
      <c r="AU264" s="180" t="s">
        <v>129</v>
      </c>
      <c r="AV264" s="13" t="s">
        <v>129</v>
      </c>
      <c r="AW264" s="13" t="s">
        <v>33</v>
      </c>
      <c r="AX264" s="13" t="s">
        <v>77</v>
      </c>
      <c r="AY264" s="180" t="s">
        <v>120</v>
      </c>
    </row>
    <row r="265" s="13" customFormat="1">
      <c r="A265" s="13"/>
      <c r="B265" s="178"/>
      <c r="C265" s="13"/>
      <c r="D265" s="179" t="s">
        <v>131</v>
      </c>
      <c r="E265" s="180" t="s">
        <v>1</v>
      </c>
      <c r="F265" s="181" t="s">
        <v>242</v>
      </c>
      <c r="G265" s="13"/>
      <c r="H265" s="182">
        <v>4.8120000000000003</v>
      </c>
      <c r="I265" s="183"/>
      <c r="J265" s="13"/>
      <c r="K265" s="13"/>
      <c r="L265" s="178"/>
      <c r="M265" s="184"/>
      <c r="N265" s="185"/>
      <c r="O265" s="185"/>
      <c r="P265" s="185"/>
      <c r="Q265" s="185"/>
      <c r="R265" s="185"/>
      <c r="S265" s="185"/>
      <c r="T265" s="18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0" t="s">
        <v>131</v>
      </c>
      <c r="AU265" s="180" t="s">
        <v>129</v>
      </c>
      <c r="AV265" s="13" t="s">
        <v>129</v>
      </c>
      <c r="AW265" s="13" t="s">
        <v>33</v>
      </c>
      <c r="AX265" s="13" t="s">
        <v>77</v>
      </c>
      <c r="AY265" s="180" t="s">
        <v>120</v>
      </c>
    </row>
    <row r="266" s="13" customFormat="1">
      <c r="A266" s="13"/>
      <c r="B266" s="178"/>
      <c r="C266" s="13"/>
      <c r="D266" s="179" t="s">
        <v>131</v>
      </c>
      <c r="E266" s="180" t="s">
        <v>1</v>
      </c>
      <c r="F266" s="181" t="s">
        <v>243</v>
      </c>
      <c r="G266" s="13"/>
      <c r="H266" s="182">
        <v>10</v>
      </c>
      <c r="I266" s="183"/>
      <c r="J266" s="13"/>
      <c r="K266" s="13"/>
      <c r="L266" s="178"/>
      <c r="M266" s="184"/>
      <c r="N266" s="185"/>
      <c r="O266" s="185"/>
      <c r="P266" s="185"/>
      <c r="Q266" s="185"/>
      <c r="R266" s="185"/>
      <c r="S266" s="185"/>
      <c r="T266" s="18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0" t="s">
        <v>131</v>
      </c>
      <c r="AU266" s="180" t="s">
        <v>129</v>
      </c>
      <c r="AV266" s="13" t="s">
        <v>129</v>
      </c>
      <c r="AW266" s="13" t="s">
        <v>33</v>
      </c>
      <c r="AX266" s="13" t="s">
        <v>77</v>
      </c>
      <c r="AY266" s="180" t="s">
        <v>120</v>
      </c>
    </row>
    <row r="267" s="14" customFormat="1">
      <c r="A267" s="14"/>
      <c r="B267" s="187"/>
      <c r="C267" s="14"/>
      <c r="D267" s="179" t="s">
        <v>131</v>
      </c>
      <c r="E267" s="188" t="s">
        <v>1</v>
      </c>
      <c r="F267" s="189" t="s">
        <v>244</v>
      </c>
      <c r="G267" s="14"/>
      <c r="H267" s="190">
        <v>57.465999999999994</v>
      </c>
      <c r="I267" s="191"/>
      <c r="J267" s="14"/>
      <c r="K267" s="14"/>
      <c r="L267" s="187"/>
      <c r="M267" s="192"/>
      <c r="N267" s="193"/>
      <c r="O267" s="193"/>
      <c r="P267" s="193"/>
      <c r="Q267" s="193"/>
      <c r="R267" s="193"/>
      <c r="S267" s="193"/>
      <c r="T267" s="19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188" t="s">
        <v>131</v>
      </c>
      <c r="AU267" s="188" t="s">
        <v>129</v>
      </c>
      <c r="AV267" s="14" t="s">
        <v>136</v>
      </c>
      <c r="AW267" s="14" t="s">
        <v>33</v>
      </c>
      <c r="AX267" s="14" t="s">
        <v>77</v>
      </c>
      <c r="AY267" s="188" t="s">
        <v>120</v>
      </c>
    </row>
    <row r="268" s="13" customFormat="1">
      <c r="A268" s="13"/>
      <c r="B268" s="178"/>
      <c r="C268" s="13"/>
      <c r="D268" s="179" t="s">
        <v>131</v>
      </c>
      <c r="E268" s="180" t="s">
        <v>1</v>
      </c>
      <c r="F268" s="181" t="s">
        <v>245</v>
      </c>
      <c r="G268" s="13"/>
      <c r="H268" s="182">
        <v>126.84999999999999</v>
      </c>
      <c r="I268" s="183"/>
      <c r="J268" s="13"/>
      <c r="K268" s="13"/>
      <c r="L268" s="178"/>
      <c r="M268" s="184"/>
      <c r="N268" s="185"/>
      <c r="O268" s="185"/>
      <c r="P268" s="185"/>
      <c r="Q268" s="185"/>
      <c r="R268" s="185"/>
      <c r="S268" s="185"/>
      <c r="T268" s="18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0" t="s">
        <v>131</v>
      </c>
      <c r="AU268" s="180" t="s">
        <v>129</v>
      </c>
      <c r="AV268" s="13" t="s">
        <v>129</v>
      </c>
      <c r="AW268" s="13" t="s">
        <v>33</v>
      </c>
      <c r="AX268" s="13" t="s">
        <v>77</v>
      </c>
      <c r="AY268" s="180" t="s">
        <v>120</v>
      </c>
    </row>
    <row r="269" s="13" customFormat="1">
      <c r="A269" s="13"/>
      <c r="B269" s="178"/>
      <c r="C269" s="13"/>
      <c r="D269" s="179" t="s">
        <v>131</v>
      </c>
      <c r="E269" s="180" t="s">
        <v>1</v>
      </c>
      <c r="F269" s="181" t="s">
        <v>246</v>
      </c>
      <c r="G269" s="13"/>
      <c r="H269" s="182">
        <v>-13.823</v>
      </c>
      <c r="I269" s="183"/>
      <c r="J269" s="13"/>
      <c r="K269" s="13"/>
      <c r="L269" s="178"/>
      <c r="M269" s="184"/>
      <c r="N269" s="185"/>
      <c r="O269" s="185"/>
      <c r="P269" s="185"/>
      <c r="Q269" s="185"/>
      <c r="R269" s="185"/>
      <c r="S269" s="185"/>
      <c r="T269" s="18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0" t="s">
        <v>131</v>
      </c>
      <c r="AU269" s="180" t="s">
        <v>129</v>
      </c>
      <c r="AV269" s="13" t="s">
        <v>129</v>
      </c>
      <c r="AW269" s="13" t="s">
        <v>33</v>
      </c>
      <c r="AX269" s="13" t="s">
        <v>77</v>
      </c>
      <c r="AY269" s="180" t="s">
        <v>120</v>
      </c>
    </row>
    <row r="270" s="13" customFormat="1">
      <c r="A270" s="13"/>
      <c r="B270" s="178"/>
      <c r="C270" s="13"/>
      <c r="D270" s="179" t="s">
        <v>131</v>
      </c>
      <c r="E270" s="180" t="s">
        <v>1</v>
      </c>
      <c r="F270" s="181" t="s">
        <v>247</v>
      </c>
      <c r="G270" s="13"/>
      <c r="H270" s="182">
        <v>6.1959999999999997</v>
      </c>
      <c r="I270" s="183"/>
      <c r="J270" s="13"/>
      <c r="K270" s="13"/>
      <c r="L270" s="178"/>
      <c r="M270" s="184"/>
      <c r="N270" s="185"/>
      <c r="O270" s="185"/>
      <c r="P270" s="185"/>
      <c r="Q270" s="185"/>
      <c r="R270" s="185"/>
      <c r="S270" s="185"/>
      <c r="T270" s="18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0" t="s">
        <v>131</v>
      </c>
      <c r="AU270" s="180" t="s">
        <v>129</v>
      </c>
      <c r="AV270" s="13" t="s">
        <v>129</v>
      </c>
      <c r="AW270" s="13" t="s">
        <v>33</v>
      </c>
      <c r="AX270" s="13" t="s">
        <v>77</v>
      </c>
      <c r="AY270" s="180" t="s">
        <v>120</v>
      </c>
    </row>
    <row r="271" s="14" customFormat="1">
      <c r="A271" s="14"/>
      <c r="B271" s="187"/>
      <c r="C271" s="14"/>
      <c r="D271" s="179" t="s">
        <v>131</v>
      </c>
      <c r="E271" s="188" t="s">
        <v>1</v>
      </c>
      <c r="F271" s="189" t="s">
        <v>248</v>
      </c>
      <c r="G271" s="14"/>
      <c r="H271" s="190">
        <v>119.22299999999999</v>
      </c>
      <c r="I271" s="191"/>
      <c r="J271" s="14"/>
      <c r="K271" s="14"/>
      <c r="L271" s="187"/>
      <c r="M271" s="192"/>
      <c r="N271" s="193"/>
      <c r="O271" s="193"/>
      <c r="P271" s="193"/>
      <c r="Q271" s="193"/>
      <c r="R271" s="193"/>
      <c r="S271" s="193"/>
      <c r="T271" s="19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188" t="s">
        <v>131</v>
      </c>
      <c r="AU271" s="188" t="s">
        <v>129</v>
      </c>
      <c r="AV271" s="14" t="s">
        <v>136</v>
      </c>
      <c r="AW271" s="14" t="s">
        <v>33</v>
      </c>
      <c r="AX271" s="14" t="s">
        <v>77</v>
      </c>
      <c r="AY271" s="188" t="s">
        <v>120</v>
      </c>
    </row>
    <row r="272" s="13" customFormat="1">
      <c r="A272" s="13"/>
      <c r="B272" s="178"/>
      <c r="C272" s="13"/>
      <c r="D272" s="179" t="s">
        <v>131</v>
      </c>
      <c r="E272" s="180" t="s">
        <v>1</v>
      </c>
      <c r="F272" s="181" t="s">
        <v>249</v>
      </c>
      <c r="G272" s="13"/>
      <c r="H272" s="182">
        <v>129.76599999999999</v>
      </c>
      <c r="I272" s="183"/>
      <c r="J272" s="13"/>
      <c r="K272" s="13"/>
      <c r="L272" s="178"/>
      <c r="M272" s="184"/>
      <c r="N272" s="185"/>
      <c r="O272" s="185"/>
      <c r="P272" s="185"/>
      <c r="Q272" s="185"/>
      <c r="R272" s="185"/>
      <c r="S272" s="185"/>
      <c r="T272" s="18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0" t="s">
        <v>131</v>
      </c>
      <c r="AU272" s="180" t="s">
        <v>129</v>
      </c>
      <c r="AV272" s="13" t="s">
        <v>129</v>
      </c>
      <c r="AW272" s="13" t="s">
        <v>33</v>
      </c>
      <c r="AX272" s="13" t="s">
        <v>77</v>
      </c>
      <c r="AY272" s="180" t="s">
        <v>120</v>
      </c>
    </row>
    <row r="273" s="13" customFormat="1">
      <c r="A273" s="13"/>
      <c r="B273" s="178"/>
      <c r="C273" s="13"/>
      <c r="D273" s="179" t="s">
        <v>131</v>
      </c>
      <c r="E273" s="180" t="s">
        <v>1</v>
      </c>
      <c r="F273" s="181" t="s">
        <v>250</v>
      </c>
      <c r="G273" s="13"/>
      <c r="H273" s="182">
        <v>-22.866</v>
      </c>
      <c r="I273" s="183"/>
      <c r="J273" s="13"/>
      <c r="K273" s="13"/>
      <c r="L273" s="178"/>
      <c r="M273" s="184"/>
      <c r="N273" s="185"/>
      <c r="O273" s="185"/>
      <c r="P273" s="185"/>
      <c r="Q273" s="185"/>
      <c r="R273" s="185"/>
      <c r="S273" s="185"/>
      <c r="T273" s="18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0" t="s">
        <v>131</v>
      </c>
      <c r="AU273" s="180" t="s">
        <v>129</v>
      </c>
      <c r="AV273" s="13" t="s">
        <v>129</v>
      </c>
      <c r="AW273" s="13" t="s">
        <v>33</v>
      </c>
      <c r="AX273" s="13" t="s">
        <v>77</v>
      </c>
      <c r="AY273" s="180" t="s">
        <v>120</v>
      </c>
    </row>
    <row r="274" s="13" customFormat="1">
      <c r="A274" s="13"/>
      <c r="B274" s="178"/>
      <c r="C274" s="13"/>
      <c r="D274" s="179" t="s">
        <v>131</v>
      </c>
      <c r="E274" s="180" t="s">
        <v>1</v>
      </c>
      <c r="F274" s="181" t="s">
        <v>251</v>
      </c>
      <c r="G274" s="13"/>
      <c r="H274" s="182">
        <v>9.4659999999999993</v>
      </c>
      <c r="I274" s="183"/>
      <c r="J274" s="13"/>
      <c r="K274" s="13"/>
      <c r="L274" s="178"/>
      <c r="M274" s="184"/>
      <c r="N274" s="185"/>
      <c r="O274" s="185"/>
      <c r="P274" s="185"/>
      <c r="Q274" s="185"/>
      <c r="R274" s="185"/>
      <c r="S274" s="185"/>
      <c r="T274" s="18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0" t="s">
        <v>131</v>
      </c>
      <c r="AU274" s="180" t="s">
        <v>129</v>
      </c>
      <c r="AV274" s="13" t="s">
        <v>129</v>
      </c>
      <c r="AW274" s="13" t="s">
        <v>33</v>
      </c>
      <c r="AX274" s="13" t="s">
        <v>77</v>
      </c>
      <c r="AY274" s="180" t="s">
        <v>120</v>
      </c>
    </row>
    <row r="275" s="14" customFormat="1">
      <c r="A275" s="14"/>
      <c r="B275" s="187"/>
      <c r="C275" s="14"/>
      <c r="D275" s="179" t="s">
        <v>131</v>
      </c>
      <c r="E275" s="188" t="s">
        <v>1</v>
      </c>
      <c r="F275" s="189" t="s">
        <v>252</v>
      </c>
      <c r="G275" s="14"/>
      <c r="H275" s="190">
        <v>116.36599999999999</v>
      </c>
      <c r="I275" s="191"/>
      <c r="J275" s="14"/>
      <c r="K275" s="14"/>
      <c r="L275" s="187"/>
      <c r="M275" s="192"/>
      <c r="N275" s="193"/>
      <c r="O275" s="193"/>
      <c r="P275" s="193"/>
      <c r="Q275" s="193"/>
      <c r="R275" s="193"/>
      <c r="S275" s="193"/>
      <c r="T275" s="19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188" t="s">
        <v>131</v>
      </c>
      <c r="AU275" s="188" t="s">
        <v>129</v>
      </c>
      <c r="AV275" s="14" t="s">
        <v>136</v>
      </c>
      <c r="AW275" s="14" t="s">
        <v>33</v>
      </c>
      <c r="AX275" s="14" t="s">
        <v>77</v>
      </c>
      <c r="AY275" s="188" t="s">
        <v>120</v>
      </c>
    </row>
    <row r="276" s="15" customFormat="1">
      <c r="A276" s="15"/>
      <c r="B276" s="195"/>
      <c r="C276" s="15"/>
      <c r="D276" s="179" t="s">
        <v>131</v>
      </c>
      <c r="E276" s="196" t="s">
        <v>1</v>
      </c>
      <c r="F276" s="197" t="s">
        <v>157</v>
      </c>
      <c r="G276" s="15"/>
      <c r="H276" s="198">
        <v>707.745</v>
      </c>
      <c r="I276" s="199"/>
      <c r="J276" s="15"/>
      <c r="K276" s="15"/>
      <c r="L276" s="195"/>
      <c r="M276" s="200"/>
      <c r="N276" s="201"/>
      <c r="O276" s="201"/>
      <c r="P276" s="201"/>
      <c r="Q276" s="201"/>
      <c r="R276" s="201"/>
      <c r="S276" s="201"/>
      <c r="T276" s="202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196" t="s">
        <v>131</v>
      </c>
      <c r="AU276" s="196" t="s">
        <v>129</v>
      </c>
      <c r="AV276" s="15" t="s">
        <v>128</v>
      </c>
      <c r="AW276" s="15" t="s">
        <v>33</v>
      </c>
      <c r="AX276" s="15" t="s">
        <v>82</v>
      </c>
      <c r="AY276" s="196" t="s">
        <v>120</v>
      </c>
    </row>
    <row r="277" s="2" customFormat="1" ht="16.5" customHeight="1">
      <c r="A277" s="37"/>
      <c r="B277" s="164"/>
      <c r="C277" s="165" t="s">
        <v>299</v>
      </c>
      <c r="D277" s="165" t="s">
        <v>123</v>
      </c>
      <c r="E277" s="166" t="s">
        <v>300</v>
      </c>
      <c r="F277" s="167" t="s">
        <v>301</v>
      </c>
      <c r="G277" s="168" t="s">
        <v>160</v>
      </c>
      <c r="H277" s="169">
        <v>124.56999999999999</v>
      </c>
      <c r="I277" s="170"/>
      <c r="J277" s="171">
        <f>ROUND(I277*H277,2)</f>
        <v>0</v>
      </c>
      <c r="K277" s="167" t="s">
        <v>127</v>
      </c>
      <c r="L277" s="38"/>
      <c r="M277" s="172" t="s">
        <v>1</v>
      </c>
      <c r="N277" s="173" t="s">
        <v>43</v>
      </c>
      <c r="O277" s="76"/>
      <c r="P277" s="174">
        <f>O277*H277</f>
        <v>0</v>
      </c>
      <c r="Q277" s="174">
        <v>0</v>
      </c>
      <c r="R277" s="174">
        <f>Q277*H277</f>
        <v>0</v>
      </c>
      <c r="S277" s="174">
        <v>0</v>
      </c>
      <c r="T277" s="175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76" t="s">
        <v>128</v>
      </c>
      <c r="AT277" s="176" t="s">
        <v>123</v>
      </c>
      <c r="AU277" s="176" t="s">
        <v>129</v>
      </c>
      <c r="AY277" s="18" t="s">
        <v>120</v>
      </c>
      <c r="BE277" s="177">
        <f>IF(N277="základní",J277,0)</f>
        <v>0</v>
      </c>
      <c r="BF277" s="177">
        <f>IF(N277="snížená",J277,0)</f>
        <v>0</v>
      </c>
      <c r="BG277" s="177">
        <f>IF(N277="zákl. přenesená",J277,0)</f>
        <v>0</v>
      </c>
      <c r="BH277" s="177">
        <f>IF(N277="sníž. přenesená",J277,0)</f>
        <v>0</v>
      </c>
      <c r="BI277" s="177">
        <f>IF(N277="nulová",J277,0)</f>
        <v>0</v>
      </c>
      <c r="BJ277" s="18" t="s">
        <v>129</v>
      </c>
      <c r="BK277" s="177">
        <f>ROUND(I277*H277,2)</f>
        <v>0</v>
      </c>
      <c r="BL277" s="18" t="s">
        <v>128</v>
      </c>
      <c r="BM277" s="176" t="s">
        <v>302</v>
      </c>
    </row>
    <row r="278" s="13" customFormat="1">
      <c r="A278" s="13"/>
      <c r="B278" s="178"/>
      <c r="C278" s="13"/>
      <c r="D278" s="179" t="s">
        <v>131</v>
      </c>
      <c r="E278" s="180" t="s">
        <v>1</v>
      </c>
      <c r="F278" s="181" t="s">
        <v>162</v>
      </c>
      <c r="G278" s="13"/>
      <c r="H278" s="182">
        <v>28.960000000000001</v>
      </c>
      <c r="I278" s="183"/>
      <c r="J278" s="13"/>
      <c r="K278" s="13"/>
      <c r="L278" s="178"/>
      <c r="M278" s="184"/>
      <c r="N278" s="185"/>
      <c r="O278" s="185"/>
      <c r="P278" s="185"/>
      <c r="Q278" s="185"/>
      <c r="R278" s="185"/>
      <c r="S278" s="185"/>
      <c r="T278" s="18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80" t="s">
        <v>131</v>
      </c>
      <c r="AU278" s="180" t="s">
        <v>129</v>
      </c>
      <c r="AV278" s="13" t="s">
        <v>129</v>
      </c>
      <c r="AW278" s="13" t="s">
        <v>33</v>
      </c>
      <c r="AX278" s="13" t="s">
        <v>77</v>
      </c>
      <c r="AY278" s="180" t="s">
        <v>120</v>
      </c>
    </row>
    <row r="279" s="14" customFormat="1">
      <c r="A279" s="14"/>
      <c r="B279" s="187"/>
      <c r="C279" s="14"/>
      <c r="D279" s="179" t="s">
        <v>131</v>
      </c>
      <c r="E279" s="188" t="s">
        <v>1</v>
      </c>
      <c r="F279" s="189" t="s">
        <v>303</v>
      </c>
      <c r="G279" s="14"/>
      <c r="H279" s="190">
        <v>28.960000000000001</v>
      </c>
      <c r="I279" s="191"/>
      <c r="J279" s="14"/>
      <c r="K279" s="14"/>
      <c r="L279" s="187"/>
      <c r="M279" s="192"/>
      <c r="N279" s="193"/>
      <c r="O279" s="193"/>
      <c r="P279" s="193"/>
      <c r="Q279" s="193"/>
      <c r="R279" s="193"/>
      <c r="S279" s="193"/>
      <c r="T279" s="19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188" t="s">
        <v>131</v>
      </c>
      <c r="AU279" s="188" t="s">
        <v>129</v>
      </c>
      <c r="AV279" s="14" t="s">
        <v>136</v>
      </c>
      <c r="AW279" s="14" t="s">
        <v>33</v>
      </c>
      <c r="AX279" s="14" t="s">
        <v>77</v>
      </c>
      <c r="AY279" s="188" t="s">
        <v>120</v>
      </c>
    </row>
    <row r="280" s="13" customFormat="1">
      <c r="A280" s="13"/>
      <c r="B280" s="178"/>
      <c r="C280" s="13"/>
      <c r="D280" s="179" t="s">
        <v>131</v>
      </c>
      <c r="E280" s="180" t="s">
        <v>1</v>
      </c>
      <c r="F280" s="181" t="s">
        <v>163</v>
      </c>
      <c r="G280" s="13"/>
      <c r="H280" s="182">
        <v>95.609999999999999</v>
      </c>
      <c r="I280" s="183"/>
      <c r="J280" s="13"/>
      <c r="K280" s="13"/>
      <c r="L280" s="178"/>
      <c r="M280" s="184"/>
      <c r="N280" s="185"/>
      <c r="O280" s="185"/>
      <c r="P280" s="185"/>
      <c r="Q280" s="185"/>
      <c r="R280" s="185"/>
      <c r="S280" s="185"/>
      <c r="T280" s="18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80" t="s">
        <v>131</v>
      </c>
      <c r="AU280" s="180" t="s">
        <v>129</v>
      </c>
      <c r="AV280" s="13" t="s">
        <v>129</v>
      </c>
      <c r="AW280" s="13" t="s">
        <v>33</v>
      </c>
      <c r="AX280" s="13" t="s">
        <v>77</v>
      </c>
      <c r="AY280" s="180" t="s">
        <v>120</v>
      </c>
    </row>
    <row r="281" s="14" customFormat="1">
      <c r="A281" s="14"/>
      <c r="B281" s="187"/>
      <c r="C281" s="14"/>
      <c r="D281" s="179" t="s">
        <v>131</v>
      </c>
      <c r="E281" s="188" t="s">
        <v>1</v>
      </c>
      <c r="F281" s="189" t="s">
        <v>304</v>
      </c>
      <c r="G281" s="14"/>
      <c r="H281" s="190">
        <v>95.609999999999999</v>
      </c>
      <c r="I281" s="191"/>
      <c r="J281" s="14"/>
      <c r="K281" s="14"/>
      <c r="L281" s="187"/>
      <c r="M281" s="192"/>
      <c r="N281" s="193"/>
      <c r="O281" s="193"/>
      <c r="P281" s="193"/>
      <c r="Q281" s="193"/>
      <c r="R281" s="193"/>
      <c r="S281" s="193"/>
      <c r="T281" s="19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188" t="s">
        <v>131</v>
      </c>
      <c r="AU281" s="188" t="s">
        <v>129</v>
      </c>
      <c r="AV281" s="14" t="s">
        <v>136</v>
      </c>
      <c r="AW281" s="14" t="s">
        <v>33</v>
      </c>
      <c r="AX281" s="14" t="s">
        <v>77</v>
      </c>
      <c r="AY281" s="188" t="s">
        <v>120</v>
      </c>
    </row>
    <row r="282" s="15" customFormat="1">
      <c r="A282" s="15"/>
      <c r="B282" s="195"/>
      <c r="C282" s="15"/>
      <c r="D282" s="179" t="s">
        <v>131</v>
      </c>
      <c r="E282" s="196" t="s">
        <v>1</v>
      </c>
      <c r="F282" s="197" t="s">
        <v>157</v>
      </c>
      <c r="G282" s="15"/>
      <c r="H282" s="198">
        <v>124.56999999999999</v>
      </c>
      <c r="I282" s="199"/>
      <c r="J282" s="15"/>
      <c r="K282" s="15"/>
      <c r="L282" s="195"/>
      <c r="M282" s="200"/>
      <c r="N282" s="201"/>
      <c r="O282" s="201"/>
      <c r="P282" s="201"/>
      <c r="Q282" s="201"/>
      <c r="R282" s="201"/>
      <c r="S282" s="201"/>
      <c r="T282" s="202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196" t="s">
        <v>131</v>
      </c>
      <c r="AU282" s="196" t="s">
        <v>129</v>
      </c>
      <c r="AV282" s="15" t="s">
        <v>128</v>
      </c>
      <c r="AW282" s="15" t="s">
        <v>33</v>
      </c>
      <c r="AX282" s="15" t="s">
        <v>82</v>
      </c>
      <c r="AY282" s="196" t="s">
        <v>120</v>
      </c>
    </row>
    <row r="283" s="2" customFormat="1" ht="16.5" customHeight="1">
      <c r="A283" s="37"/>
      <c r="B283" s="164"/>
      <c r="C283" s="165" t="s">
        <v>305</v>
      </c>
      <c r="D283" s="165" t="s">
        <v>123</v>
      </c>
      <c r="E283" s="166" t="s">
        <v>306</v>
      </c>
      <c r="F283" s="167" t="s">
        <v>307</v>
      </c>
      <c r="G283" s="168" t="s">
        <v>126</v>
      </c>
      <c r="H283" s="169">
        <v>10.5</v>
      </c>
      <c r="I283" s="170"/>
      <c r="J283" s="171">
        <f>ROUND(I283*H283,2)</f>
        <v>0</v>
      </c>
      <c r="K283" s="167" t="s">
        <v>127</v>
      </c>
      <c r="L283" s="38"/>
      <c r="M283" s="172" t="s">
        <v>1</v>
      </c>
      <c r="N283" s="173" t="s">
        <v>43</v>
      </c>
      <c r="O283" s="76"/>
      <c r="P283" s="174">
        <f>O283*H283</f>
        <v>0</v>
      </c>
      <c r="Q283" s="174">
        <v>0</v>
      </c>
      <c r="R283" s="174">
        <f>Q283*H283</f>
        <v>0</v>
      </c>
      <c r="S283" s="174">
        <v>0</v>
      </c>
      <c r="T283" s="175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76" t="s">
        <v>128</v>
      </c>
      <c r="AT283" s="176" t="s">
        <v>123</v>
      </c>
      <c r="AU283" s="176" t="s">
        <v>129</v>
      </c>
      <c r="AY283" s="18" t="s">
        <v>120</v>
      </c>
      <c r="BE283" s="177">
        <f>IF(N283="základní",J283,0)</f>
        <v>0</v>
      </c>
      <c r="BF283" s="177">
        <f>IF(N283="snížená",J283,0)</f>
        <v>0</v>
      </c>
      <c r="BG283" s="177">
        <f>IF(N283="zákl. přenesená",J283,0)</f>
        <v>0</v>
      </c>
      <c r="BH283" s="177">
        <f>IF(N283="sníž. přenesená",J283,0)</f>
        <v>0</v>
      </c>
      <c r="BI283" s="177">
        <f>IF(N283="nulová",J283,0)</f>
        <v>0</v>
      </c>
      <c r="BJ283" s="18" t="s">
        <v>129</v>
      </c>
      <c r="BK283" s="177">
        <f>ROUND(I283*H283,2)</f>
        <v>0</v>
      </c>
      <c r="BL283" s="18" t="s">
        <v>128</v>
      </c>
      <c r="BM283" s="176" t="s">
        <v>308</v>
      </c>
    </row>
    <row r="284" s="13" customFormat="1">
      <c r="A284" s="13"/>
      <c r="B284" s="178"/>
      <c r="C284" s="13"/>
      <c r="D284" s="179" t="s">
        <v>131</v>
      </c>
      <c r="E284" s="180" t="s">
        <v>1</v>
      </c>
      <c r="F284" s="181" t="s">
        <v>309</v>
      </c>
      <c r="G284" s="13"/>
      <c r="H284" s="182">
        <v>10.5</v>
      </c>
      <c r="I284" s="183"/>
      <c r="J284" s="13"/>
      <c r="K284" s="13"/>
      <c r="L284" s="178"/>
      <c r="M284" s="184"/>
      <c r="N284" s="185"/>
      <c r="O284" s="185"/>
      <c r="P284" s="185"/>
      <c r="Q284" s="185"/>
      <c r="R284" s="185"/>
      <c r="S284" s="185"/>
      <c r="T284" s="18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80" t="s">
        <v>131</v>
      </c>
      <c r="AU284" s="180" t="s">
        <v>129</v>
      </c>
      <c r="AV284" s="13" t="s">
        <v>129</v>
      </c>
      <c r="AW284" s="13" t="s">
        <v>33</v>
      </c>
      <c r="AX284" s="13" t="s">
        <v>82</v>
      </c>
      <c r="AY284" s="180" t="s">
        <v>120</v>
      </c>
    </row>
    <row r="285" s="12" customFormat="1" ht="22.8" customHeight="1">
      <c r="A285" s="12"/>
      <c r="B285" s="151"/>
      <c r="C285" s="12"/>
      <c r="D285" s="152" t="s">
        <v>76</v>
      </c>
      <c r="E285" s="162" t="s">
        <v>190</v>
      </c>
      <c r="F285" s="162" t="s">
        <v>310</v>
      </c>
      <c r="G285" s="12"/>
      <c r="H285" s="12"/>
      <c r="I285" s="154"/>
      <c r="J285" s="163">
        <f>BK285</f>
        <v>0</v>
      </c>
      <c r="K285" s="12"/>
      <c r="L285" s="151"/>
      <c r="M285" s="156"/>
      <c r="N285" s="157"/>
      <c r="O285" s="157"/>
      <c r="P285" s="158">
        <f>SUM(P286:P387)</f>
        <v>0</v>
      </c>
      <c r="Q285" s="157"/>
      <c r="R285" s="158">
        <f>SUM(R286:R387)</f>
        <v>0.0021239400000000004</v>
      </c>
      <c r="S285" s="157"/>
      <c r="T285" s="159">
        <f>SUM(T286:T387)</f>
        <v>34.747635000000002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152" t="s">
        <v>82</v>
      </c>
      <c r="AT285" s="160" t="s">
        <v>76</v>
      </c>
      <c r="AU285" s="160" t="s">
        <v>82</v>
      </c>
      <c r="AY285" s="152" t="s">
        <v>120</v>
      </c>
      <c r="BK285" s="161">
        <f>SUM(BK286:BK387)</f>
        <v>0</v>
      </c>
    </row>
    <row r="286" s="2" customFormat="1" ht="21.75" customHeight="1">
      <c r="A286" s="37"/>
      <c r="B286" s="164"/>
      <c r="C286" s="165" t="s">
        <v>311</v>
      </c>
      <c r="D286" s="165" t="s">
        <v>123</v>
      </c>
      <c r="E286" s="166" t="s">
        <v>312</v>
      </c>
      <c r="F286" s="167" t="s">
        <v>313</v>
      </c>
      <c r="G286" s="168" t="s">
        <v>126</v>
      </c>
      <c r="H286" s="169">
        <v>1026.0999999999999</v>
      </c>
      <c r="I286" s="170"/>
      <c r="J286" s="171">
        <f>ROUND(I286*H286,2)</f>
        <v>0</v>
      </c>
      <c r="K286" s="167" t="s">
        <v>127</v>
      </c>
      <c r="L286" s="38"/>
      <c r="M286" s="172" t="s">
        <v>1</v>
      </c>
      <c r="N286" s="173" t="s">
        <v>43</v>
      </c>
      <c r="O286" s="76"/>
      <c r="P286" s="174">
        <f>O286*H286</f>
        <v>0</v>
      </c>
      <c r="Q286" s="174">
        <v>0</v>
      </c>
      <c r="R286" s="174">
        <f>Q286*H286</f>
        <v>0</v>
      </c>
      <c r="S286" s="174">
        <v>0</v>
      </c>
      <c r="T286" s="175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76" t="s">
        <v>128</v>
      </c>
      <c r="AT286" s="176" t="s">
        <v>123</v>
      </c>
      <c r="AU286" s="176" t="s">
        <v>129</v>
      </c>
      <c r="AY286" s="18" t="s">
        <v>120</v>
      </c>
      <c r="BE286" s="177">
        <f>IF(N286="základní",J286,0)</f>
        <v>0</v>
      </c>
      <c r="BF286" s="177">
        <f>IF(N286="snížená",J286,0)</f>
        <v>0</v>
      </c>
      <c r="BG286" s="177">
        <f>IF(N286="zákl. přenesená",J286,0)</f>
        <v>0</v>
      </c>
      <c r="BH286" s="177">
        <f>IF(N286="sníž. přenesená",J286,0)</f>
        <v>0</v>
      </c>
      <c r="BI286" s="177">
        <f>IF(N286="nulová",J286,0)</f>
        <v>0</v>
      </c>
      <c r="BJ286" s="18" t="s">
        <v>129</v>
      </c>
      <c r="BK286" s="177">
        <f>ROUND(I286*H286,2)</f>
        <v>0</v>
      </c>
      <c r="BL286" s="18" t="s">
        <v>128</v>
      </c>
      <c r="BM286" s="176" t="s">
        <v>314</v>
      </c>
    </row>
    <row r="287" s="13" customFormat="1">
      <c r="A287" s="13"/>
      <c r="B287" s="178"/>
      <c r="C287" s="13"/>
      <c r="D287" s="179" t="s">
        <v>131</v>
      </c>
      <c r="E287" s="180" t="s">
        <v>1</v>
      </c>
      <c r="F287" s="181" t="s">
        <v>315</v>
      </c>
      <c r="G287" s="13"/>
      <c r="H287" s="182">
        <v>162.5</v>
      </c>
      <c r="I287" s="183"/>
      <c r="J287" s="13"/>
      <c r="K287" s="13"/>
      <c r="L287" s="178"/>
      <c r="M287" s="184"/>
      <c r="N287" s="185"/>
      <c r="O287" s="185"/>
      <c r="P287" s="185"/>
      <c r="Q287" s="185"/>
      <c r="R287" s="185"/>
      <c r="S287" s="185"/>
      <c r="T287" s="18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0" t="s">
        <v>131</v>
      </c>
      <c r="AU287" s="180" t="s">
        <v>129</v>
      </c>
      <c r="AV287" s="13" t="s">
        <v>129</v>
      </c>
      <c r="AW287" s="13" t="s">
        <v>33</v>
      </c>
      <c r="AX287" s="13" t="s">
        <v>77</v>
      </c>
      <c r="AY287" s="180" t="s">
        <v>120</v>
      </c>
    </row>
    <row r="288" s="13" customFormat="1">
      <c r="A288" s="13"/>
      <c r="B288" s="178"/>
      <c r="C288" s="13"/>
      <c r="D288" s="179" t="s">
        <v>131</v>
      </c>
      <c r="E288" s="180" t="s">
        <v>1</v>
      </c>
      <c r="F288" s="181" t="s">
        <v>316</v>
      </c>
      <c r="G288" s="13"/>
      <c r="H288" s="182">
        <v>155.19999999999999</v>
      </c>
      <c r="I288" s="183"/>
      <c r="J288" s="13"/>
      <c r="K288" s="13"/>
      <c r="L288" s="178"/>
      <c r="M288" s="184"/>
      <c r="N288" s="185"/>
      <c r="O288" s="185"/>
      <c r="P288" s="185"/>
      <c r="Q288" s="185"/>
      <c r="R288" s="185"/>
      <c r="S288" s="185"/>
      <c r="T288" s="18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80" t="s">
        <v>131</v>
      </c>
      <c r="AU288" s="180" t="s">
        <v>129</v>
      </c>
      <c r="AV288" s="13" t="s">
        <v>129</v>
      </c>
      <c r="AW288" s="13" t="s">
        <v>33</v>
      </c>
      <c r="AX288" s="13" t="s">
        <v>77</v>
      </c>
      <c r="AY288" s="180" t="s">
        <v>120</v>
      </c>
    </row>
    <row r="289" s="13" customFormat="1">
      <c r="A289" s="13"/>
      <c r="B289" s="178"/>
      <c r="C289" s="13"/>
      <c r="D289" s="179" t="s">
        <v>131</v>
      </c>
      <c r="E289" s="180" t="s">
        <v>1</v>
      </c>
      <c r="F289" s="181" t="s">
        <v>317</v>
      </c>
      <c r="G289" s="13"/>
      <c r="H289" s="182">
        <v>144</v>
      </c>
      <c r="I289" s="183"/>
      <c r="J289" s="13"/>
      <c r="K289" s="13"/>
      <c r="L289" s="178"/>
      <c r="M289" s="184"/>
      <c r="N289" s="185"/>
      <c r="O289" s="185"/>
      <c r="P289" s="185"/>
      <c r="Q289" s="185"/>
      <c r="R289" s="185"/>
      <c r="S289" s="185"/>
      <c r="T289" s="18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80" t="s">
        <v>131</v>
      </c>
      <c r="AU289" s="180" t="s">
        <v>129</v>
      </c>
      <c r="AV289" s="13" t="s">
        <v>129</v>
      </c>
      <c r="AW289" s="13" t="s">
        <v>33</v>
      </c>
      <c r="AX289" s="13" t="s">
        <v>77</v>
      </c>
      <c r="AY289" s="180" t="s">
        <v>120</v>
      </c>
    </row>
    <row r="290" s="14" customFormat="1">
      <c r="A290" s="14"/>
      <c r="B290" s="187"/>
      <c r="C290" s="14"/>
      <c r="D290" s="179" t="s">
        <v>131</v>
      </c>
      <c r="E290" s="188" t="s">
        <v>1</v>
      </c>
      <c r="F290" s="189" t="s">
        <v>135</v>
      </c>
      <c r="G290" s="14"/>
      <c r="H290" s="190">
        <v>461.69999999999999</v>
      </c>
      <c r="I290" s="191"/>
      <c r="J290" s="14"/>
      <c r="K290" s="14"/>
      <c r="L290" s="187"/>
      <c r="M290" s="192"/>
      <c r="N290" s="193"/>
      <c r="O290" s="193"/>
      <c r="P290" s="193"/>
      <c r="Q290" s="193"/>
      <c r="R290" s="193"/>
      <c r="S290" s="193"/>
      <c r="T290" s="19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188" t="s">
        <v>131</v>
      </c>
      <c r="AU290" s="188" t="s">
        <v>129</v>
      </c>
      <c r="AV290" s="14" t="s">
        <v>136</v>
      </c>
      <c r="AW290" s="14" t="s">
        <v>33</v>
      </c>
      <c r="AX290" s="14" t="s">
        <v>77</v>
      </c>
      <c r="AY290" s="188" t="s">
        <v>120</v>
      </c>
    </row>
    <row r="291" s="13" customFormat="1">
      <c r="A291" s="13"/>
      <c r="B291" s="178"/>
      <c r="C291" s="13"/>
      <c r="D291" s="179" t="s">
        <v>131</v>
      </c>
      <c r="E291" s="180" t="s">
        <v>1</v>
      </c>
      <c r="F291" s="181" t="s">
        <v>318</v>
      </c>
      <c r="G291" s="13"/>
      <c r="H291" s="182">
        <v>286.5</v>
      </c>
      <c r="I291" s="183"/>
      <c r="J291" s="13"/>
      <c r="K291" s="13"/>
      <c r="L291" s="178"/>
      <c r="M291" s="184"/>
      <c r="N291" s="185"/>
      <c r="O291" s="185"/>
      <c r="P291" s="185"/>
      <c r="Q291" s="185"/>
      <c r="R291" s="185"/>
      <c r="S291" s="185"/>
      <c r="T291" s="18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80" t="s">
        <v>131</v>
      </c>
      <c r="AU291" s="180" t="s">
        <v>129</v>
      </c>
      <c r="AV291" s="13" t="s">
        <v>129</v>
      </c>
      <c r="AW291" s="13" t="s">
        <v>33</v>
      </c>
      <c r="AX291" s="13" t="s">
        <v>77</v>
      </c>
      <c r="AY291" s="180" t="s">
        <v>120</v>
      </c>
    </row>
    <row r="292" s="13" customFormat="1">
      <c r="A292" s="13"/>
      <c r="B292" s="178"/>
      <c r="C292" s="13"/>
      <c r="D292" s="179" t="s">
        <v>131</v>
      </c>
      <c r="E292" s="180" t="s">
        <v>1</v>
      </c>
      <c r="F292" s="181" t="s">
        <v>319</v>
      </c>
      <c r="G292" s="13"/>
      <c r="H292" s="182">
        <v>277.89999999999998</v>
      </c>
      <c r="I292" s="183"/>
      <c r="J292" s="13"/>
      <c r="K292" s="13"/>
      <c r="L292" s="178"/>
      <c r="M292" s="184"/>
      <c r="N292" s="185"/>
      <c r="O292" s="185"/>
      <c r="P292" s="185"/>
      <c r="Q292" s="185"/>
      <c r="R292" s="185"/>
      <c r="S292" s="185"/>
      <c r="T292" s="18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0" t="s">
        <v>131</v>
      </c>
      <c r="AU292" s="180" t="s">
        <v>129</v>
      </c>
      <c r="AV292" s="13" t="s">
        <v>129</v>
      </c>
      <c r="AW292" s="13" t="s">
        <v>33</v>
      </c>
      <c r="AX292" s="13" t="s">
        <v>77</v>
      </c>
      <c r="AY292" s="180" t="s">
        <v>120</v>
      </c>
    </row>
    <row r="293" s="14" customFormat="1">
      <c r="A293" s="14"/>
      <c r="B293" s="187"/>
      <c r="C293" s="14"/>
      <c r="D293" s="179" t="s">
        <v>131</v>
      </c>
      <c r="E293" s="188" t="s">
        <v>1</v>
      </c>
      <c r="F293" s="189" t="s">
        <v>139</v>
      </c>
      <c r="G293" s="14"/>
      <c r="H293" s="190">
        <v>564.39999999999998</v>
      </c>
      <c r="I293" s="191"/>
      <c r="J293" s="14"/>
      <c r="K293" s="14"/>
      <c r="L293" s="187"/>
      <c r="M293" s="192"/>
      <c r="N293" s="193"/>
      <c r="O293" s="193"/>
      <c r="P293" s="193"/>
      <c r="Q293" s="193"/>
      <c r="R293" s="193"/>
      <c r="S293" s="193"/>
      <c r="T293" s="19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188" t="s">
        <v>131</v>
      </c>
      <c r="AU293" s="188" t="s">
        <v>129</v>
      </c>
      <c r="AV293" s="14" t="s">
        <v>136</v>
      </c>
      <c r="AW293" s="14" t="s">
        <v>33</v>
      </c>
      <c r="AX293" s="14" t="s">
        <v>77</v>
      </c>
      <c r="AY293" s="188" t="s">
        <v>120</v>
      </c>
    </row>
    <row r="294" s="15" customFormat="1">
      <c r="A294" s="15"/>
      <c r="B294" s="195"/>
      <c r="C294" s="15"/>
      <c r="D294" s="179" t="s">
        <v>131</v>
      </c>
      <c r="E294" s="196" t="s">
        <v>1</v>
      </c>
      <c r="F294" s="197" t="s">
        <v>157</v>
      </c>
      <c r="G294" s="15"/>
      <c r="H294" s="198">
        <v>1026.0999999999999</v>
      </c>
      <c r="I294" s="199"/>
      <c r="J294" s="15"/>
      <c r="K294" s="15"/>
      <c r="L294" s="195"/>
      <c r="M294" s="200"/>
      <c r="N294" s="201"/>
      <c r="O294" s="201"/>
      <c r="P294" s="201"/>
      <c r="Q294" s="201"/>
      <c r="R294" s="201"/>
      <c r="S294" s="201"/>
      <c r="T294" s="202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196" t="s">
        <v>131</v>
      </c>
      <c r="AU294" s="196" t="s">
        <v>129</v>
      </c>
      <c r="AV294" s="15" t="s">
        <v>128</v>
      </c>
      <c r="AW294" s="15" t="s">
        <v>33</v>
      </c>
      <c r="AX294" s="15" t="s">
        <v>82</v>
      </c>
      <c r="AY294" s="196" t="s">
        <v>120</v>
      </c>
    </row>
    <row r="295" s="2" customFormat="1" ht="24.15" customHeight="1">
      <c r="A295" s="37"/>
      <c r="B295" s="164"/>
      <c r="C295" s="165" t="s">
        <v>320</v>
      </c>
      <c r="D295" s="165" t="s">
        <v>123</v>
      </c>
      <c r="E295" s="166" t="s">
        <v>321</v>
      </c>
      <c r="F295" s="167" t="s">
        <v>322</v>
      </c>
      <c r="G295" s="168" t="s">
        <v>126</v>
      </c>
      <c r="H295" s="169">
        <v>92349</v>
      </c>
      <c r="I295" s="170"/>
      <c r="J295" s="171">
        <f>ROUND(I295*H295,2)</f>
        <v>0</v>
      </c>
      <c r="K295" s="167" t="s">
        <v>127</v>
      </c>
      <c r="L295" s="38"/>
      <c r="M295" s="172" t="s">
        <v>1</v>
      </c>
      <c r="N295" s="173" t="s">
        <v>43</v>
      </c>
      <c r="O295" s="76"/>
      <c r="P295" s="174">
        <f>O295*H295</f>
        <v>0</v>
      </c>
      <c r="Q295" s="174">
        <v>0</v>
      </c>
      <c r="R295" s="174">
        <f>Q295*H295</f>
        <v>0</v>
      </c>
      <c r="S295" s="174">
        <v>0</v>
      </c>
      <c r="T295" s="175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76" t="s">
        <v>128</v>
      </c>
      <c r="AT295" s="176" t="s">
        <v>123</v>
      </c>
      <c r="AU295" s="176" t="s">
        <v>129</v>
      </c>
      <c r="AY295" s="18" t="s">
        <v>120</v>
      </c>
      <c r="BE295" s="177">
        <f>IF(N295="základní",J295,0)</f>
        <v>0</v>
      </c>
      <c r="BF295" s="177">
        <f>IF(N295="snížená",J295,0)</f>
        <v>0</v>
      </c>
      <c r="BG295" s="177">
        <f>IF(N295="zákl. přenesená",J295,0)</f>
        <v>0</v>
      </c>
      <c r="BH295" s="177">
        <f>IF(N295="sníž. přenesená",J295,0)</f>
        <v>0</v>
      </c>
      <c r="BI295" s="177">
        <f>IF(N295="nulová",J295,0)</f>
        <v>0</v>
      </c>
      <c r="BJ295" s="18" t="s">
        <v>129</v>
      </c>
      <c r="BK295" s="177">
        <f>ROUND(I295*H295,2)</f>
        <v>0</v>
      </c>
      <c r="BL295" s="18" t="s">
        <v>128</v>
      </c>
      <c r="BM295" s="176" t="s">
        <v>323</v>
      </c>
    </row>
    <row r="296" s="13" customFormat="1">
      <c r="A296" s="13"/>
      <c r="B296" s="178"/>
      <c r="C296" s="13"/>
      <c r="D296" s="179" t="s">
        <v>131</v>
      </c>
      <c r="E296" s="13"/>
      <c r="F296" s="181" t="s">
        <v>324</v>
      </c>
      <c r="G296" s="13"/>
      <c r="H296" s="182">
        <v>92349</v>
      </c>
      <c r="I296" s="183"/>
      <c r="J296" s="13"/>
      <c r="K296" s="13"/>
      <c r="L296" s="178"/>
      <c r="M296" s="184"/>
      <c r="N296" s="185"/>
      <c r="O296" s="185"/>
      <c r="P296" s="185"/>
      <c r="Q296" s="185"/>
      <c r="R296" s="185"/>
      <c r="S296" s="185"/>
      <c r="T296" s="18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0" t="s">
        <v>131</v>
      </c>
      <c r="AU296" s="180" t="s">
        <v>129</v>
      </c>
      <c r="AV296" s="13" t="s">
        <v>129</v>
      </c>
      <c r="AW296" s="13" t="s">
        <v>3</v>
      </c>
      <c r="AX296" s="13" t="s">
        <v>82</v>
      </c>
      <c r="AY296" s="180" t="s">
        <v>120</v>
      </c>
    </row>
    <row r="297" s="2" customFormat="1" ht="24.15" customHeight="1">
      <c r="A297" s="37"/>
      <c r="B297" s="164"/>
      <c r="C297" s="165" t="s">
        <v>325</v>
      </c>
      <c r="D297" s="165" t="s">
        <v>123</v>
      </c>
      <c r="E297" s="166" t="s">
        <v>326</v>
      </c>
      <c r="F297" s="167" t="s">
        <v>327</v>
      </c>
      <c r="G297" s="168" t="s">
        <v>328</v>
      </c>
      <c r="H297" s="169">
        <v>1</v>
      </c>
      <c r="I297" s="170"/>
      <c r="J297" s="171">
        <f>ROUND(I297*H297,2)</f>
        <v>0</v>
      </c>
      <c r="K297" s="167" t="s">
        <v>127</v>
      </c>
      <c r="L297" s="38"/>
      <c r="M297" s="172" t="s">
        <v>1</v>
      </c>
      <c r="N297" s="173" t="s">
        <v>43</v>
      </c>
      <c r="O297" s="76"/>
      <c r="P297" s="174">
        <f>O297*H297</f>
        <v>0</v>
      </c>
      <c r="Q297" s="174">
        <v>0</v>
      </c>
      <c r="R297" s="174">
        <f>Q297*H297</f>
        <v>0</v>
      </c>
      <c r="S297" s="174">
        <v>0</v>
      </c>
      <c r="T297" s="175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76" t="s">
        <v>128</v>
      </c>
      <c r="AT297" s="176" t="s">
        <v>123</v>
      </c>
      <c r="AU297" s="176" t="s">
        <v>129</v>
      </c>
      <c r="AY297" s="18" t="s">
        <v>120</v>
      </c>
      <c r="BE297" s="177">
        <f>IF(N297="základní",J297,0)</f>
        <v>0</v>
      </c>
      <c r="BF297" s="177">
        <f>IF(N297="snížená",J297,0)</f>
        <v>0</v>
      </c>
      <c r="BG297" s="177">
        <f>IF(N297="zákl. přenesená",J297,0)</f>
        <v>0</v>
      </c>
      <c r="BH297" s="177">
        <f>IF(N297="sníž. přenesená",J297,0)</f>
        <v>0</v>
      </c>
      <c r="BI297" s="177">
        <f>IF(N297="nulová",J297,0)</f>
        <v>0</v>
      </c>
      <c r="BJ297" s="18" t="s">
        <v>129</v>
      </c>
      <c r="BK297" s="177">
        <f>ROUND(I297*H297,2)</f>
        <v>0</v>
      </c>
      <c r="BL297" s="18" t="s">
        <v>128</v>
      </c>
      <c r="BM297" s="176" t="s">
        <v>329</v>
      </c>
    </row>
    <row r="298" s="2" customFormat="1" ht="24.15" customHeight="1">
      <c r="A298" s="37"/>
      <c r="B298" s="164"/>
      <c r="C298" s="165" t="s">
        <v>330</v>
      </c>
      <c r="D298" s="165" t="s">
        <v>123</v>
      </c>
      <c r="E298" s="166" t="s">
        <v>331</v>
      </c>
      <c r="F298" s="167" t="s">
        <v>332</v>
      </c>
      <c r="G298" s="168" t="s">
        <v>126</v>
      </c>
      <c r="H298" s="169">
        <v>1026.0999999999999</v>
      </c>
      <c r="I298" s="170"/>
      <c r="J298" s="171">
        <f>ROUND(I298*H298,2)</f>
        <v>0</v>
      </c>
      <c r="K298" s="167" t="s">
        <v>127</v>
      </c>
      <c r="L298" s="38"/>
      <c r="M298" s="172" t="s">
        <v>1</v>
      </c>
      <c r="N298" s="173" t="s">
        <v>43</v>
      </c>
      <c r="O298" s="76"/>
      <c r="P298" s="174">
        <f>O298*H298</f>
        <v>0</v>
      </c>
      <c r="Q298" s="174">
        <v>0</v>
      </c>
      <c r="R298" s="174">
        <f>Q298*H298</f>
        <v>0</v>
      </c>
      <c r="S298" s="174">
        <v>0</v>
      </c>
      <c r="T298" s="175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76" t="s">
        <v>128</v>
      </c>
      <c r="AT298" s="176" t="s">
        <v>123</v>
      </c>
      <c r="AU298" s="176" t="s">
        <v>129</v>
      </c>
      <c r="AY298" s="18" t="s">
        <v>120</v>
      </c>
      <c r="BE298" s="177">
        <f>IF(N298="základní",J298,0)</f>
        <v>0</v>
      </c>
      <c r="BF298" s="177">
        <f>IF(N298="snížená",J298,0)</f>
        <v>0</v>
      </c>
      <c r="BG298" s="177">
        <f>IF(N298="zákl. přenesená",J298,0)</f>
        <v>0</v>
      </c>
      <c r="BH298" s="177">
        <f>IF(N298="sníž. přenesená",J298,0)</f>
        <v>0</v>
      </c>
      <c r="BI298" s="177">
        <f>IF(N298="nulová",J298,0)</f>
        <v>0</v>
      </c>
      <c r="BJ298" s="18" t="s">
        <v>129</v>
      </c>
      <c r="BK298" s="177">
        <f>ROUND(I298*H298,2)</f>
        <v>0</v>
      </c>
      <c r="BL298" s="18" t="s">
        <v>128</v>
      </c>
      <c r="BM298" s="176" t="s">
        <v>333</v>
      </c>
    </row>
    <row r="299" s="2" customFormat="1" ht="16.5" customHeight="1">
      <c r="A299" s="37"/>
      <c r="B299" s="164"/>
      <c r="C299" s="165" t="s">
        <v>334</v>
      </c>
      <c r="D299" s="165" t="s">
        <v>123</v>
      </c>
      <c r="E299" s="166" t="s">
        <v>335</v>
      </c>
      <c r="F299" s="167" t="s">
        <v>336</v>
      </c>
      <c r="G299" s="168" t="s">
        <v>126</v>
      </c>
      <c r="H299" s="169">
        <v>16.5</v>
      </c>
      <c r="I299" s="170"/>
      <c r="J299" s="171">
        <f>ROUND(I299*H299,2)</f>
        <v>0</v>
      </c>
      <c r="K299" s="167" t="s">
        <v>127</v>
      </c>
      <c r="L299" s="38"/>
      <c r="M299" s="172" t="s">
        <v>1</v>
      </c>
      <c r="N299" s="173" t="s">
        <v>43</v>
      </c>
      <c r="O299" s="76"/>
      <c r="P299" s="174">
        <f>O299*H299</f>
        <v>0</v>
      </c>
      <c r="Q299" s="174">
        <v>0</v>
      </c>
      <c r="R299" s="174">
        <f>Q299*H299</f>
        <v>0</v>
      </c>
      <c r="S299" s="174">
        <v>0</v>
      </c>
      <c r="T299" s="175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76" t="s">
        <v>128</v>
      </c>
      <c r="AT299" s="176" t="s">
        <v>123</v>
      </c>
      <c r="AU299" s="176" t="s">
        <v>129</v>
      </c>
      <c r="AY299" s="18" t="s">
        <v>120</v>
      </c>
      <c r="BE299" s="177">
        <f>IF(N299="základní",J299,0)</f>
        <v>0</v>
      </c>
      <c r="BF299" s="177">
        <f>IF(N299="snížená",J299,0)</f>
        <v>0</v>
      </c>
      <c r="BG299" s="177">
        <f>IF(N299="zákl. přenesená",J299,0)</f>
        <v>0</v>
      </c>
      <c r="BH299" s="177">
        <f>IF(N299="sníž. přenesená",J299,0)</f>
        <v>0</v>
      </c>
      <c r="BI299" s="177">
        <f>IF(N299="nulová",J299,0)</f>
        <v>0</v>
      </c>
      <c r="BJ299" s="18" t="s">
        <v>129</v>
      </c>
      <c r="BK299" s="177">
        <f>ROUND(I299*H299,2)</f>
        <v>0</v>
      </c>
      <c r="BL299" s="18" t="s">
        <v>128</v>
      </c>
      <c r="BM299" s="176" t="s">
        <v>337</v>
      </c>
    </row>
    <row r="300" s="13" customFormat="1">
      <c r="A300" s="13"/>
      <c r="B300" s="178"/>
      <c r="C300" s="13"/>
      <c r="D300" s="179" t="s">
        <v>131</v>
      </c>
      <c r="E300" s="180" t="s">
        <v>1</v>
      </c>
      <c r="F300" s="181" t="s">
        <v>338</v>
      </c>
      <c r="G300" s="13"/>
      <c r="H300" s="182">
        <v>9.9000000000000004</v>
      </c>
      <c r="I300" s="183"/>
      <c r="J300" s="13"/>
      <c r="K300" s="13"/>
      <c r="L300" s="178"/>
      <c r="M300" s="184"/>
      <c r="N300" s="185"/>
      <c r="O300" s="185"/>
      <c r="P300" s="185"/>
      <c r="Q300" s="185"/>
      <c r="R300" s="185"/>
      <c r="S300" s="185"/>
      <c r="T300" s="18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0" t="s">
        <v>131</v>
      </c>
      <c r="AU300" s="180" t="s">
        <v>129</v>
      </c>
      <c r="AV300" s="13" t="s">
        <v>129</v>
      </c>
      <c r="AW300" s="13" t="s">
        <v>33</v>
      </c>
      <c r="AX300" s="13" t="s">
        <v>77</v>
      </c>
      <c r="AY300" s="180" t="s">
        <v>120</v>
      </c>
    </row>
    <row r="301" s="13" customFormat="1">
      <c r="A301" s="13"/>
      <c r="B301" s="178"/>
      <c r="C301" s="13"/>
      <c r="D301" s="179" t="s">
        <v>131</v>
      </c>
      <c r="E301" s="180" t="s">
        <v>1</v>
      </c>
      <c r="F301" s="181" t="s">
        <v>339</v>
      </c>
      <c r="G301" s="13"/>
      <c r="H301" s="182">
        <v>6.5999999999999996</v>
      </c>
      <c r="I301" s="183"/>
      <c r="J301" s="13"/>
      <c r="K301" s="13"/>
      <c r="L301" s="178"/>
      <c r="M301" s="184"/>
      <c r="N301" s="185"/>
      <c r="O301" s="185"/>
      <c r="P301" s="185"/>
      <c r="Q301" s="185"/>
      <c r="R301" s="185"/>
      <c r="S301" s="185"/>
      <c r="T301" s="18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0" t="s">
        <v>131</v>
      </c>
      <c r="AU301" s="180" t="s">
        <v>129</v>
      </c>
      <c r="AV301" s="13" t="s">
        <v>129</v>
      </c>
      <c r="AW301" s="13" t="s">
        <v>33</v>
      </c>
      <c r="AX301" s="13" t="s">
        <v>77</v>
      </c>
      <c r="AY301" s="180" t="s">
        <v>120</v>
      </c>
    </row>
    <row r="302" s="15" customFormat="1">
      <c r="A302" s="15"/>
      <c r="B302" s="195"/>
      <c r="C302" s="15"/>
      <c r="D302" s="179" t="s">
        <v>131</v>
      </c>
      <c r="E302" s="196" t="s">
        <v>1</v>
      </c>
      <c r="F302" s="197" t="s">
        <v>157</v>
      </c>
      <c r="G302" s="15"/>
      <c r="H302" s="198">
        <v>16.5</v>
      </c>
      <c r="I302" s="199"/>
      <c r="J302" s="15"/>
      <c r="K302" s="15"/>
      <c r="L302" s="195"/>
      <c r="M302" s="200"/>
      <c r="N302" s="201"/>
      <c r="O302" s="201"/>
      <c r="P302" s="201"/>
      <c r="Q302" s="201"/>
      <c r="R302" s="201"/>
      <c r="S302" s="201"/>
      <c r="T302" s="202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196" t="s">
        <v>131</v>
      </c>
      <c r="AU302" s="196" t="s">
        <v>129</v>
      </c>
      <c r="AV302" s="15" t="s">
        <v>128</v>
      </c>
      <c r="AW302" s="15" t="s">
        <v>33</v>
      </c>
      <c r="AX302" s="15" t="s">
        <v>82</v>
      </c>
      <c r="AY302" s="196" t="s">
        <v>120</v>
      </c>
    </row>
    <row r="303" s="2" customFormat="1" ht="21.75" customHeight="1">
      <c r="A303" s="37"/>
      <c r="B303" s="164"/>
      <c r="C303" s="165" t="s">
        <v>340</v>
      </c>
      <c r="D303" s="165" t="s">
        <v>123</v>
      </c>
      <c r="E303" s="166" t="s">
        <v>341</v>
      </c>
      <c r="F303" s="167" t="s">
        <v>342</v>
      </c>
      <c r="G303" s="168" t="s">
        <v>126</v>
      </c>
      <c r="H303" s="169">
        <v>1485</v>
      </c>
      <c r="I303" s="170"/>
      <c r="J303" s="171">
        <f>ROUND(I303*H303,2)</f>
        <v>0</v>
      </c>
      <c r="K303" s="167" t="s">
        <v>127</v>
      </c>
      <c r="L303" s="38"/>
      <c r="M303" s="172" t="s">
        <v>1</v>
      </c>
      <c r="N303" s="173" t="s">
        <v>43</v>
      </c>
      <c r="O303" s="76"/>
      <c r="P303" s="174">
        <f>O303*H303</f>
        <v>0</v>
      </c>
      <c r="Q303" s="174">
        <v>0</v>
      </c>
      <c r="R303" s="174">
        <f>Q303*H303</f>
        <v>0</v>
      </c>
      <c r="S303" s="174">
        <v>0</v>
      </c>
      <c r="T303" s="175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76" t="s">
        <v>128</v>
      </c>
      <c r="AT303" s="176" t="s">
        <v>123</v>
      </c>
      <c r="AU303" s="176" t="s">
        <v>129</v>
      </c>
      <c r="AY303" s="18" t="s">
        <v>120</v>
      </c>
      <c r="BE303" s="177">
        <f>IF(N303="základní",J303,0)</f>
        <v>0</v>
      </c>
      <c r="BF303" s="177">
        <f>IF(N303="snížená",J303,0)</f>
        <v>0</v>
      </c>
      <c r="BG303" s="177">
        <f>IF(N303="zákl. přenesená",J303,0)</f>
        <v>0</v>
      </c>
      <c r="BH303" s="177">
        <f>IF(N303="sníž. přenesená",J303,0)</f>
        <v>0</v>
      </c>
      <c r="BI303" s="177">
        <f>IF(N303="nulová",J303,0)</f>
        <v>0</v>
      </c>
      <c r="BJ303" s="18" t="s">
        <v>129</v>
      </c>
      <c r="BK303" s="177">
        <f>ROUND(I303*H303,2)</f>
        <v>0</v>
      </c>
      <c r="BL303" s="18" t="s">
        <v>128</v>
      </c>
      <c r="BM303" s="176" t="s">
        <v>343</v>
      </c>
    </row>
    <row r="304" s="13" customFormat="1">
      <c r="A304" s="13"/>
      <c r="B304" s="178"/>
      <c r="C304" s="13"/>
      <c r="D304" s="179" t="s">
        <v>131</v>
      </c>
      <c r="E304" s="13"/>
      <c r="F304" s="181" t="s">
        <v>344</v>
      </c>
      <c r="G304" s="13"/>
      <c r="H304" s="182">
        <v>1485</v>
      </c>
      <c r="I304" s="183"/>
      <c r="J304" s="13"/>
      <c r="K304" s="13"/>
      <c r="L304" s="178"/>
      <c r="M304" s="184"/>
      <c r="N304" s="185"/>
      <c r="O304" s="185"/>
      <c r="P304" s="185"/>
      <c r="Q304" s="185"/>
      <c r="R304" s="185"/>
      <c r="S304" s="185"/>
      <c r="T304" s="18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0" t="s">
        <v>131</v>
      </c>
      <c r="AU304" s="180" t="s">
        <v>129</v>
      </c>
      <c r="AV304" s="13" t="s">
        <v>129</v>
      </c>
      <c r="AW304" s="13" t="s">
        <v>3</v>
      </c>
      <c r="AX304" s="13" t="s">
        <v>82</v>
      </c>
      <c r="AY304" s="180" t="s">
        <v>120</v>
      </c>
    </row>
    <row r="305" s="2" customFormat="1" ht="16.5" customHeight="1">
      <c r="A305" s="37"/>
      <c r="B305" s="164"/>
      <c r="C305" s="165" t="s">
        <v>345</v>
      </c>
      <c r="D305" s="165" t="s">
        <v>123</v>
      </c>
      <c r="E305" s="166" t="s">
        <v>346</v>
      </c>
      <c r="F305" s="167" t="s">
        <v>347</v>
      </c>
      <c r="G305" s="168" t="s">
        <v>126</v>
      </c>
      <c r="H305" s="169">
        <v>16.5</v>
      </c>
      <c r="I305" s="170"/>
      <c r="J305" s="171">
        <f>ROUND(I305*H305,2)</f>
        <v>0</v>
      </c>
      <c r="K305" s="167" t="s">
        <v>127</v>
      </c>
      <c r="L305" s="38"/>
      <c r="M305" s="172" t="s">
        <v>1</v>
      </c>
      <c r="N305" s="173" t="s">
        <v>43</v>
      </c>
      <c r="O305" s="76"/>
      <c r="P305" s="174">
        <f>O305*H305</f>
        <v>0</v>
      </c>
      <c r="Q305" s="174">
        <v>0</v>
      </c>
      <c r="R305" s="174">
        <f>Q305*H305</f>
        <v>0</v>
      </c>
      <c r="S305" s="174">
        <v>0</v>
      </c>
      <c r="T305" s="175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76" t="s">
        <v>128</v>
      </c>
      <c r="AT305" s="176" t="s">
        <v>123</v>
      </c>
      <c r="AU305" s="176" t="s">
        <v>129</v>
      </c>
      <c r="AY305" s="18" t="s">
        <v>120</v>
      </c>
      <c r="BE305" s="177">
        <f>IF(N305="základní",J305,0)</f>
        <v>0</v>
      </c>
      <c r="BF305" s="177">
        <f>IF(N305="snížená",J305,0)</f>
        <v>0</v>
      </c>
      <c r="BG305" s="177">
        <f>IF(N305="zákl. přenesená",J305,0)</f>
        <v>0</v>
      </c>
      <c r="BH305" s="177">
        <f>IF(N305="sníž. přenesená",J305,0)</f>
        <v>0</v>
      </c>
      <c r="BI305" s="177">
        <f>IF(N305="nulová",J305,0)</f>
        <v>0</v>
      </c>
      <c r="BJ305" s="18" t="s">
        <v>129</v>
      </c>
      <c r="BK305" s="177">
        <f>ROUND(I305*H305,2)</f>
        <v>0</v>
      </c>
      <c r="BL305" s="18" t="s">
        <v>128</v>
      </c>
      <c r="BM305" s="176" t="s">
        <v>348</v>
      </c>
    </row>
    <row r="306" s="2" customFormat="1" ht="16.5" customHeight="1">
      <c r="A306" s="37"/>
      <c r="B306" s="164"/>
      <c r="C306" s="165" t="s">
        <v>349</v>
      </c>
      <c r="D306" s="165" t="s">
        <v>123</v>
      </c>
      <c r="E306" s="166" t="s">
        <v>350</v>
      </c>
      <c r="F306" s="167" t="s">
        <v>351</v>
      </c>
      <c r="G306" s="168" t="s">
        <v>126</v>
      </c>
      <c r="H306" s="169">
        <v>1026.0999999999999</v>
      </c>
      <c r="I306" s="170"/>
      <c r="J306" s="171">
        <f>ROUND(I306*H306,2)</f>
        <v>0</v>
      </c>
      <c r="K306" s="167" t="s">
        <v>127</v>
      </c>
      <c r="L306" s="38"/>
      <c r="M306" s="172" t="s">
        <v>1</v>
      </c>
      <c r="N306" s="173" t="s">
        <v>43</v>
      </c>
      <c r="O306" s="76"/>
      <c r="P306" s="174">
        <f>O306*H306</f>
        <v>0</v>
      </c>
      <c r="Q306" s="174">
        <v>0</v>
      </c>
      <c r="R306" s="174">
        <f>Q306*H306</f>
        <v>0</v>
      </c>
      <c r="S306" s="174">
        <v>0</v>
      </c>
      <c r="T306" s="175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76" t="s">
        <v>128</v>
      </c>
      <c r="AT306" s="176" t="s">
        <v>123</v>
      </c>
      <c r="AU306" s="176" t="s">
        <v>129</v>
      </c>
      <c r="AY306" s="18" t="s">
        <v>120</v>
      </c>
      <c r="BE306" s="177">
        <f>IF(N306="základní",J306,0)</f>
        <v>0</v>
      </c>
      <c r="BF306" s="177">
        <f>IF(N306="snížená",J306,0)</f>
        <v>0</v>
      </c>
      <c r="BG306" s="177">
        <f>IF(N306="zákl. přenesená",J306,0)</f>
        <v>0</v>
      </c>
      <c r="BH306" s="177">
        <f>IF(N306="sníž. přenesená",J306,0)</f>
        <v>0</v>
      </c>
      <c r="BI306" s="177">
        <f>IF(N306="nulová",J306,0)</f>
        <v>0</v>
      </c>
      <c r="BJ306" s="18" t="s">
        <v>129</v>
      </c>
      <c r="BK306" s="177">
        <f>ROUND(I306*H306,2)</f>
        <v>0</v>
      </c>
      <c r="BL306" s="18" t="s">
        <v>128</v>
      </c>
      <c r="BM306" s="176" t="s">
        <v>352</v>
      </c>
    </row>
    <row r="307" s="13" customFormat="1">
      <c r="A307" s="13"/>
      <c r="B307" s="178"/>
      <c r="C307" s="13"/>
      <c r="D307" s="179" t="s">
        <v>131</v>
      </c>
      <c r="E307" s="180" t="s">
        <v>1</v>
      </c>
      <c r="F307" s="181" t="s">
        <v>315</v>
      </c>
      <c r="G307" s="13"/>
      <c r="H307" s="182">
        <v>162.5</v>
      </c>
      <c r="I307" s="183"/>
      <c r="J307" s="13"/>
      <c r="K307" s="13"/>
      <c r="L307" s="178"/>
      <c r="M307" s="184"/>
      <c r="N307" s="185"/>
      <c r="O307" s="185"/>
      <c r="P307" s="185"/>
      <c r="Q307" s="185"/>
      <c r="R307" s="185"/>
      <c r="S307" s="185"/>
      <c r="T307" s="18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80" t="s">
        <v>131</v>
      </c>
      <c r="AU307" s="180" t="s">
        <v>129</v>
      </c>
      <c r="AV307" s="13" t="s">
        <v>129</v>
      </c>
      <c r="AW307" s="13" t="s">
        <v>33</v>
      </c>
      <c r="AX307" s="13" t="s">
        <v>77</v>
      </c>
      <c r="AY307" s="180" t="s">
        <v>120</v>
      </c>
    </row>
    <row r="308" s="13" customFormat="1">
      <c r="A308" s="13"/>
      <c r="B308" s="178"/>
      <c r="C308" s="13"/>
      <c r="D308" s="179" t="s">
        <v>131</v>
      </c>
      <c r="E308" s="180" t="s">
        <v>1</v>
      </c>
      <c r="F308" s="181" t="s">
        <v>316</v>
      </c>
      <c r="G308" s="13"/>
      <c r="H308" s="182">
        <v>155.19999999999999</v>
      </c>
      <c r="I308" s="183"/>
      <c r="J308" s="13"/>
      <c r="K308" s="13"/>
      <c r="L308" s="178"/>
      <c r="M308" s="184"/>
      <c r="N308" s="185"/>
      <c r="O308" s="185"/>
      <c r="P308" s="185"/>
      <c r="Q308" s="185"/>
      <c r="R308" s="185"/>
      <c r="S308" s="185"/>
      <c r="T308" s="18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0" t="s">
        <v>131</v>
      </c>
      <c r="AU308" s="180" t="s">
        <v>129</v>
      </c>
      <c r="AV308" s="13" t="s">
        <v>129</v>
      </c>
      <c r="AW308" s="13" t="s">
        <v>33</v>
      </c>
      <c r="AX308" s="13" t="s">
        <v>77</v>
      </c>
      <c r="AY308" s="180" t="s">
        <v>120</v>
      </c>
    </row>
    <row r="309" s="13" customFormat="1">
      <c r="A309" s="13"/>
      <c r="B309" s="178"/>
      <c r="C309" s="13"/>
      <c r="D309" s="179" t="s">
        <v>131</v>
      </c>
      <c r="E309" s="180" t="s">
        <v>1</v>
      </c>
      <c r="F309" s="181" t="s">
        <v>317</v>
      </c>
      <c r="G309" s="13"/>
      <c r="H309" s="182">
        <v>144</v>
      </c>
      <c r="I309" s="183"/>
      <c r="J309" s="13"/>
      <c r="K309" s="13"/>
      <c r="L309" s="178"/>
      <c r="M309" s="184"/>
      <c r="N309" s="185"/>
      <c r="O309" s="185"/>
      <c r="P309" s="185"/>
      <c r="Q309" s="185"/>
      <c r="R309" s="185"/>
      <c r="S309" s="185"/>
      <c r="T309" s="18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80" t="s">
        <v>131</v>
      </c>
      <c r="AU309" s="180" t="s">
        <v>129</v>
      </c>
      <c r="AV309" s="13" t="s">
        <v>129</v>
      </c>
      <c r="AW309" s="13" t="s">
        <v>33</v>
      </c>
      <c r="AX309" s="13" t="s">
        <v>77</v>
      </c>
      <c r="AY309" s="180" t="s">
        <v>120</v>
      </c>
    </row>
    <row r="310" s="14" customFormat="1">
      <c r="A310" s="14"/>
      <c r="B310" s="187"/>
      <c r="C310" s="14"/>
      <c r="D310" s="179" t="s">
        <v>131</v>
      </c>
      <c r="E310" s="188" t="s">
        <v>1</v>
      </c>
      <c r="F310" s="189" t="s">
        <v>135</v>
      </c>
      <c r="G310" s="14"/>
      <c r="H310" s="190">
        <v>461.69999999999999</v>
      </c>
      <c r="I310" s="191"/>
      <c r="J310" s="14"/>
      <c r="K310" s="14"/>
      <c r="L310" s="187"/>
      <c r="M310" s="192"/>
      <c r="N310" s="193"/>
      <c r="O310" s="193"/>
      <c r="P310" s="193"/>
      <c r="Q310" s="193"/>
      <c r="R310" s="193"/>
      <c r="S310" s="193"/>
      <c r="T310" s="19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188" t="s">
        <v>131</v>
      </c>
      <c r="AU310" s="188" t="s">
        <v>129</v>
      </c>
      <c r="AV310" s="14" t="s">
        <v>136</v>
      </c>
      <c r="AW310" s="14" t="s">
        <v>33</v>
      </c>
      <c r="AX310" s="14" t="s">
        <v>77</v>
      </c>
      <c r="AY310" s="188" t="s">
        <v>120</v>
      </c>
    </row>
    <row r="311" s="13" customFormat="1">
      <c r="A311" s="13"/>
      <c r="B311" s="178"/>
      <c r="C311" s="13"/>
      <c r="D311" s="179" t="s">
        <v>131</v>
      </c>
      <c r="E311" s="180" t="s">
        <v>1</v>
      </c>
      <c r="F311" s="181" t="s">
        <v>318</v>
      </c>
      <c r="G311" s="13"/>
      <c r="H311" s="182">
        <v>286.5</v>
      </c>
      <c r="I311" s="183"/>
      <c r="J311" s="13"/>
      <c r="K311" s="13"/>
      <c r="L311" s="178"/>
      <c r="M311" s="184"/>
      <c r="N311" s="185"/>
      <c r="O311" s="185"/>
      <c r="P311" s="185"/>
      <c r="Q311" s="185"/>
      <c r="R311" s="185"/>
      <c r="S311" s="185"/>
      <c r="T311" s="186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80" t="s">
        <v>131</v>
      </c>
      <c r="AU311" s="180" t="s">
        <v>129</v>
      </c>
      <c r="AV311" s="13" t="s">
        <v>129</v>
      </c>
      <c r="AW311" s="13" t="s">
        <v>33</v>
      </c>
      <c r="AX311" s="13" t="s">
        <v>77</v>
      </c>
      <c r="AY311" s="180" t="s">
        <v>120</v>
      </c>
    </row>
    <row r="312" s="13" customFormat="1">
      <c r="A312" s="13"/>
      <c r="B312" s="178"/>
      <c r="C312" s="13"/>
      <c r="D312" s="179" t="s">
        <v>131</v>
      </c>
      <c r="E312" s="180" t="s">
        <v>1</v>
      </c>
      <c r="F312" s="181" t="s">
        <v>319</v>
      </c>
      <c r="G312" s="13"/>
      <c r="H312" s="182">
        <v>277.89999999999998</v>
      </c>
      <c r="I312" s="183"/>
      <c r="J312" s="13"/>
      <c r="K312" s="13"/>
      <c r="L312" s="178"/>
      <c r="M312" s="184"/>
      <c r="N312" s="185"/>
      <c r="O312" s="185"/>
      <c r="P312" s="185"/>
      <c r="Q312" s="185"/>
      <c r="R312" s="185"/>
      <c r="S312" s="185"/>
      <c r="T312" s="18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80" t="s">
        <v>131</v>
      </c>
      <c r="AU312" s="180" t="s">
        <v>129</v>
      </c>
      <c r="AV312" s="13" t="s">
        <v>129</v>
      </c>
      <c r="AW312" s="13" t="s">
        <v>33</v>
      </c>
      <c r="AX312" s="13" t="s">
        <v>77</v>
      </c>
      <c r="AY312" s="180" t="s">
        <v>120</v>
      </c>
    </row>
    <row r="313" s="14" customFormat="1">
      <c r="A313" s="14"/>
      <c r="B313" s="187"/>
      <c r="C313" s="14"/>
      <c r="D313" s="179" t="s">
        <v>131</v>
      </c>
      <c r="E313" s="188" t="s">
        <v>1</v>
      </c>
      <c r="F313" s="189" t="s">
        <v>139</v>
      </c>
      <c r="G313" s="14"/>
      <c r="H313" s="190">
        <v>564.39999999999998</v>
      </c>
      <c r="I313" s="191"/>
      <c r="J313" s="14"/>
      <c r="K313" s="14"/>
      <c r="L313" s="187"/>
      <c r="M313" s="192"/>
      <c r="N313" s="193"/>
      <c r="O313" s="193"/>
      <c r="P313" s="193"/>
      <c r="Q313" s="193"/>
      <c r="R313" s="193"/>
      <c r="S313" s="193"/>
      <c r="T313" s="19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188" t="s">
        <v>131</v>
      </c>
      <c r="AU313" s="188" t="s">
        <v>129</v>
      </c>
      <c r="AV313" s="14" t="s">
        <v>136</v>
      </c>
      <c r="AW313" s="14" t="s">
        <v>33</v>
      </c>
      <c r="AX313" s="14" t="s">
        <v>77</v>
      </c>
      <c r="AY313" s="188" t="s">
        <v>120</v>
      </c>
    </row>
    <row r="314" s="15" customFormat="1">
      <c r="A314" s="15"/>
      <c r="B314" s="195"/>
      <c r="C314" s="15"/>
      <c r="D314" s="179" t="s">
        <v>131</v>
      </c>
      <c r="E314" s="196" t="s">
        <v>1</v>
      </c>
      <c r="F314" s="197" t="s">
        <v>157</v>
      </c>
      <c r="G314" s="15"/>
      <c r="H314" s="198">
        <v>1026.0999999999999</v>
      </c>
      <c r="I314" s="199"/>
      <c r="J314" s="15"/>
      <c r="K314" s="15"/>
      <c r="L314" s="195"/>
      <c r="M314" s="200"/>
      <c r="N314" s="201"/>
      <c r="O314" s="201"/>
      <c r="P314" s="201"/>
      <c r="Q314" s="201"/>
      <c r="R314" s="201"/>
      <c r="S314" s="201"/>
      <c r="T314" s="202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196" t="s">
        <v>131</v>
      </c>
      <c r="AU314" s="196" t="s">
        <v>129</v>
      </c>
      <c r="AV314" s="15" t="s">
        <v>128</v>
      </c>
      <c r="AW314" s="15" t="s">
        <v>33</v>
      </c>
      <c r="AX314" s="15" t="s">
        <v>82</v>
      </c>
      <c r="AY314" s="196" t="s">
        <v>120</v>
      </c>
    </row>
    <row r="315" s="2" customFormat="1" ht="16.5" customHeight="1">
      <c r="A315" s="37"/>
      <c r="B315" s="164"/>
      <c r="C315" s="165" t="s">
        <v>353</v>
      </c>
      <c r="D315" s="165" t="s">
        <v>123</v>
      </c>
      <c r="E315" s="166" t="s">
        <v>354</v>
      </c>
      <c r="F315" s="167" t="s">
        <v>355</v>
      </c>
      <c r="G315" s="168" t="s">
        <v>126</v>
      </c>
      <c r="H315" s="169">
        <v>92349</v>
      </c>
      <c r="I315" s="170"/>
      <c r="J315" s="171">
        <f>ROUND(I315*H315,2)</f>
        <v>0</v>
      </c>
      <c r="K315" s="167" t="s">
        <v>127</v>
      </c>
      <c r="L315" s="38"/>
      <c r="M315" s="172" t="s">
        <v>1</v>
      </c>
      <c r="N315" s="173" t="s">
        <v>43</v>
      </c>
      <c r="O315" s="76"/>
      <c r="P315" s="174">
        <f>O315*H315</f>
        <v>0</v>
      </c>
      <c r="Q315" s="174">
        <v>0</v>
      </c>
      <c r="R315" s="174">
        <f>Q315*H315</f>
        <v>0</v>
      </c>
      <c r="S315" s="174">
        <v>0</v>
      </c>
      <c r="T315" s="175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76" t="s">
        <v>128</v>
      </c>
      <c r="AT315" s="176" t="s">
        <v>123</v>
      </c>
      <c r="AU315" s="176" t="s">
        <v>129</v>
      </c>
      <c r="AY315" s="18" t="s">
        <v>120</v>
      </c>
      <c r="BE315" s="177">
        <f>IF(N315="základní",J315,0)</f>
        <v>0</v>
      </c>
      <c r="BF315" s="177">
        <f>IF(N315="snížená",J315,0)</f>
        <v>0</v>
      </c>
      <c r="BG315" s="177">
        <f>IF(N315="zákl. přenesená",J315,0)</f>
        <v>0</v>
      </c>
      <c r="BH315" s="177">
        <f>IF(N315="sníž. přenesená",J315,0)</f>
        <v>0</v>
      </c>
      <c r="BI315" s="177">
        <f>IF(N315="nulová",J315,0)</f>
        <v>0</v>
      </c>
      <c r="BJ315" s="18" t="s">
        <v>129</v>
      </c>
      <c r="BK315" s="177">
        <f>ROUND(I315*H315,2)</f>
        <v>0</v>
      </c>
      <c r="BL315" s="18" t="s">
        <v>128</v>
      </c>
      <c r="BM315" s="176" t="s">
        <v>356</v>
      </c>
    </row>
    <row r="316" s="13" customFormat="1">
      <c r="A316" s="13"/>
      <c r="B316" s="178"/>
      <c r="C316" s="13"/>
      <c r="D316" s="179" t="s">
        <v>131</v>
      </c>
      <c r="E316" s="13"/>
      <c r="F316" s="181" t="s">
        <v>324</v>
      </c>
      <c r="G316" s="13"/>
      <c r="H316" s="182">
        <v>92349</v>
      </c>
      <c r="I316" s="183"/>
      <c r="J316" s="13"/>
      <c r="K316" s="13"/>
      <c r="L316" s="178"/>
      <c r="M316" s="184"/>
      <c r="N316" s="185"/>
      <c r="O316" s="185"/>
      <c r="P316" s="185"/>
      <c r="Q316" s="185"/>
      <c r="R316" s="185"/>
      <c r="S316" s="185"/>
      <c r="T316" s="18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80" t="s">
        <v>131</v>
      </c>
      <c r="AU316" s="180" t="s">
        <v>129</v>
      </c>
      <c r="AV316" s="13" t="s">
        <v>129</v>
      </c>
      <c r="AW316" s="13" t="s">
        <v>3</v>
      </c>
      <c r="AX316" s="13" t="s">
        <v>82</v>
      </c>
      <c r="AY316" s="180" t="s">
        <v>120</v>
      </c>
    </row>
    <row r="317" s="2" customFormat="1" ht="16.5" customHeight="1">
      <c r="A317" s="37"/>
      <c r="B317" s="164"/>
      <c r="C317" s="165" t="s">
        <v>357</v>
      </c>
      <c r="D317" s="165" t="s">
        <v>123</v>
      </c>
      <c r="E317" s="166" t="s">
        <v>358</v>
      </c>
      <c r="F317" s="167" t="s">
        <v>359</v>
      </c>
      <c r="G317" s="168" t="s">
        <v>126</v>
      </c>
      <c r="H317" s="169">
        <v>1026.0999999999999</v>
      </c>
      <c r="I317" s="170"/>
      <c r="J317" s="171">
        <f>ROUND(I317*H317,2)</f>
        <v>0</v>
      </c>
      <c r="K317" s="167" t="s">
        <v>127</v>
      </c>
      <c r="L317" s="38"/>
      <c r="M317" s="172" t="s">
        <v>1</v>
      </c>
      <c r="N317" s="173" t="s">
        <v>43</v>
      </c>
      <c r="O317" s="76"/>
      <c r="P317" s="174">
        <f>O317*H317</f>
        <v>0</v>
      </c>
      <c r="Q317" s="174">
        <v>0</v>
      </c>
      <c r="R317" s="174">
        <f>Q317*H317</f>
        <v>0</v>
      </c>
      <c r="S317" s="174">
        <v>0</v>
      </c>
      <c r="T317" s="175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76" t="s">
        <v>128</v>
      </c>
      <c r="AT317" s="176" t="s">
        <v>123</v>
      </c>
      <c r="AU317" s="176" t="s">
        <v>129</v>
      </c>
      <c r="AY317" s="18" t="s">
        <v>120</v>
      </c>
      <c r="BE317" s="177">
        <f>IF(N317="základní",J317,0)</f>
        <v>0</v>
      </c>
      <c r="BF317" s="177">
        <f>IF(N317="snížená",J317,0)</f>
        <v>0</v>
      </c>
      <c r="BG317" s="177">
        <f>IF(N317="zákl. přenesená",J317,0)</f>
        <v>0</v>
      </c>
      <c r="BH317" s="177">
        <f>IF(N317="sníž. přenesená",J317,0)</f>
        <v>0</v>
      </c>
      <c r="BI317" s="177">
        <f>IF(N317="nulová",J317,0)</f>
        <v>0</v>
      </c>
      <c r="BJ317" s="18" t="s">
        <v>129</v>
      </c>
      <c r="BK317" s="177">
        <f>ROUND(I317*H317,2)</f>
        <v>0</v>
      </c>
      <c r="BL317" s="18" t="s">
        <v>128</v>
      </c>
      <c r="BM317" s="176" t="s">
        <v>360</v>
      </c>
    </row>
    <row r="318" s="2" customFormat="1" ht="16.5" customHeight="1">
      <c r="A318" s="37"/>
      <c r="B318" s="164"/>
      <c r="C318" s="165" t="s">
        <v>361</v>
      </c>
      <c r="D318" s="165" t="s">
        <v>123</v>
      </c>
      <c r="E318" s="166" t="s">
        <v>362</v>
      </c>
      <c r="F318" s="167" t="s">
        <v>363</v>
      </c>
      <c r="G318" s="168" t="s">
        <v>160</v>
      </c>
      <c r="H318" s="169">
        <v>4.5</v>
      </c>
      <c r="I318" s="170"/>
      <c r="J318" s="171">
        <f>ROUND(I318*H318,2)</f>
        <v>0</v>
      </c>
      <c r="K318" s="167" t="s">
        <v>127</v>
      </c>
      <c r="L318" s="38"/>
      <c r="M318" s="172" t="s">
        <v>1</v>
      </c>
      <c r="N318" s="173" t="s">
        <v>43</v>
      </c>
      <c r="O318" s="76"/>
      <c r="P318" s="174">
        <f>O318*H318</f>
        <v>0</v>
      </c>
      <c r="Q318" s="174">
        <v>0</v>
      </c>
      <c r="R318" s="174">
        <f>Q318*H318</f>
        <v>0</v>
      </c>
      <c r="S318" s="174">
        <v>0</v>
      </c>
      <c r="T318" s="175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76" t="s">
        <v>128</v>
      </c>
      <c r="AT318" s="176" t="s">
        <v>123</v>
      </c>
      <c r="AU318" s="176" t="s">
        <v>129</v>
      </c>
      <c r="AY318" s="18" t="s">
        <v>120</v>
      </c>
      <c r="BE318" s="177">
        <f>IF(N318="základní",J318,0)</f>
        <v>0</v>
      </c>
      <c r="BF318" s="177">
        <f>IF(N318="snížená",J318,0)</f>
        <v>0</v>
      </c>
      <c r="BG318" s="177">
        <f>IF(N318="zákl. přenesená",J318,0)</f>
        <v>0</v>
      </c>
      <c r="BH318" s="177">
        <f>IF(N318="sníž. přenesená",J318,0)</f>
        <v>0</v>
      </c>
      <c r="BI318" s="177">
        <f>IF(N318="nulová",J318,0)</f>
        <v>0</v>
      </c>
      <c r="BJ318" s="18" t="s">
        <v>129</v>
      </c>
      <c r="BK318" s="177">
        <f>ROUND(I318*H318,2)</f>
        <v>0</v>
      </c>
      <c r="BL318" s="18" t="s">
        <v>128</v>
      </c>
      <c r="BM318" s="176" t="s">
        <v>364</v>
      </c>
    </row>
    <row r="319" s="13" customFormat="1">
      <c r="A319" s="13"/>
      <c r="B319" s="178"/>
      <c r="C319" s="13"/>
      <c r="D319" s="179" t="s">
        <v>131</v>
      </c>
      <c r="E319" s="180" t="s">
        <v>1</v>
      </c>
      <c r="F319" s="181" t="s">
        <v>365</v>
      </c>
      <c r="G319" s="13"/>
      <c r="H319" s="182">
        <v>3</v>
      </c>
      <c r="I319" s="183"/>
      <c r="J319" s="13"/>
      <c r="K319" s="13"/>
      <c r="L319" s="178"/>
      <c r="M319" s="184"/>
      <c r="N319" s="185"/>
      <c r="O319" s="185"/>
      <c r="P319" s="185"/>
      <c r="Q319" s="185"/>
      <c r="R319" s="185"/>
      <c r="S319" s="185"/>
      <c r="T319" s="18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180" t="s">
        <v>131</v>
      </c>
      <c r="AU319" s="180" t="s">
        <v>129</v>
      </c>
      <c r="AV319" s="13" t="s">
        <v>129</v>
      </c>
      <c r="AW319" s="13" t="s">
        <v>33</v>
      </c>
      <c r="AX319" s="13" t="s">
        <v>77</v>
      </c>
      <c r="AY319" s="180" t="s">
        <v>120</v>
      </c>
    </row>
    <row r="320" s="13" customFormat="1">
      <c r="A320" s="13"/>
      <c r="B320" s="178"/>
      <c r="C320" s="13"/>
      <c r="D320" s="179" t="s">
        <v>131</v>
      </c>
      <c r="E320" s="180" t="s">
        <v>1</v>
      </c>
      <c r="F320" s="181" t="s">
        <v>366</v>
      </c>
      <c r="G320" s="13"/>
      <c r="H320" s="182">
        <v>1.5</v>
      </c>
      <c r="I320" s="183"/>
      <c r="J320" s="13"/>
      <c r="K320" s="13"/>
      <c r="L320" s="178"/>
      <c r="M320" s="184"/>
      <c r="N320" s="185"/>
      <c r="O320" s="185"/>
      <c r="P320" s="185"/>
      <c r="Q320" s="185"/>
      <c r="R320" s="185"/>
      <c r="S320" s="185"/>
      <c r="T320" s="186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80" t="s">
        <v>131</v>
      </c>
      <c r="AU320" s="180" t="s">
        <v>129</v>
      </c>
      <c r="AV320" s="13" t="s">
        <v>129</v>
      </c>
      <c r="AW320" s="13" t="s">
        <v>33</v>
      </c>
      <c r="AX320" s="13" t="s">
        <v>77</v>
      </c>
      <c r="AY320" s="180" t="s">
        <v>120</v>
      </c>
    </row>
    <row r="321" s="15" customFormat="1">
      <c r="A321" s="15"/>
      <c r="B321" s="195"/>
      <c r="C321" s="15"/>
      <c r="D321" s="179" t="s">
        <v>131</v>
      </c>
      <c r="E321" s="196" t="s">
        <v>1</v>
      </c>
      <c r="F321" s="197" t="s">
        <v>157</v>
      </c>
      <c r="G321" s="15"/>
      <c r="H321" s="198">
        <v>4.5</v>
      </c>
      <c r="I321" s="199"/>
      <c r="J321" s="15"/>
      <c r="K321" s="15"/>
      <c r="L321" s="195"/>
      <c r="M321" s="200"/>
      <c r="N321" s="201"/>
      <c r="O321" s="201"/>
      <c r="P321" s="201"/>
      <c r="Q321" s="201"/>
      <c r="R321" s="201"/>
      <c r="S321" s="201"/>
      <c r="T321" s="202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196" t="s">
        <v>131</v>
      </c>
      <c r="AU321" s="196" t="s">
        <v>129</v>
      </c>
      <c r="AV321" s="15" t="s">
        <v>128</v>
      </c>
      <c r="AW321" s="15" t="s">
        <v>33</v>
      </c>
      <c r="AX321" s="15" t="s">
        <v>82</v>
      </c>
      <c r="AY321" s="196" t="s">
        <v>120</v>
      </c>
    </row>
    <row r="322" s="2" customFormat="1" ht="16.5" customHeight="1">
      <c r="A322" s="37"/>
      <c r="B322" s="164"/>
      <c r="C322" s="165" t="s">
        <v>367</v>
      </c>
      <c r="D322" s="165" t="s">
        <v>123</v>
      </c>
      <c r="E322" s="166" t="s">
        <v>368</v>
      </c>
      <c r="F322" s="167" t="s">
        <v>369</v>
      </c>
      <c r="G322" s="168" t="s">
        <v>160</v>
      </c>
      <c r="H322" s="169">
        <v>405</v>
      </c>
      <c r="I322" s="170"/>
      <c r="J322" s="171">
        <f>ROUND(I322*H322,2)</f>
        <v>0</v>
      </c>
      <c r="K322" s="167" t="s">
        <v>127</v>
      </c>
      <c r="L322" s="38"/>
      <c r="M322" s="172" t="s">
        <v>1</v>
      </c>
      <c r="N322" s="173" t="s">
        <v>43</v>
      </c>
      <c r="O322" s="76"/>
      <c r="P322" s="174">
        <f>O322*H322</f>
        <v>0</v>
      </c>
      <c r="Q322" s="174">
        <v>0</v>
      </c>
      <c r="R322" s="174">
        <f>Q322*H322</f>
        <v>0</v>
      </c>
      <c r="S322" s="174">
        <v>0</v>
      </c>
      <c r="T322" s="175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76" t="s">
        <v>128</v>
      </c>
      <c r="AT322" s="176" t="s">
        <v>123</v>
      </c>
      <c r="AU322" s="176" t="s">
        <v>129</v>
      </c>
      <c r="AY322" s="18" t="s">
        <v>120</v>
      </c>
      <c r="BE322" s="177">
        <f>IF(N322="základní",J322,0)</f>
        <v>0</v>
      </c>
      <c r="BF322" s="177">
        <f>IF(N322="snížená",J322,0)</f>
        <v>0</v>
      </c>
      <c r="BG322" s="177">
        <f>IF(N322="zákl. přenesená",J322,0)</f>
        <v>0</v>
      </c>
      <c r="BH322" s="177">
        <f>IF(N322="sníž. přenesená",J322,0)</f>
        <v>0</v>
      </c>
      <c r="BI322" s="177">
        <f>IF(N322="nulová",J322,0)</f>
        <v>0</v>
      </c>
      <c r="BJ322" s="18" t="s">
        <v>129</v>
      </c>
      <c r="BK322" s="177">
        <f>ROUND(I322*H322,2)</f>
        <v>0</v>
      </c>
      <c r="BL322" s="18" t="s">
        <v>128</v>
      </c>
      <c r="BM322" s="176" t="s">
        <v>370</v>
      </c>
    </row>
    <row r="323" s="13" customFormat="1">
      <c r="A323" s="13"/>
      <c r="B323" s="178"/>
      <c r="C323" s="13"/>
      <c r="D323" s="179" t="s">
        <v>131</v>
      </c>
      <c r="E323" s="13"/>
      <c r="F323" s="181" t="s">
        <v>371</v>
      </c>
      <c r="G323" s="13"/>
      <c r="H323" s="182">
        <v>405</v>
      </c>
      <c r="I323" s="183"/>
      <c r="J323" s="13"/>
      <c r="K323" s="13"/>
      <c r="L323" s="178"/>
      <c r="M323" s="184"/>
      <c r="N323" s="185"/>
      <c r="O323" s="185"/>
      <c r="P323" s="185"/>
      <c r="Q323" s="185"/>
      <c r="R323" s="185"/>
      <c r="S323" s="185"/>
      <c r="T323" s="18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80" t="s">
        <v>131</v>
      </c>
      <c r="AU323" s="180" t="s">
        <v>129</v>
      </c>
      <c r="AV323" s="13" t="s">
        <v>129</v>
      </c>
      <c r="AW323" s="13" t="s">
        <v>3</v>
      </c>
      <c r="AX323" s="13" t="s">
        <v>82</v>
      </c>
      <c r="AY323" s="180" t="s">
        <v>120</v>
      </c>
    </row>
    <row r="324" s="2" customFormat="1" ht="16.5" customHeight="1">
      <c r="A324" s="37"/>
      <c r="B324" s="164"/>
      <c r="C324" s="165" t="s">
        <v>372</v>
      </c>
      <c r="D324" s="165" t="s">
        <v>123</v>
      </c>
      <c r="E324" s="166" t="s">
        <v>373</v>
      </c>
      <c r="F324" s="167" t="s">
        <v>374</v>
      </c>
      <c r="G324" s="168" t="s">
        <v>160</v>
      </c>
      <c r="H324" s="169">
        <v>4.5</v>
      </c>
      <c r="I324" s="170"/>
      <c r="J324" s="171">
        <f>ROUND(I324*H324,2)</f>
        <v>0</v>
      </c>
      <c r="K324" s="167" t="s">
        <v>127</v>
      </c>
      <c r="L324" s="38"/>
      <c r="M324" s="172" t="s">
        <v>1</v>
      </c>
      <c r="N324" s="173" t="s">
        <v>43</v>
      </c>
      <c r="O324" s="76"/>
      <c r="P324" s="174">
        <f>O324*H324</f>
        <v>0</v>
      </c>
      <c r="Q324" s="174">
        <v>0</v>
      </c>
      <c r="R324" s="174">
        <f>Q324*H324</f>
        <v>0</v>
      </c>
      <c r="S324" s="174">
        <v>0</v>
      </c>
      <c r="T324" s="175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76" t="s">
        <v>128</v>
      </c>
      <c r="AT324" s="176" t="s">
        <v>123</v>
      </c>
      <c r="AU324" s="176" t="s">
        <v>129</v>
      </c>
      <c r="AY324" s="18" t="s">
        <v>120</v>
      </c>
      <c r="BE324" s="177">
        <f>IF(N324="základní",J324,0)</f>
        <v>0</v>
      </c>
      <c r="BF324" s="177">
        <f>IF(N324="snížená",J324,0)</f>
        <v>0</v>
      </c>
      <c r="BG324" s="177">
        <f>IF(N324="zákl. přenesená",J324,0)</f>
        <v>0</v>
      </c>
      <c r="BH324" s="177">
        <f>IF(N324="sníž. přenesená",J324,0)</f>
        <v>0</v>
      </c>
      <c r="BI324" s="177">
        <f>IF(N324="nulová",J324,0)</f>
        <v>0</v>
      </c>
      <c r="BJ324" s="18" t="s">
        <v>129</v>
      </c>
      <c r="BK324" s="177">
        <f>ROUND(I324*H324,2)</f>
        <v>0</v>
      </c>
      <c r="BL324" s="18" t="s">
        <v>128</v>
      </c>
      <c r="BM324" s="176" t="s">
        <v>375</v>
      </c>
    </row>
    <row r="325" s="2" customFormat="1" ht="16.5" customHeight="1">
      <c r="A325" s="37"/>
      <c r="B325" s="164"/>
      <c r="C325" s="165" t="s">
        <v>376</v>
      </c>
      <c r="D325" s="165" t="s">
        <v>123</v>
      </c>
      <c r="E325" s="166" t="s">
        <v>377</v>
      </c>
      <c r="F325" s="167" t="s">
        <v>378</v>
      </c>
      <c r="G325" s="168" t="s">
        <v>126</v>
      </c>
      <c r="H325" s="169">
        <v>189.39400000000001</v>
      </c>
      <c r="I325" s="170"/>
      <c r="J325" s="171">
        <f>ROUND(I325*H325,2)</f>
        <v>0</v>
      </c>
      <c r="K325" s="167" t="s">
        <v>127</v>
      </c>
      <c r="L325" s="38"/>
      <c r="M325" s="172" t="s">
        <v>1</v>
      </c>
      <c r="N325" s="173" t="s">
        <v>43</v>
      </c>
      <c r="O325" s="76"/>
      <c r="P325" s="174">
        <f>O325*H325</f>
        <v>0</v>
      </c>
      <c r="Q325" s="174">
        <v>1.0000000000000001E-05</v>
      </c>
      <c r="R325" s="174">
        <f>Q325*H325</f>
        <v>0.0018939400000000002</v>
      </c>
      <c r="S325" s="174">
        <v>0</v>
      </c>
      <c r="T325" s="175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176" t="s">
        <v>128</v>
      </c>
      <c r="AT325" s="176" t="s">
        <v>123</v>
      </c>
      <c r="AU325" s="176" t="s">
        <v>129</v>
      </c>
      <c r="AY325" s="18" t="s">
        <v>120</v>
      </c>
      <c r="BE325" s="177">
        <f>IF(N325="základní",J325,0)</f>
        <v>0</v>
      </c>
      <c r="BF325" s="177">
        <f>IF(N325="snížená",J325,0)</f>
        <v>0</v>
      </c>
      <c r="BG325" s="177">
        <f>IF(N325="zákl. přenesená",J325,0)</f>
        <v>0</v>
      </c>
      <c r="BH325" s="177">
        <f>IF(N325="sníž. přenesená",J325,0)</f>
        <v>0</v>
      </c>
      <c r="BI325" s="177">
        <f>IF(N325="nulová",J325,0)</f>
        <v>0</v>
      </c>
      <c r="BJ325" s="18" t="s">
        <v>129</v>
      </c>
      <c r="BK325" s="177">
        <f>ROUND(I325*H325,2)</f>
        <v>0</v>
      </c>
      <c r="BL325" s="18" t="s">
        <v>128</v>
      </c>
      <c r="BM325" s="176" t="s">
        <v>379</v>
      </c>
    </row>
    <row r="326" s="13" customFormat="1">
      <c r="A326" s="13"/>
      <c r="B326" s="178"/>
      <c r="C326" s="13"/>
      <c r="D326" s="179" t="s">
        <v>131</v>
      </c>
      <c r="E326" s="180" t="s">
        <v>1</v>
      </c>
      <c r="F326" s="181" t="s">
        <v>281</v>
      </c>
      <c r="G326" s="13"/>
      <c r="H326" s="182">
        <v>9.6389999999999993</v>
      </c>
      <c r="I326" s="183"/>
      <c r="J326" s="13"/>
      <c r="K326" s="13"/>
      <c r="L326" s="178"/>
      <c r="M326" s="184"/>
      <c r="N326" s="185"/>
      <c r="O326" s="185"/>
      <c r="P326" s="185"/>
      <c r="Q326" s="185"/>
      <c r="R326" s="185"/>
      <c r="S326" s="185"/>
      <c r="T326" s="18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180" t="s">
        <v>131</v>
      </c>
      <c r="AU326" s="180" t="s">
        <v>129</v>
      </c>
      <c r="AV326" s="13" t="s">
        <v>129</v>
      </c>
      <c r="AW326" s="13" t="s">
        <v>33</v>
      </c>
      <c r="AX326" s="13" t="s">
        <v>77</v>
      </c>
      <c r="AY326" s="180" t="s">
        <v>120</v>
      </c>
    </row>
    <row r="327" s="13" customFormat="1">
      <c r="A327" s="13"/>
      <c r="B327" s="178"/>
      <c r="C327" s="13"/>
      <c r="D327" s="179" t="s">
        <v>131</v>
      </c>
      <c r="E327" s="180" t="s">
        <v>1</v>
      </c>
      <c r="F327" s="181" t="s">
        <v>282</v>
      </c>
      <c r="G327" s="13"/>
      <c r="H327" s="182">
        <v>31.846</v>
      </c>
      <c r="I327" s="183"/>
      <c r="J327" s="13"/>
      <c r="K327" s="13"/>
      <c r="L327" s="178"/>
      <c r="M327" s="184"/>
      <c r="N327" s="185"/>
      <c r="O327" s="185"/>
      <c r="P327" s="185"/>
      <c r="Q327" s="185"/>
      <c r="R327" s="185"/>
      <c r="S327" s="185"/>
      <c r="T327" s="18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80" t="s">
        <v>131</v>
      </c>
      <c r="AU327" s="180" t="s">
        <v>129</v>
      </c>
      <c r="AV327" s="13" t="s">
        <v>129</v>
      </c>
      <c r="AW327" s="13" t="s">
        <v>33</v>
      </c>
      <c r="AX327" s="13" t="s">
        <v>77</v>
      </c>
      <c r="AY327" s="180" t="s">
        <v>120</v>
      </c>
    </row>
    <row r="328" s="14" customFormat="1">
      <c r="A328" s="14"/>
      <c r="B328" s="187"/>
      <c r="C328" s="14"/>
      <c r="D328" s="179" t="s">
        <v>131</v>
      </c>
      <c r="E328" s="188" t="s">
        <v>1</v>
      </c>
      <c r="F328" s="189" t="s">
        <v>283</v>
      </c>
      <c r="G328" s="14"/>
      <c r="H328" s="190">
        <v>41.484999999999999</v>
      </c>
      <c r="I328" s="191"/>
      <c r="J328" s="14"/>
      <c r="K328" s="14"/>
      <c r="L328" s="187"/>
      <c r="M328" s="192"/>
      <c r="N328" s="193"/>
      <c r="O328" s="193"/>
      <c r="P328" s="193"/>
      <c r="Q328" s="193"/>
      <c r="R328" s="193"/>
      <c r="S328" s="193"/>
      <c r="T328" s="19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188" t="s">
        <v>131</v>
      </c>
      <c r="AU328" s="188" t="s">
        <v>129</v>
      </c>
      <c r="AV328" s="14" t="s">
        <v>136</v>
      </c>
      <c r="AW328" s="14" t="s">
        <v>33</v>
      </c>
      <c r="AX328" s="14" t="s">
        <v>77</v>
      </c>
      <c r="AY328" s="188" t="s">
        <v>120</v>
      </c>
    </row>
    <row r="329" s="13" customFormat="1">
      <c r="A329" s="13"/>
      <c r="B329" s="178"/>
      <c r="C329" s="13"/>
      <c r="D329" s="179" t="s">
        <v>131</v>
      </c>
      <c r="E329" s="180" t="s">
        <v>1</v>
      </c>
      <c r="F329" s="181" t="s">
        <v>284</v>
      </c>
      <c r="G329" s="13"/>
      <c r="H329" s="182">
        <v>24.283999999999999</v>
      </c>
      <c r="I329" s="183"/>
      <c r="J329" s="13"/>
      <c r="K329" s="13"/>
      <c r="L329" s="178"/>
      <c r="M329" s="184"/>
      <c r="N329" s="185"/>
      <c r="O329" s="185"/>
      <c r="P329" s="185"/>
      <c r="Q329" s="185"/>
      <c r="R329" s="185"/>
      <c r="S329" s="185"/>
      <c r="T329" s="18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80" t="s">
        <v>131</v>
      </c>
      <c r="AU329" s="180" t="s">
        <v>129</v>
      </c>
      <c r="AV329" s="13" t="s">
        <v>129</v>
      </c>
      <c r="AW329" s="13" t="s">
        <v>33</v>
      </c>
      <c r="AX329" s="13" t="s">
        <v>77</v>
      </c>
      <c r="AY329" s="180" t="s">
        <v>120</v>
      </c>
    </row>
    <row r="330" s="13" customFormat="1">
      <c r="A330" s="13"/>
      <c r="B330" s="178"/>
      <c r="C330" s="13"/>
      <c r="D330" s="179" t="s">
        <v>131</v>
      </c>
      <c r="E330" s="180" t="s">
        <v>1</v>
      </c>
      <c r="F330" s="181" t="s">
        <v>285</v>
      </c>
      <c r="G330" s="13"/>
      <c r="H330" s="182">
        <v>21.202000000000002</v>
      </c>
      <c r="I330" s="183"/>
      <c r="J330" s="13"/>
      <c r="K330" s="13"/>
      <c r="L330" s="178"/>
      <c r="M330" s="184"/>
      <c r="N330" s="185"/>
      <c r="O330" s="185"/>
      <c r="P330" s="185"/>
      <c r="Q330" s="185"/>
      <c r="R330" s="185"/>
      <c r="S330" s="185"/>
      <c r="T330" s="18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80" t="s">
        <v>131</v>
      </c>
      <c r="AU330" s="180" t="s">
        <v>129</v>
      </c>
      <c r="AV330" s="13" t="s">
        <v>129</v>
      </c>
      <c r="AW330" s="13" t="s">
        <v>33</v>
      </c>
      <c r="AX330" s="13" t="s">
        <v>77</v>
      </c>
      <c r="AY330" s="180" t="s">
        <v>120</v>
      </c>
    </row>
    <row r="331" s="13" customFormat="1">
      <c r="A331" s="13"/>
      <c r="B331" s="178"/>
      <c r="C331" s="13"/>
      <c r="D331" s="179" t="s">
        <v>131</v>
      </c>
      <c r="E331" s="180" t="s">
        <v>1</v>
      </c>
      <c r="F331" s="181" t="s">
        <v>286</v>
      </c>
      <c r="G331" s="13"/>
      <c r="H331" s="182">
        <v>10.526999999999999</v>
      </c>
      <c r="I331" s="183"/>
      <c r="J331" s="13"/>
      <c r="K331" s="13"/>
      <c r="L331" s="178"/>
      <c r="M331" s="184"/>
      <c r="N331" s="185"/>
      <c r="O331" s="185"/>
      <c r="P331" s="185"/>
      <c r="Q331" s="185"/>
      <c r="R331" s="185"/>
      <c r="S331" s="185"/>
      <c r="T331" s="18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0" t="s">
        <v>131</v>
      </c>
      <c r="AU331" s="180" t="s">
        <v>129</v>
      </c>
      <c r="AV331" s="13" t="s">
        <v>129</v>
      </c>
      <c r="AW331" s="13" t="s">
        <v>33</v>
      </c>
      <c r="AX331" s="13" t="s">
        <v>77</v>
      </c>
      <c r="AY331" s="180" t="s">
        <v>120</v>
      </c>
    </row>
    <row r="332" s="14" customFormat="1">
      <c r="A332" s="14"/>
      <c r="B332" s="187"/>
      <c r="C332" s="14"/>
      <c r="D332" s="179" t="s">
        <v>131</v>
      </c>
      <c r="E332" s="188" t="s">
        <v>1</v>
      </c>
      <c r="F332" s="189" t="s">
        <v>287</v>
      </c>
      <c r="G332" s="14"/>
      <c r="H332" s="190">
        <v>56.013000000000005</v>
      </c>
      <c r="I332" s="191"/>
      <c r="J332" s="14"/>
      <c r="K332" s="14"/>
      <c r="L332" s="187"/>
      <c r="M332" s="192"/>
      <c r="N332" s="193"/>
      <c r="O332" s="193"/>
      <c r="P332" s="193"/>
      <c r="Q332" s="193"/>
      <c r="R332" s="193"/>
      <c r="S332" s="193"/>
      <c r="T332" s="19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188" t="s">
        <v>131</v>
      </c>
      <c r="AU332" s="188" t="s">
        <v>129</v>
      </c>
      <c r="AV332" s="14" t="s">
        <v>136</v>
      </c>
      <c r="AW332" s="14" t="s">
        <v>33</v>
      </c>
      <c r="AX332" s="14" t="s">
        <v>77</v>
      </c>
      <c r="AY332" s="188" t="s">
        <v>120</v>
      </c>
    </row>
    <row r="333" s="13" customFormat="1">
      <c r="A333" s="13"/>
      <c r="B333" s="178"/>
      <c r="C333" s="13"/>
      <c r="D333" s="179" t="s">
        <v>131</v>
      </c>
      <c r="E333" s="180" t="s">
        <v>1</v>
      </c>
      <c r="F333" s="181" t="s">
        <v>288</v>
      </c>
      <c r="G333" s="13"/>
      <c r="H333" s="182">
        <v>23.635999999999999</v>
      </c>
      <c r="I333" s="183"/>
      <c r="J333" s="13"/>
      <c r="K333" s="13"/>
      <c r="L333" s="178"/>
      <c r="M333" s="184"/>
      <c r="N333" s="185"/>
      <c r="O333" s="185"/>
      <c r="P333" s="185"/>
      <c r="Q333" s="185"/>
      <c r="R333" s="185"/>
      <c r="S333" s="185"/>
      <c r="T333" s="18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80" t="s">
        <v>131</v>
      </c>
      <c r="AU333" s="180" t="s">
        <v>129</v>
      </c>
      <c r="AV333" s="13" t="s">
        <v>129</v>
      </c>
      <c r="AW333" s="13" t="s">
        <v>33</v>
      </c>
      <c r="AX333" s="13" t="s">
        <v>77</v>
      </c>
      <c r="AY333" s="180" t="s">
        <v>120</v>
      </c>
    </row>
    <row r="334" s="13" customFormat="1">
      <c r="A334" s="13"/>
      <c r="B334" s="178"/>
      <c r="C334" s="13"/>
      <c r="D334" s="179" t="s">
        <v>131</v>
      </c>
      <c r="E334" s="180" t="s">
        <v>1</v>
      </c>
      <c r="F334" s="181" t="s">
        <v>289</v>
      </c>
      <c r="G334" s="13"/>
      <c r="H334" s="182">
        <v>21.510000000000002</v>
      </c>
      <c r="I334" s="183"/>
      <c r="J334" s="13"/>
      <c r="K334" s="13"/>
      <c r="L334" s="178"/>
      <c r="M334" s="184"/>
      <c r="N334" s="185"/>
      <c r="O334" s="185"/>
      <c r="P334" s="185"/>
      <c r="Q334" s="185"/>
      <c r="R334" s="185"/>
      <c r="S334" s="185"/>
      <c r="T334" s="18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80" t="s">
        <v>131</v>
      </c>
      <c r="AU334" s="180" t="s">
        <v>129</v>
      </c>
      <c r="AV334" s="13" t="s">
        <v>129</v>
      </c>
      <c r="AW334" s="13" t="s">
        <v>33</v>
      </c>
      <c r="AX334" s="13" t="s">
        <v>77</v>
      </c>
      <c r="AY334" s="180" t="s">
        <v>120</v>
      </c>
    </row>
    <row r="335" s="13" customFormat="1">
      <c r="A335" s="13"/>
      <c r="B335" s="178"/>
      <c r="C335" s="13"/>
      <c r="D335" s="179" t="s">
        <v>131</v>
      </c>
      <c r="E335" s="180" t="s">
        <v>1</v>
      </c>
      <c r="F335" s="181" t="s">
        <v>292</v>
      </c>
      <c r="G335" s="13"/>
      <c r="H335" s="182">
        <v>46.75</v>
      </c>
      <c r="I335" s="183"/>
      <c r="J335" s="13"/>
      <c r="K335" s="13"/>
      <c r="L335" s="178"/>
      <c r="M335" s="184"/>
      <c r="N335" s="185"/>
      <c r="O335" s="185"/>
      <c r="P335" s="185"/>
      <c r="Q335" s="185"/>
      <c r="R335" s="185"/>
      <c r="S335" s="185"/>
      <c r="T335" s="18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80" t="s">
        <v>131</v>
      </c>
      <c r="AU335" s="180" t="s">
        <v>129</v>
      </c>
      <c r="AV335" s="13" t="s">
        <v>129</v>
      </c>
      <c r="AW335" s="13" t="s">
        <v>33</v>
      </c>
      <c r="AX335" s="13" t="s">
        <v>77</v>
      </c>
      <c r="AY335" s="180" t="s">
        <v>120</v>
      </c>
    </row>
    <row r="336" s="15" customFormat="1">
      <c r="A336" s="15"/>
      <c r="B336" s="195"/>
      <c r="C336" s="15"/>
      <c r="D336" s="179" t="s">
        <v>131</v>
      </c>
      <c r="E336" s="196" t="s">
        <v>1</v>
      </c>
      <c r="F336" s="197" t="s">
        <v>380</v>
      </c>
      <c r="G336" s="15"/>
      <c r="H336" s="198">
        <v>189.39400000000001</v>
      </c>
      <c r="I336" s="199"/>
      <c r="J336" s="15"/>
      <c r="K336" s="15"/>
      <c r="L336" s="195"/>
      <c r="M336" s="200"/>
      <c r="N336" s="201"/>
      <c r="O336" s="201"/>
      <c r="P336" s="201"/>
      <c r="Q336" s="201"/>
      <c r="R336" s="201"/>
      <c r="S336" s="201"/>
      <c r="T336" s="202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196" t="s">
        <v>131</v>
      </c>
      <c r="AU336" s="196" t="s">
        <v>129</v>
      </c>
      <c r="AV336" s="15" t="s">
        <v>128</v>
      </c>
      <c r="AW336" s="15" t="s">
        <v>33</v>
      </c>
      <c r="AX336" s="15" t="s">
        <v>82</v>
      </c>
      <c r="AY336" s="196" t="s">
        <v>120</v>
      </c>
    </row>
    <row r="337" s="2" customFormat="1" ht="16.5" customHeight="1">
      <c r="A337" s="37"/>
      <c r="B337" s="164"/>
      <c r="C337" s="165" t="s">
        <v>381</v>
      </c>
      <c r="D337" s="165" t="s">
        <v>123</v>
      </c>
      <c r="E337" s="166" t="s">
        <v>382</v>
      </c>
      <c r="F337" s="167" t="s">
        <v>383</v>
      </c>
      <c r="G337" s="168" t="s">
        <v>328</v>
      </c>
      <c r="H337" s="169">
        <v>1</v>
      </c>
      <c r="I337" s="170"/>
      <c r="J337" s="171">
        <f>ROUND(I337*H337,2)</f>
        <v>0</v>
      </c>
      <c r="K337" s="167" t="s">
        <v>127</v>
      </c>
      <c r="L337" s="38"/>
      <c r="M337" s="172" t="s">
        <v>1</v>
      </c>
      <c r="N337" s="173" t="s">
        <v>43</v>
      </c>
      <c r="O337" s="76"/>
      <c r="P337" s="174">
        <f>O337*H337</f>
        <v>0</v>
      </c>
      <c r="Q337" s="174">
        <v>0.00023000000000000001</v>
      </c>
      <c r="R337" s="174">
        <f>Q337*H337</f>
        <v>0.00023000000000000001</v>
      </c>
      <c r="S337" s="174">
        <v>0</v>
      </c>
      <c r="T337" s="175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76" t="s">
        <v>128</v>
      </c>
      <c r="AT337" s="176" t="s">
        <v>123</v>
      </c>
      <c r="AU337" s="176" t="s">
        <v>129</v>
      </c>
      <c r="AY337" s="18" t="s">
        <v>120</v>
      </c>
      <c r="BE337" s="177">
        <f>IF(N337="základní",J337,0)</f>
        <v>0</v>
      </c>
      <c r="BF337" s="177">
        <f>IF(N337="snížená",J337,0)</f>
        <v>0</v>
      </c>
      <c r="BG337" s="177">
        <f>IF(N337="zákl. přenesená",J337,0)</f>
        <v>0</v>
      </c>
      <c r="BH337" s="177">
        <f>IF(N337="sníž. přenesená",J337,0)</f>
        <v>0</v>
      </c>
      <c r="BI337" s="177">
        <f>IF(N337="nulová",J337,0)</f>
        <v>0</v>
      </c>
      <c r="BJ337" s="18" t="s">
        <v>129</v>
      </c>
      <c r="BK337" s="177">
        <f>ROUND(I337*H337,2)</f>
        <v>0</v>
      </c>
      <c r="BL337" s="18" t="s">
        <v>128</v>
      </c>
      <c r="BM337" s="176" t="s">
        <v>384</v>
      </c>
    </row>
    <row r="338" s="13" customFormat="1">
      <c r="A338" s="13"/>
      <c r="B338" s="178"/>
      <c r="C338" s="13"/>
      <c r="D338" s="179" t="s">
        <v>131</v>
      </c>
      <c r="E338" s="180" t="s">
        <v>1</v>
      </c>
      <c r="F338" s="181" t="s">
        <v>385</v>
      </c>
      <c r="G338" s="13"/>
      <c r="H338" s="182">
        <v>1</v>
      </c>
      <c r="I338" s="183"/>
      <c r="J338" s="13"/>
      <c r="K338" s="13"/>
      <c r="L338" s="178"/>
      <c r="M338" s="184"/>
      <c r="N338" s="185"/>
      <c r="O338" s="185"/>
      <c r="P338" s="185"/>
      <c r="Q338" s="185"/>
      <c r="R338" s="185"/>
      <c r="S338" s="185"/>
      <c r="T338" s="186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80" t="s">
        <v>131</v>
      </c>
      <c r="AU338" s="180" t="s">
        <v>129</v>
      </c>
      <c r="AV338" s="13" t="s">
        <v>129</v>
      </c>
      <c r="AW338" s="13" t="s">
        <v>33</v>
      </c>
      <c r="AX338" s="13" t="s">
        <v>82</v>
      </c>
      <c r="AY338" s="180" t="s">
        <v>120</v>
      </c>
    </row>
    <row r="339" s="2" customFormat="1" ht="16.5" customHeight="1">
      <c r="A339" s="37"/>
      <c r="B339" s="164"/>
      <c r="C339" s="165" t="s">
        <v>386</v>
      </c>
      <c r="D339" s="165" t="s">
        <v>123</v>
      </c>
      <c r="E339" s="166" t="s">
        <v>387</v>
      </c>
      <c r="F339" s="167" t="s">
        <v>388</v>
      </c>
      <c r="G339" s="168" t="s">
        <v>328</v>
      </c>
      <c r="H339" s="169">
        <v>1</v>
      </c>
      <c r="I339" s="170"/>
      <c r="J339" s="171">
        <f>ROUND(I339*H339,2)</f>
        <v>0</v>
      </c>
      <c r="K339" s="167" t="s">
        <v>127</v>
      </c>
      <c r="L339" s="38"/>
      <c r="M339" s="172" t="s">
        <v>1</v>
      </c>
      <c r="N339" s="173" t="s">
        <v>43</v>
      </c>
      <c r="O339" s="76"/>
      <c r="P339" s="174">
        <f>O339*H339</f>
        <v>0</v>
      </c>
      <c r="Q339" s="174">
        <v>0</v>
      </c>
      <c r="R339" s="174">
        <f>Q339*H339</f>
        <v>0</v>
      </c>
      <c r="S339" s="174">
        <v>0.0070000000000000001</v>
      </c>
      <c r="T339" s="175">
        <f>S339*H339</f>
        <v>0.0070000000000000001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76" t="s">
        <v>128</v>
      </c>
      <c r="AT339" s="176" t="s">
        <v>123</v>
      </c>
      <c r="AU339" s="176" t="s">
        <v>129</v>
      </c>
      <c r="AY339" s="18" t="s">
        <v>120</v>
      </c>
      <c r="BE339" s="177">
        <f>IF(N339="základní",J339,0)</f>
        <v>0</v>
      </c>
      <c r="BF339" s="177">
        <f>IF(N339="snížená",J339,0)</f>
        <v>0</v>
      </c>
      <c r="BG339" s="177">
        <f>IF(N339="zákl. přenesená",J339,0)</f>
        <v>0</v>
      </c>
      <c r="BH339" s="177">
        <f>IF(N339="sníž. přenesená",J339,0)</f>
        <v>0</v>
      </c>
      <c r="BI339" s="177">
        <f>IF(N339="nulová",J339,0)</f>
        <v>0</v>
      </c>
      <c r="BJ339" s="18" t="s">
        <v>129</v>
      </c>
      <c r="BK339" s="177">
        <f>ROUND(I339*H339,2)</f>
        <v>0</v>
      </c>
      <c r="BL339" s="18" t="s">
        <v>128</v>
      </c>
      <c r="BM339" s="176" t="s">
        <v>389</v>
      </c>
    </row>
    <row r="340" s="13" customFormat="1">
      <c r="A340" s="13"/>
      <c r="B340" s="178"/>
      <c r="C340" s="13"/>
      <c r="D340" s="179" t="s">
        <v>131</v>
      </c>
      <c r="E340" s="180" t="s">
        <v>1</v>
      </c>
      <c r="F340" s="181" t="s">
        <v>390</v>
      </c>
      <c r="G340" s="13"/>
      <c r="H340" s="182">
        <v>1</v>
      </c>
      <c r="I340" s="183"/>
      <c r="J340" s="13"/>
      <c r="K340" s="13"/>
      <c r="L340" s="178"/>
      <c r="M340" s="184"/>
      <c r="N340" s="185"/>
      <c r="O340" s="185"/>
      <c r="P340" s="185"/>
      <c r="Q340" s="185"/>
      <c r="R340" s="185"/>
      <c r="S340" s="185"/>
      <c r="T340" s="186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80" t="s">
        <v>131</v>
      </c>
      <c r="AU340" s="180" t="s">
        <v>129</v>
      </c>
      <c r="AV340" s="13" t="s">
        <v>129</v>
      </c>
      <c r="AW340" s="13" t="s">
        <v>33</v>
      </c>
      <c r="AX340" s="13" t="s">
        <v>82</v>
      </c>
      <c r="AY340" s="180" t="s">
        <v>120</v>
      </c>
    </row>
    <row r="341" s="2" customFormat="1" ht="16.5" customHeight="1">
      <c r="A341" s="37"/>
      <c r="B341" s="164"/>
      <c r="C341" s="165" t="s">
        <v>391</v>
      </c>
      <c r="D341" s="165" t="s">
        <v>123</v>
      </c>
      <c r="E341" s="166" t="s">
        <v>392</v>
      </c>
      <c r="F341" s="167" t="s">
        <v>393</v>
      </c>
      <c r="G341" s="168" t="s">
        <v>328</v>
      </c>
      <c r="H341" s="169">
        <v>17</v>
      </c>
      <c r="I341" s="170"/>
      <c r="J341" s="171">
        <f>ROUND(I341*H341,2)</f>
        <v>0</v>
      </c>
      <c r="K341" s="167" t="s">
        <v>127</v>
      </c>
      <c r="L341" s="38"/>
      <c r="M341" s="172" t="s">
        <v>1</v>
      </c>
      <c r="N341" s="173" t="s">
        <v>43</v>
      </c>
      <c r="O341" s="76"/>
      <c r="P341" s="174">
        <f>O341*H341</f>
        <v>0</v>
      </c>
      <c r="Q341" s="174">
        <v>0</v>
      </c>
      <c r="R341" s="174">
        <f>Q341*H341</f>
        <v>0</v>
      </c>
      <c r="S341" s="174">
        <v>0.001</v>
      </c>
      <c r="T341" s="175">
        <f>S341*H341</f>
        <v>0.017000000000000001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76" t="s">
        <v>128</v>
      </c>
      <c r="AT341" s="176" t="s">
        <v>123</v>
      </c>
      <c r="AU341" s="176" t="s">
        <v>129</v>
      </c>
      <c r="AY341" s="18" t="s">
        <v>120</v>
      </c>
      <c r="BE341" s="177">
        <f>IF(N341="základní",J341,0)</f>
        <v>0</v>
      </c>
      <c r="BF341" s="177">
        <f>IF(N341="snížená",J341,0)</f>
        <v>0</v>
      </c>
      <c r="BG341" s="177">
        <f>IF(N341="zákl. přenesená",J341,0)</f>
        <v>0</v>
      </c>
      <c r="BH341" s="177">
        <f>IF(N341="sníž. přenesená",J341,0)</f>
        <v>0</v>
      </c>
      <c r="BI341" s="177">
        <f>IF(N341="nulová",J341,0)</f>
        <v>0</v>
      </c>
      <c r="BJ341" s="18" t="s">
        <v>129</v>
      </c>
      <c r="BK341" s="177">
        <f>ROUND(I341*H341,2)</f>
        <v>0</v>
      </c>
      <c r="BL341" s="18" t="s">
        <v>128</v>
      </c>
      <c r="BM341" s="176" t="s">
        <v>394</v>
      </c>
    </row>
    <row r="342" s="13" customFormat="1">
      <c r="A342" s="13"/>
      <c r="B342" s="178"/>
      <c r="C342" s="13"/>
      <c r="D342" s="179" t="s">
        <v>131</v>
      </c>
      <c r="E342" s="180" t="s">
        <v>1</v>
      </c>
      <c r="F342" s="181" t="s">
        <v>395</v>
      </c>
      <c r="G342" s="13"/>
      <c r="H342" s="182">
        <v>5</v>
      </c>
      <c r="I342" s="183"/>
      <c r="J342" s="13"/>
      <c r="K342" s="13"/>
      <c r="L342" s="178"/>
      <c r="M342" s="184"/>
      <c r="N342" s="185"/>
      <c r="O342" s="185"/>
      <c r="P342" s="185"/>
      <c r="Q342" s="185"/>
      <c r="R342" s="185"/>
      <c r="S342" s="185"/>
      <c r="T342" s="18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80" t="s">
        <v>131</v>
      </c>
      <c r="AU342" s="180" t="s">
        <v>129</v>
      </c>
      <c r="AV342" s="13" t="s">
        <v>129</v>
      </c>
      <c r="AW342" s="13" t="s">
        <v>33</v>
      </c>
      <c r="AX342" s="13" t="s">
        <v>77</v>
      </c>
      <c r="AY342" s="180" t="s">
        <v>120</v>
      </c>
    </row>
    <row r="343" s="13" customFormat="1">
      <c r="A343" s="13"/>
      <c r="B343" s="178"/>
      <c r="C343" s="13"/>
      <c r="D343" s="179" t="s">
        <v>131</v>
      </c>
      <c r="E343" s="180" t="s">
        <v>1</v>
      </c>
      <c r="F343" s="181" t="s">
        <v>396</v>
      </c>
      <c r="G343" s="13"/>
      <c r="H343" s="182">
        <v>3</v>
      </c>
      <c r="I343" s="183"/>
      <c r="J343" s="13"/>
      <c r="K343" s="13"/>
      <c r="L343" s="178"/>
      <c r="M343" s="184"/>
      <c r="N343" s="185"/>
      <c r="O343" s="185"/>
      <c r="P343" s="185"/>
      <c r="Q343" s="185"/>
      <c r="R343" s="185"/>
      <c r="S343" s="185"/>
      <c r="T343" s="18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80" t="s">
        <v>131</v>
      </c>
      <c r="AU343" s="180" t="s">
        <v>129</v>
      </c>
      <c r="AV343" s="13" t="s">
        <v>129</v>
      </c>
      <c r="AW343" s="13" t="s">
        <v>33</v>
      </c>
      <c r="AX343" s="13" t="s">
        <v>77</v>
      </c>
      <c r="AY343" s="180" t="s">
        <v>120</v>
      </c>
    </row>
    <row r="344" s="13" customFormat="1">
      <c r="A344" s="13"/>
      <c r="B344" s="178"/>
      <c r="C344" s="13"/>
      <c r="D344" s="179" t="s">
        <v>131</v>
      </c>
      <c r="E344" s="180" t="s">
        <v>1</v>
      </c>
      <c r="F344" s="181" t="s">
        <v>397</v>
      </c>
      <c r="G344" s="13"/>
      <c r="H344" s="182">
        <v>1</v>
      </c>
      <c r="I344" s="183"/>
      <c r="J344" s="13"/>
      <c r="K344" s="13"/>
      <c r="L344" s="178"/>
      <c r="M344" s="184"/>
      <c r="N344" s="185"/>
      <c r="O344" s="185"/>
      <c r="P344" s="185"/>
      <c r="Q344" s="185"/>
      <c r="R344" s="185"/>
      <c r="S344" s="185"/>
      <c r="T344" s="18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80" t="s">
        <v>131</v>
      </c>
      <c r="AU344" s="180" t="s">
        <v>129</v>
      </c>
      <c r="AV344" s="13" t="s">
        <v>129</v>
      </c>
      <c r="AW344" s="13" t="s">
        <v>33</v>
      </c>
      <c r="AX344" s="13" t="s">
        <v>77</v>
      </c>
      <c r="AY344" s="180" t="s">
        <v>120</v>
      </c>
    </row>
    <row r="345" s="13" customFormat="1">
      <c r="A345" s="13"/>
      <c r="B345" s="178"/>
      <c r="C345" s="13"/>
      <c r="D345" s="179" t="s">
        <v>131</v>
      </c>
      <c r="E345" s="180" t="s">
        <v>1</v>
      </c>
      <c r="F345" s="181" t="s">
        <v>398</v>
      </c>
      <c r="G345" s="13"/>
      <c r="H345" s="182">
        <v>2</v>
      </c>
      <c r="I345" s="183"/>
      <c r="J345" s="13"/>
      <c r="K345" s="13"/>
      <c r="L345" s="178"/>
      <c r="M345" s="184"/>
      <c r="N345" s="185"/>
      <c r="O345" s="185"/>
      <c r="P345" s="185"/>
      <c r="Q345" s="185"/>
      <c r="R345" s="185"/>
      <c r="S345" s="185"/>
      <c r="T345" s="18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80" t="s">
        <v>131</v>
      </c>
      <c r="AU345" s="180" t="s">
        <v>129</v>
      </c>
      <c r="AV345" s="13" t="s">
        <v>129</v>
      </c>
      <c r="AW345" s="13" t="s">
        <v>33</v>
      </c>
      <c r="AX345" s="13" t="s">
        <v>77</v>
      </c>
      <c r="AY345" s="180" t="s">
        <v>120</v>
      </c>
    </row>
    <row r="346" s="13" customFormat="1">
      <c r="A346" s="13"/>
      <c r="B346" s="178"/>
      <c r="C346" s="13"/>
      <c r="D346" s="179" t="s">
        <v>131</v>
      </c>
      <c r="E346" s="180" t="s">
        <v>1</v>
      </c>
      <c r="F346" s="181" t="s">
        <v>399</v>
      </c>
      <c r="G346" s="13"/>
      <c r="H346" s="182">
        <v>2</v>
      </c>
      <c r="I346" s="183"/>
      <c r="J346" s="13"/>
      <c r="K346" s="13"/>
      <c r="L346" s="178"/>
      <c r="M346" s="184"/>
      <c r="N346" s="185"/>
      <c r="O346" s="185"/>
      <c r="P346" s="185"/>
      <c r="Q346" s="185"/>
      <c r="R346" s="185"/>
      <c r="S346" s="185"/>
      <c r="T346" s="186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80" t="s">
        <v>131</v>
      </c>
      <c r="AU346" s="180" t="s">
        <v>129</v>
      </c>
      <c r="AV346" s="13" t="s">
        <v>129</v>
      </c>
      <c r="AW346" s="13" t="s">
        <v>33</v>
      </c>
      <c r="AX346" s="13" t="s">
        <v>77</v>
      </c>
      <c r="AY346" s="180" t="s">
        <v>120</v>
      </c>
    </row>
    <row r="347" s="13" customFormat="1">
      <c r="A347" s="13"/>
      <c r="B347" s="178"/>
      <c r="C347" s="13"/>
      <c r="D347" s="179" t="s">
        <v>131</v>
      </c>
      <c r="E347" s="180" t="s">
        <v>1</v>
      </c>
      <c r="F347" s="181" t="s">
        <v>400</v>
      </c>
      <c r="G347" s="13"/>
      <c r="H347" s="182">
        <v>1</v>
      </c>
      <c r="I347" s="183"/>
      <c r="J347" s="13"/>
      <c r="K347" s="13"/>
      <c r="L347" s="178"/>
      <c r="M347" s="184"/>
      <c r="N347" s="185"/>
      <c r="O347" s="185"/>
      <c r="P347" s="185"/>
      <c r="Q347" s="185"/>
      <c r="R347" s="185"/>
      <c r="S347" s="185"/>
      <c r="T347" s="18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80" t="s">
        <v>131</v>
      </c>
      <c r="AU347" s="180" t="s">
        <v>129</v>
      </c>
      <c r="AV347" s="13" t="s">
        <v>129</v>
      </c>
      <c r="AW347" s="13" t="s">
        <v>33</v>
      </c>
      <c r="AX347" s="13" t="s">
        <v>77</v>
      </c>
      <c r="AY347" s="180" t="s">
        <v>120</v>
      </c>
    </row>
    <row r="348" s="13" customFormat="1">
      <c r="A348" s="13"/>
      <c r="B348" s="178"/>
      <c r="C348" s="13"/>
      <c r="D348" s="179" t="s">
        <v>131</v>
      </c>
      <c r="E348" s="180" t="s">
        <v>1</v>
      </c>
      <c r="F348" s="181" t="s">
        <v>401</v>
      </c>
      <c r="G348" s="13"/>
      <c r="H348" s="182">
        <v>1</v>
      </c>
      <c r="I348" s="183"/>
      <c r="J348" s="13"/>
      <c r="K348" s="13"/>
      <c r="L348" s="178"/>
      <c r="M348" s="184"/>
      <c r="N348" s="185"/>
      <c r="O348" s="185"/>
      <c r="P348" s="185"/>
      <c r="Q348" s="185"/>
      <c r="R348" s="185"/>
      <c r="S348" s="185"/>
      <c r="T348" s="18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80" t="s">
        <v>131</v>
      </c>
      <c r="AU348" s="180" t="s">
        <v>129</v>
      </c>
      <c r="AV348" s="13" t="s">
        <v>129</v>
      </c>
      <c r="AW348" s="13" t="s">
        <v>33</v>
      </c>
      <c r="AX348" s="13" t="s">
        <v>77</v>
      </c>
      <c r="AY348" s="180" t="s">
        <v>120</v>
      </c>
    </row>
    <row r="349" s="13" customFormat="1">
      <c r="A349" s="13"/>
      <c r="B349" s="178"/>
      <c r="C349" s="13"/>
      <c r="D349" s="179" t="s">
        <v>131</v>
      </c>
      <c r="E349" s="180" t="s">
        <v>1</v>
      </c>
      <c r="F349" s="181" t="s">
        <v>402</v>
      </c>
      <c r="G349" s="13"/>
      <c r="H349" s="182">
        <v>1</v>
      </c>
      <c r="I349" s="183"/>
      <c r="J349" s="13"/>
      <c r="K349" s="13"/>
      <c r="L349" s="178"/>
      <c r="M349" s="184"/>
      <c r="N349" s="185"/>
      <c r="O349" s="185"/>
      <c r="P349" s="185"/>
      <c r="Q349" s="185"/>
      <c r="R349" s="185"/>
      <c r="S349" s="185"/>
      <c r="T349" s="186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80" t="s">
        <v>131</v>
      </c>
      <c r="AU349" s="180" t="s">
        <v>129</v>
      </c>
      <c r="AV349" s="13" t="s">
        <v>129</v>
      </c>
      <c r="AW349" s="13" t="s">
        <v>33</v>
      </c>
      <c r="AX349" s="13" t="s">
        <v>77</v>
      </c>
      <c r="AY349" s="180" t="s">
        <v>120</v>
      </c>
    </row>
    <row r="350" s="13" customFormat="1">
      <c r="A350" s="13"/>
      <c r="B350" s="178"/>
      <c r="C350" s="13"/>
      <c r="D350" s="179" t="s">
        <v>131</v>
      </c>
      <c r="E350" s="180" t="s">
        <v>1</v>
      </c>
      <c r="F350" s="181" t="s">
        <v>403</v>
      </c>
      <c r="G350" s="13"/>
      <c r="H350" s="182">
        <v>1</v>
      </c>
      <c r="I350" s="183"/>
      <c r="J350" s="13"/>
      <c r="K350" s="13"/>
      <c r="L350" s="178"/>
      <c r="M350" s="184"/>
      <c r="N350" s="185"/>
      <c r="O350" s="185"/>
      <c r="P350" s="185"/>
      <c r="Q350" s="185"/>
      <c r="R350" s="185"/>
      <c r="S350" s="185"/>
      <c r="T350" s="186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180" t="s">
        <v>131</v>
      </c>
      <c r="AU350" s="180" t="s">
        <v>129</v>
      </c>
      <c r="AV350" s="13" t="s">
        <v>129</v>
      </c>
      <c r="AW350" s="13" t="s">
        <v>33</v>
      </c>
      <c r="AX350" s="13" t="s">
        <v>77</v>
      </c>
      <c r="AY350" s="180" t="s">
        <v>120</v>
      </c>
    </row>
    <row r="351" s="15" customFormat="1">
      <c r="A351" s="15"/>
      <c r="B351" s="195"/>
      <c r="C351" s="15"/>
      <c r="D351" s="179" t="s">
        <v>131</v>
      </c>
      <c r="E351" s="196" t="s">
        <v>1</v>
      </c>
      <c r="F351" s="197" t="s">
        <v>157</v>
      </c>
      <c r="G351" s="15"/>
      <c r="H351" s="198">
        <v>17</v>
      </c>
      <c r="I351" s="199"/>
      <c r="J351" s="15"/>
      <c r="K351" s="15"/>
      <c r="L351" s="195"/>
      <c r="M351" s="200"/>
      <c r="N351" s="201"/>
      <c r="O351" s="201"/>
      <c r="P351" s="201"/>
      <c r="Q351" s="201"/>
      <c r="R351" s="201"/>
      <c r="S351" s="201"/>
      <c r="T351" s="202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196" t="s">
        <v>131</v>
      </c>
      <c r="AU351" s="196" t="s">
        <v>129</v>
      </c>
      <c r="AV351" s="15" t="s">
        <v>128</v>
      </c>
      <c r="AW351" s="15" t="s">
        <v>33</v>
      </c>
      <c r="AX351" s="15" t="s">
        <v>82</v>
      </c>
      <c r="AY351" s="196" t="s">
        <v>120</v>
      </c>
    </row>
    <row r="352" s="2" customFormat="1" ht="24.15" customHeight="1">
      <c r="A352" s="37"/>
      <c r="B352" s="164"/>
      <c r="C352" s="165" t="s">
        <v>404</v>
      </c>
      <c r="D352" s="165" t="s">
        <v>123</v>
      </c>
      <c r="E352" s="166" t="s">
        <v>405</v>
      </c>
      <c r="F352" s="167" t="s">
        <v>406</v>
      </c>
      <c r="G352" s="168" t="s">
        <v>126</v>
      </c>
      <c r="H352" s="169">
        <v>414.69</v>
      </c>
      <c r="I352" s="170"/>
      <c r="J352" s="171">
        <f>ROUND(I352*H352,2)</f>
        <v>0</v>
      </c>
      <c r="K352" s="167" t="s">
        <v>127</v>
      </c>
      <c r="L352" s="38"/>
      <c r="M352" s="172" t="s">
        <v>1</v>
      </c>
      <c r="N352" s="173" t="s">
        <v>43</v>
      </c>
      <c r="O352" s="76"/>
      <c r="P352" s="174">
        <f>O352*H352</f>
        <v>0</v>
      </c>
      <c r="Q352" s="174">
        <v>0</v>
      </c>
      <c r="R352" s="174">
        <f>Q352*H352</f>
        <v>0</v>
      </c>
      <c r="S352" s="174">
        <v>0.058999999999999997</v>
      </c>
      <c r="T352" s="175">
        <f>S352*H352</f>
        <v>24.466709999999999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76" t="s">
        <v>128</v>
      </c>
      <c r="AT352" s="176" t="s">
        <v>123</v>
      </c>
      <c r="AU352" s="176" t="s">
        <v>129</v>
      </c>
      <c r="AY352" s="18" t="s">
        <v>120</v>
      </c>
      <c r="BE352" s="177">
        <f>IF(N352="základní",J352,0)</f>
        <v>0</v>
      </c>
      <c r="BF352" s="177">
        <f>IF(N352="snížená",J352,0)</f>
        <v>0</v>
      </c>
      <c r="BG352" s="177">
        <f>IF(N352="zákl. přenesená",J352,0)</f>
        <v>0</v>
      </c>
      <c r="BH352" s="177">
        <f>IF(N352="sníž. přenesená",J352,0)</f>
        <v>0</v>
      </c>
      <c r="BI352" s="177">
        <f>IF(N352="nulová",J352,0)</f>
        <v>0</v>
      </c>
      <c r="BJ352" s="18" t="s">
        <v>129</v>
      </c>
      <c r="BK352" s="177">
        <f>ROUND(I352*H352,2)</f>
        <v>0</v>
      </c>
      <c r="BL352" s="18" t="s">
        <v>128</v>
      </c>
      <c r="BM352" s="176" t="s">
        <v>407</v>
      </c>
    </row>
    <row r="353" s="13" customFormat="1">
      <c r="A353" s="13"/>
      <c r="B353" s="178"/>
      <c r="C353" s="13"/>
      <c r="D353" s="179" t="s">
        <v>131</v>
      </c>
      <c r="E353" s="180" t="s">
        <v>1</v>
      </c>
      <c r="F353" s="181" t="s">
        <v>144</v>
      </c>
      <c r="G353" s="13"/>
      <c r="H353" s="182">
        <v>226.202</v>
      </c>
      <c r="I353" s="183"/>
      <c r="J353" s="13"/>
      <c r="K353" s="13"/>
      <c r="L353" s="178"/>
      <c r="M353" s="184"/>
      <c r="N353" s="185"/>
      <c r="O353" s="185"/>
      <c r="P353" s="185"/>
      <c r="Q353" s="185"/>
      <c r="R353" s="185"/>
      <c r="S353" s="185"/>
      <c r="T353" s="18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80" t="s">
        <v>131</v>
      </c>
      <c r="AU353" s="180" t="s">
        <v>129</v>
      </c>
      <c r="AV353" s="13" t="s">
        <v>129</v>
      </c>
      <c r="AW353" s="13" t="s">
        <v>33</v>
      </c>
      <c r="AX353" s="13" t="s">
        <v>77</v>
      </c>
      <c r="AY353" s="180" t="s">
        <v>120</v>
      </c>
    </row>
    <row r="354" s="13" customFormat="1">
      <c r="A354" s="13"/>
      <c r="B354" s="178"/>
      <c r="C354" s="13"/>
      <c r="D354" s="179" t="s">
        <v>131</v>
      </c>
      <c r="E354" s="180" t="s">
        <v>1</v>
      </c>
      <c r="F354" s="181" t="s">
        <v>145</v>
      </c>
      <c r="G354" s="13"/>
      <c r="H354" s="182">
        <v>-9.6389999999999993</v>
      </c>
      <c r="I354" s="183"/>
      <c r="J354" s="13"/>
      <c r="K354" s="13"/>
      <c r="L354" s="178"/>
      <c r="M354" s="184"/>
      <c r="N354" s="185"/>
      <c r="O354" s="185"/>
      <c r="P354" s="185"/>
      <c r="Q354" s="185"/>
      <c r="R354" s="185"/>
      <c r="S354" s="185"/>
      <c r="T354" s="186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80" t="s">
        <v>131</v>
      </c>
      <c r="AU354" s="180" t="s">
        <v>129</v>
      </c>
      <c r="AV354" s="13" t="s">
        <v>129</v>
      </c>
      <c r="AW354" s="13" t="s">
        <v>33</v>
      </c>
      <c r="AX354" s="13" t="s">
        <v>77</v>
      </c>
      <c r="AY354" s="180" t="s">
        <v>120</v>
      </c>
    </row>
    <row r="355" s="13" customFormat="1">
      <c r="A355" s="13"/>
      <c r="B355" s="178"/>
      <c r="C355" s="13"/>
      <c r="D355" s="179" t="s">
        <v>131</v>
      </c>
      <c r="E355" s="180" t="s">
        <v>1</v>
      </c>
      <c r="F355" s="181" t="s">
        <v>297</v>
      </c>
      <c r="G355" s="13"/>
      <c r="H355" s="182">
        <v>8.5760000000000005</v>
      </c>
      <c r="I355" s="183"/>
      <c r="J355" s="13"/>
      <c r="K355" s="13"/>
      <c r="L355" s="178"/>
      <c r="M355" s="184"/>
      <c r="N355" s="185"/>
      <c r="O355" s="185"/>
      <c r="P355" s="185"/>
      <c r="Q355" s="185"/>
      <c r="R355" s="185"/>
      <c r="S355" s="185"/>
      <c r="T355" s="18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80" t="s">
        <v>131</v>
      </c>
      <c r="AU355" s="180" t="s">
        <v>129</v>
      </c>
      <c r="AV355" s="13" t="s">
        <v>129</v>
      </c>
      <c r="AW355" s="13" t="s">
        <v>33</v>
      </c>
      <c r="AX355" s="13" t="s">
        <v>77</v>
      </c>
      <c r="AY355" s="180" t="s">
        <v>120</v>
      </c>
    </row>
    <row r="356" s="14" customFormat="1">
      <c r="A356" s="14"/>
      <c r="B356" s="187"/>
      <c r="C356" s="14"/>
      <c r="D356" s="179" t="s">
        <v>131</v>
      </c>
      <c r="E356" s="188" t="s">
        <v>1</v>
      </c>
      <c r="F356" s="189" t="s">
        <v>146</v>
      </c>
      <c r="G356" s="14"/>
      <c r="H356" s="190">
        <v>225.13899999999998</v>
      </c>
      <c r="I356" s="191"/>
      <c r="J356" s="14"/>
      <c r="K356" s="14"/>
      <c r="L356" s="187"/>
      <c r="M356" s="192"/>
      <c r="N356" s="193"/>
      <c r="O356" s="193"/>
      <c r="P356" s="193"/>
      <c r="Q356" s="193"/>
      <c r="R356" s="193"/>
      <c r="S356" s="193"/>
      <c r="T356" s="19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188" t="s">
        <v>131</v>
      </c>
      <c r="AU356" s="188" t="s">
        <v>129</v>
      </c>
      <c r="AV356" s="14" t="s">
        <v>136</v>
      </c>
      <c r="AW356" s="14" t="s">
        <v>33</v>
      </c>
      <c r="AX356" s="14" t="s">
        <v>77</v>
      </c>
      <c r="AY356" s="188" t="s">
        <v>120</v>
      </c>
    </row>
    <row r="357" s="13" customFormat="1">
      <c r="A357" s="13"/>
      <c r="B357" s="178"/>
      <c r="C357" s="13"/>
      <c r="D357" s="179" t="s">
        <v>131</v>
      </c>
      <c r="E357" s="180" t="s">
        <v>1</v>
      </c>
      <c r="F357" s="181" t="s">
        <v>147</v>
      </c>
      <c r="G357" s="13"/>
      <c r="H357" s="182">
        <v>201.02199999999999</v>
      </c>
      <c r="I357" s="183"/>
      <c r="J357" s="13"/>
      <c r="K357" s="13"/>
      <c r="L357" s="178"/>
      <c r="M357" s="184"/>
      <c r="N357" s="185"/>
      <c r="O357" s="185"/>
      <c r="P357" s="185"/>
      <c r="Q357" s="185"/>
      <c r="R357" s="185"/>
      <c r="S357" s="185"/>
      <c r="T357" s="18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80" t="s">
        <v>131</v>
      </c>
      <c r="AU357" s="180" t="s">
        <v>129</v>
      </c>
      <c r="AV357" s="13" t="s">
        <v>129</v>
      </c>
      <c r="AW357" s="13" t="s">
        <v>33</v>
      </c>
      <c r="AX357" s="13" t="s">
        <v>77</v>
      </c>
      <c r="AY357" s="180" t="s">
        <v>120</v>
      </c>
    </row>
    <row r="358" s="13" customFormat="1">
      <c r="A358" s="13"/>
      <c r="B358" s="178"/>
      <c r="C358" s="13"/>
      <c r="D358" s="179" t="s">
        <v>131</v>
      </c>
      <c r="E358" s="180" t="s">
        <v>1</v>
      </c>
      <c r="F358" s="181" t="s">
        <v>148</v>
      </c>
      <c r="G358" s="13"/>
      <c r="H358" s="182">
        <v>-29.881</v>
      </c>
      <c r="I358" s="183"/>
      <c r="J358" s="13"/>
      <c r="K358" s="13"/>
      <c r="L358" s="178"/>
      <c r="M358" s="184"/>
      <c r="N358" s="185"/>
      <c r="O358" s="185"/>
      <c r="P358" s="185"/>
      <c r="Q358" s="185"/>
      <c r="R358" s="185"/>
      <c r="S358" s="185"/>
      <c r="T358" s="18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80" t="s">
        <v>131</v>
      </c>
      <c r="AU358" s="180" t="s">
        <v>129</v>
      </c>
      <c r="AV358" s="13" t="s">
        <v>129</v>
      </c>
      <c r="AW358" s="13" t="s">
        <v>33</v>
      </c>
      <c r="AX358" s="13" t="s">
        <v>77</v>
      </c>
      <c r="AY358" s="180" t="s">
        <v>120</v>
      </c>
    </row>
    <row r="359" s="13" customFormat="1">
      <c r="A359" s="13"/>
      <c r="B359" s="178"/>
      <c r="C359" s="13"/>
      <c r="D359" s="179" t="s">
        <v>131</v>
      </c>
      <c r="E359" s="180" t="s">
        <v>1</v>
      </c>
      <c r="F359" s="181" t="s">
        <v>298</v>
      </c>
      <c r="G359" s="13"/>
      <c r="H359" s="182">
        <v>18.41</v>
      </c>
      <c r="I359" s="183"/>
      <c r="J359" s="13"/>
      <c r="K359" s="13"/>
      <c r="L359" s="178"/>
      <c r="M359" s="184"/>
      <c r="N359" s="185"/>
      <c r="O359" s="185"/>
      <c r="P359" s="185"/>
      <c r="Q359" s="185"/>
      <c r="R359" s="185"/>
      <c r="S359" s="185"/>
      <c r="T359" s="186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80" t="s">
        <v>131</v>
      </c>
      <c r="AU359" s="180" t="s">
        <v>129</v>
      </c>
      <c r="AV359" s="13" t="s">
        <v>129</v>
      </c>
      <c r="AW359" s="13" t="s">
        <v>33</v>
      </c>
      <c r="AX359" s="13" t="s">
        <v>77</v>
      </c>
      <c r="AY359" s="180" t="s">
        <v>120</v>
      </c>
    </row>
    <row r="360" s="14" customFormat="1">
      <c r="A360" s="14"/>
      <c r="B360" s="187"/>
      <c r="C360" s="14"/>
      <c r="D360" s="179" t="s">
        <v>131</v>
      </c>
      <c r="E360" s="188" t="s">
        <v>1</v>
      </c>
      <c r="F360" s="189" t="s">
        <v>164</v>
      </c>
      <c r="G360" s="14"/>
      <c r="H360" s="190">
        <v>189.55099999999999</v>
      </c>
      <c r="I360" s="191"/>
      <c r="J360" s="14"/>
      <c r="K360" s="14"/>
      <c r="L360" s="187"/>
      <c r="M360" s="192"/>
      <c r="N360" s="193"/>
      <c r="O360" s="193"/>
      <c r="P360" s="193"/>
      <c r="Q360" s="193"/>
      <c r="R360" s="193"/>
      <c r="S360" s="193"/>
      <c r="T360" s="19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188" t="s">
        <v>131</v>
      </c>
      <c r="AU360" s="188" t="s">
        <v>129</v>
      </c>
      <c r="AV360" s="14" t="s">
        <v>136</v>
      </c>
      <c r="AW360" s="14" t="s">
        <v>33</v>
      </c>
      <c r="AX360" s="14" t="s">
        <v>77</v>
      </c>
      <c r="AY360" s="188" t="s">
        <v>120</v>
      </c>
    </row>
    <row r="361" s="15" customFormat="1">
      <c r="A361" s="15"/>
      <c r="B361" s="195"/>
      <c r="C361" s="15"/>
      <c r="D361" s="179" t="s">
        <v>131</v>
      </c>
      <c r="E361" s="196" t="s">
        <v>1</v>
      </c>
      <c r="F361" s="197" t="s">
        <v>157</v>
      </c>
      <c r="G361" s="15"/>
      <c r="H361" s="198">
        <v>414.69</v>
      </c>
      <c r="I361" s="199"/>
      <c r="J361" s="15"/>
      <c r="K361" s="15"/>
      <c r="L361" s="195"/>
      <c r="M361" s="200"/>
      <c r="N361" s="201"/>
      <c r="O361" s="201"/>
      <c r="P361" s="201"/>
      <c r="Q361" s="201"/>
      <c r="R361" s="201"/>
      <c r="S361" s="201"/>
      <c r="T361" s="202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196" t="s">
        <v>131</v>
      </c>
      <c r="AU361" s="196" t="s">
        <v>129</v>
      </c>
      <c r="AV361" s="15" t="s">
        <v>128</v>
      </c>
      <c r="AW361" s="15" t="s">
        <v>33</v>
      </c>
      <c r="AX361" s="15" t="s">
        <v>82</v>
      </c>
      <c r="AY361" s="196" t="s">
        <v>120</v>
      </c>
    </row>
    <row r="362" s="2" customFormat="1" ht="24.15" customHeight="1">
      <c r="A362" s="37"/>
      <c r="B362" s="164"/>
      <c r="C362" s="165" t="s">
        <v>408</v>
      </c>
      <c r="D362" s="165" t="s">
        <v>123</v>
      </c>
      <c r="E362" s="166" t="s">
        <v>409</v>
      </c>
      <c r="F362" s="167" t="s">
        <v>410</v>
      </c>
      <c r="G362" s="168" t="s">
        <v>126</v>
      </c>
      <c r="H362" s="169">
        <v>293.05500000000001</v>
      </c>
      <c r="I362" s="170"/>
      <c r="J362" s="171">
        <f>ROUND(I362*H362,2)</f>
        <v>0</v>
      </c>
      <c r="K362" s="167" t="s">
        <v>127</v>
      </c>
      <c r="L362" s="38"/>
      <c r="M362" s="172" t="s">
        <v>1</v>
      </c>
      <c r="N362" s="173" t="s">
        <v>43</v>
      </c>
      <c r="O362" s="76"/>
      <c r="P362" s="174">
        <f>O362*H362</f>
        <v>0</v>
      </c>
      <c r="Q362" s="174">
        <v>0</v>
      </c>
      <c r="R362" s="174">
        <f>Q362*H362</f>
        <v>0</v>
      </c>
      <c r="S362" s="174">
        <v>0.035000000000000003</v>
      </c>
      <c r="T362" s="175">
        <f>S362*H362</f>
        <v>10.256925000000001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76" t="s">
        <v>128</v>
      </c>
      <c r="AT362" s="176" t="s">
        <v>123</v>
      </c>
      <c r="AU362" s="176" t="s">
        <v>129</v>
      </c>
      <c r="AY362" s="18" t="s">
        <v>120</v>
      </c>
      <c r="BE362" s="177">
        <f>IF(N362="základní",J362,0)</f>
        <v>0</v>
      </c>
      <c r="BF362" s="177">
        <f>IF(N362="snížená",J362,0)</f>
        <v>0</v>
      </c>
      <c r="BG362" s="177">
        <f>IF(N362="zákl. přenesená",J362,0)</f>
        <v>0</v>
      </c>
      <c r="BH362" s="177">
        <f>IF(N362="sníž. přenesená",J362,0)</f>
        <v>0</v>
      </c>
      <c r="BI362" s="177">
        <f>IF(N362="nulová",J362,0)</f>
        <v>0</v>
      </c>
      <c r="BJ362" s="18" t="s">
        <v>129</v>
      </c>
      <c r="BK362" s="177">
        <f>ROUND(I362*H362,2)</f>
        <v>0</v>
      </c>
      <c r="BL362" s="18" t="s">
        <v>128</v>
      </c>
      <c r="BM362" s="176" t="s">
        <v>411</v>
      </c>
    </row>
    <row r="363" s="13" customFormat="1">
      <c r="A363" s="13"/>
      <c r="B363" s="178"/>
      <c r="C363" s="13"/>
      <c r="D363" s="179" t="s">
        <v>131</v>
      </c>
      <c r="E363" s="180" t="s">
        <v>1</v>
      </c>
      <c r="F363" s="181" t="s">
        <v>240</v>
      </c>
      <c r="G363" s="13"/>
      <c r="H363" s="182">
        <v>49.604999999999997</v>
      </c>
      <c r="I363" s="183"/>
      <c r="J363" s="13"/>
      <c r="K363" s="13"/>
      <c r="L363" s="178"/>
      <c r="M363" s="184"/>
      <c r="N363" s="185"/>
      <c r="O363" s="185"/>
      <c r="P363" s="185"/>
      <c r="Q363" s="185"/>
      <c r="R363" s="185"/>
      <c r="S363" s="185"/>
      <c r="T363" s="186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80" t="s">
        <v>131</v>
      </c>
      <c r="AU363" s="180" t="s">
        <v>129</v>
      </c>
      <c r="AV363" s="13" t="s">
        <v>129</v>
      </c>
      <c r="AW363" s="13" t="s">
        <v>33</v>
      </c>
      <c r="AX363" s="13" t="s">
        <v>77</v>
      </c>
      <c r="AY363" s="180" t="s">
        <v>120</v>
      </c>
    </row>
    <row r="364" s="13" customFormat="1">
      <c r="A364" s="13"/>
      <c r="B364" s="178"/>
      <c r="C364" s="13"/>
      <c r="D364" s="179" t="s">
        <v>131</v>
      </c>
      <c r="E364" s="180" t="s">
        <v>1</v>
      </c>
      <c r="F364" s="181" t="s">
        <v>241</v>
      </c>
      <c r="G364" s="13"/>
      <c r="H364" s="182">
        <v>-6.9509999999999996</v>
      </c>
      <c r="I364" s="183"/>
      <c r="J364" s="13"/>
      <c r="K364" s="13"/>
      <c r="L364" s="178"/>
      <c r="M364" s="184"/>
      <c r="N364" s="185"/>
      <c r="O364" s="185"/>
      <c r="P364" s="185"/>
      <c r="Q364" s="185"/>
      <c r="R364" s="185"/>
      <c r="S364" s="185"/>
      <c r="T364" s="18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80" t="s">
        <v>131</v>
      </c>
      <c r="AU364" s="180" t="s">
        <v>129</v>
      </c>
      <c r="AV364" s="13" t="s">
        <v>129</v>
      </c>
      <c r="AW364" s="13" t="s">
        <v>33</v>
      </c>
      <c r="AX364" s="13" t="s">
        <v>77</v>
      </c>
      <c r="AY364" s="180" t="s">
        <v>120</v>
      </c>
    </row>
    <row r="365" s="13" customFormat="1">
      <c r="A365" s="13"/>
      <c r="B365" s="178"/>
      <c r="C365" s="13"/>
      <c r="D365" s="179" t="s">
        <v>131</v>
      </c>
      <c r="E365" s="180" t="s">
        <v>1</v>
      </c>
      <c r="F365" s="181" t="s">
        <v>242</v>
      </c>
      <c r="G365" s="13"/>
      <c r="H365" s="182">
        <v>4.8120000000000003</v>
      </c>
      <c r="I365" s="183"/>
      <c r="J365" s="13"/>
      <c r="K365" s="13"/>
      <c r="L365" s="178"/>
      <c r="M365" s="184"/>
      <c r="N365" s="185"/>
      <c r="O365" s="185"/>
      <c r="P365" s="185"/>
      <c r="Q365" s="185"/>
      <c r="R365" s="185"/>
      <c r="S365" s="185"/>
      <c r="T365" s="186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80" t="s">
        <v>131</v>
      </c>
      <c r="AU365" s="180" t="s">
        <v>129</v>
      </c>
      <c r="AV365" s="13" t="s">
        <v>129</v>
      </c>
      <c r="AW365" s="13" t="s">
        <v>33</v>
      </c>
      <c r="AX365" s="13" t="s">
        <v>77</v>
      </c>
      <c r="AY365" s="180" t="s">
        <v>120</v>
      </c>
    </row>
    <row r="366" s="13" customFormat="1">
      <c r="A366" s="13"/>
      <c r="B366" s="178"/>
      <c r="C366" s="13"/>
      <c r="D366" s="179" t="s">
        <v>131</v>
      </c>
      <c r="E366" s="180" t="s">
        <v>1</v>
      </c>
      <c r="F366" s="181" t="s">
        <v>243</v>
      </c>
      <c r="G366" s="13"/>
      <c r="H366" s="182">
        <v>10</v>
      </c>
      <c r="I366" s="183"/>
      <c r="J366" s="13"/>
      <c r="K366" s="13"/>
      <c r="L366" s="178"/>
      <c r="M366" s="184"/>
      <c r="N366" s="185"/>
      <c r="O366" s="185"/>
      <c r="P366" s="185"/>
      <c r="Q366" s="185"/>
      <c r="R366" s="185"/>
      <c r="S366" s="185"/>
      <c r="T366" s="18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180" t="s">
        <v>131</v>
      </c>
      <c r="AU366" s="180" t="s">
        <v>129</v>
      </c>
      <c r="AV366" s="13" t="s">
        <v>129</v>
      </c>
      <c r="AW366" s="13" t="s">
        <v>33</v>
      </c>
      <c r="AX366" s="13" t="s">
        <v>77</v>
      </c>
      <c r="AY366" s="180" t="s">
        <v>120</v>
      </c>
    </row>
    <row r="367" s="14" customFormat="1">
      <c r="A367" s="14"/>
      <c r="B367" s="187"/>
      <c r="C367" s="14"/>
      <c r="D367" s="179" t="s">
        <v>131</v>
      </c>
      <c r="E367" s="188" t="s">
        <v>1</v>
      </c>
      <c r="F367" s="189" t="s">
        <v>244</v>
      </c>
      <c r="G367" s="14"/>
      <c r="H367" s="190">
        <v>57.465999999999994</v>
      </c>
      <c r="I367" s="191"/>
      <c r="J367" s="14"/>
      <c r="K367" s="14"/>
      <c r="L367" s="187"/>
      <c r="M367" s="192"/>
      <c r="N367" s="193"/>
      <c r="O367" s="193"/>
      <c r="P367" s="193"/>
      <c r="Q367" s="193"/>
      <c r="R367" s="193"/>
      <c r="S367" s="193"/>
      <c r="T367" s="19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188" t="s">
        <v>131</v>
      </c>
      <c r="AU367" s="188" t="s">
        <v>129</v>
      </c>
      <c r="AV367" s="14" t="s">
        <v>136</v>
      </c>
      <c r="AW367" s="14" t="s">
        <v>33</v>
      </c>
      <c r="AX367" s="14" t="s">
        <v>77</v>
      </c>
      <c r="AY367" s="188" t="s">
        <v>120</v>
      </c>
    </row>
    <row r="368" s="13" customFormat="1">
      <c r="A368" s="13"/>
      <c r="B368" s="178"/>
      <c r="C368" s="13"/>
      <c r="D368" s="179" t="s">
        <v>131</v>
      </c>
      <c r="E368" s="180" t="s">
        <v>1</v>
      </c>
      <c r="F368" s="181" t="s">
        <v>245</v>
      </c>
      <c r="G368" s="13"/>
      <c r="H368" s="182">
        <v>126.84999999999999</v>
      </c>
      <c r="I368" s="183"/>
      <c r="J368" s="13"/>
      <c r="K368" s="13"/>
      <c r="L368" s="178"/>
      <c r="M368" s="184"/>
      <c r="N368" s="185"/>
      <c r="O368" s="185"/>
      <c r="P368" s="185"/>
      <c r="Q368" s="185"/>
      <c r="R368" s="185"/>
      <c r="S368" s="185"/>
      <c r="T368" s="186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80" t="s">
        <v>131</v>
      </c>
      <c r="AU368" s="180" t="s">
        <v>129</v>
      </c>
      <c r="AV368" s="13" t="s">
        <v>129</v>
      </c>
      <c r="AW368" s="13" t="s">
        <v>33</v>
      </c>
      <c r="AX368" s="13" t="s">
        <v>77</v>
      </c>
      <c r="AY368" s="180" t="s">
        <v>120</v>
      </c>
    </row>
    <row r="369" s="13" customFormat="1">
      <c r="A369" s="13"/>
      <c r="B369" s="178"/>
      <c r="C369" s="13"/>
      <c r="D369" s="179" t="s">
        <v>131</v>
      </c>
      <c r="E369" s="180" t="s">
        <v>1</v>
      </c>
      <c r="F369" s="181" t="s">
        <v>246</v>
      </c>
      <c r="G369" s="13"/>
      <c r="H369" s="182">
        <v>-13.823</v>
      </c>
      <c r="I369" s="183"/>
      <c r="J369" s="13"/>
      <c r="K369" s="13"/>
      <c r="L369" s="178"/>
      <c r="M369" s="184"/>
      <c r="N369" s="185"/>
      <c r="O369" s="185"/>
      <c r="P369" s="185"/>
      <c r="Q369" s="185"/>
      <c r="R369" s="185"/>
      <c r="S369" s="185"/>
      <c r="T369" s="18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80" t="s">
        <v>131</v>
      </c>
      <c r="AU369" s="180" t="s">
        <v>129</v>
      </c>
      <c r="AV369" s="13" t="s">
        <v>129</v>
      </c>
      <c r="AW369" s="13" t="s">
        <v>33</v>
      </c>
      <c r="AX369" s="13" t="s">
        <v>77</v>
      </c>
      <c r="AY369" s="180" t="s">
        <v>120</v>
      </c>
    </row>
    <row r="370" s="13" customFormat="1">
      <c r="A370" s="13"/>
      <c r="B370" s="178"/>
      <c r="C370" s="13"/>
      <c r="D370" s="179" t="s">
        <v>131</v>
      </c>
      <c r="E370" s="180" t="s">
        <v>1</v>
      </c>
      <c r="F370" s="181" t="s">
        <v>247</v>
      </c>
      <c r="G370" s="13"/>
      <c r="H370" s="182">
        <v>6.1959999999999997</v>
      </c>
      <c r="I370" s="183"/>
      <c r="J370" s="13"/>
      <c r="K370" s="13"/>
      <c r="L370" s="178"/>
      <c r="M370" s="184"/>
      <c r="N370" s="185"/>
      <c r="O370" s="185"/>
      <c r="P370" s="185"/>
      <c r="Q370" s="185"/>
      <c r="R370" s="185"/>
      <c r="S370" s="185"/>
      <c r="T370" s="18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80" t="s">
        <v>131</v>
      </c>
      <c r="AU370" s="180" t="s">
        <v>129</v>
      </c>
      <c r="AV370" s="13" t="s">
        <v>129</v>
      </c>
      <c r="AW370" s="13" t="s">
        <v>33</v>
      </c>
      <c r="AX370" s="13" t="s">
        <v>77</v>
      </c>
      <c r="AY370" s="180" t="s">
        <v>120</v>
      </c>
    </row>
    <row r="371" s="14" customFormat="1">
      <c r="A371" s="14"/>
      <c r="B371" s="187"/>
      <c r="C371" s="14"/>
      <c r="D371" s="179" t="s">
        <v>131</v>
      </c>
      <c r="E371" s="188" t="s">
        <v>1</v>
      </c>
      <c r="F371" s="189" t="s">
        <v>248</v>
      </c>
      <c r="G371" s="14"/>
      <c r="H371" s="190">
        <v>119.22299999999999</v>
      </c>
      <c r="I371" s="191"/>
      <c r="J371" s="14"/>
      <c r="K371" s="14"/>
      <c r="L371" s="187"/>
      <c r="M371" s="192"/>
      <c r="N371" s="193"/>
      <c r="O371" s="193"/>
      <c r="P371" s="193"/>
      <c r="Q371" s="193"/>
      <c r="R371" s="193"/>
      <c r="S371" s="193"/>
      <c r="T371" s="19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188" t="s">
        <v>131</v>
      </c>
      <c r="AU371" s="188" t="s">
        <v>129</v>
      </c>
      <c r="AV371" s="14" t="s">
        <v>136</v>
      </c>
      <c r="AW371" s="14" t="s">
        <v>33</v>
      </c>
      <c r="AX371" s="14" t="s">
        <v>77</v>
      </c>
      <c r="AY371" s="188" t="s">
        <v>120</v>
      </c>
    </row>
    <row r="372" s="13" customFormat="1">
      <c r="A372" s="13"/>
      <c r="B372" s="178"/>
      <c r="C372" s="13"/>
      <c r="D372" s="179" t="s">
        <v>131</v>
      </c>
      <c r="E372" s="180" t="s">
        <v>1</v>
      </c>
      <c r="F372" s="181" t="s">
        <v>249</v>
      </c>
      <c r="G372" s="13"/>
      <c r="H372" s="182">
        <v>129.76599999999999</v>
      </c>
      <c r="I372" s="183"/>
      <c r="J372" s="13"/>
      <c r="K372" s="13"/>
      <c r="L372" s="178"/>
      <c r="M372" s="184"/>
      <c r="N372" s="185"/>
      <c r="O372" s="185"/>
      <c r="P372" s="185"/>
      <c r="Q372" s="185"/>
      <c r="R372" s="185"/>
      <c r="S372" s="185"/>
      <c r="T372" s="18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80" t="s">
        <v>131</v>
      </c>
      <c r="AU372" s="180" t="s">
        <v>129</v>
      </c>
      <c r="AV372" s="13" t="s">
        <v>129</v>
      </c>
      <c r="AW372" s="13" t="s">
        <v>33</v>
      </c>
      <c r="AX372" s="13" t="s">
        <v>77</v>
      </c>
      <c r="AY372" s="180" t="s">
        <v>120</v>
      </c>
    </row>
    <row r="373" s="13" customFormat="1">
      <c r="A373" s="13"/>
      <c r="B373" s="178"/>
      <c r="C373" s="13"/>
      <c r="D373" s="179" t="s">
        <v>131</v>
      </c>
      <c r="E373" s="180" t="s">
        <v>1</v>
      </c>
      <c r="F373" s="181" t="s">
        <v>250</v>
      </c>
      <c r="G373" s="13"/>
      <c r="H373" s="182">
        <v>-22.866</v>
      </c>
      <c r="I373" s="183"/>
      <c r="J373" s="13"/>
      <c r="K373" s="13"/>
      <c r="L373" s="178"/>
      <c r="M373" s="184"/>
      <c r="N373" s="185"/>
      <c r="O373" s="185"/>
      <c r="P373" s="185"/>
      <c r="Q373" s="185"/>
      <c r="R373" s="185"/>
      <c r="S373" s="185"/>
      <c r="T373" s="18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180" t="s">
        <v>131</v>
      </c>
      <c r="AU373" s="180" t="s">
        <v>129</v>
      </c>
      <c r="AV373" s="13" t="s">
        <v>129</v>
      </c>
      <c r="AW373" s="13" t="s">
        <v>33</v>
      </c>
      <c r="AX373" s="13" t="s">
        <v>77</v>
      </c>
      <c r="AY373" s="180" t="s">
        <v>120</v>
      </c>
    </row>
    <row r="374" s="13" customFormat="1">
      <c r="A374" s="13"/>
      <c r="B374" s="178"/>
      <c r="C374" s="13"/>
      <c r="D374" s="179" t="s">
        <v>131</v>
      </c>
      <c r="E374" s="180" t="s">
        <v>1</v>
      </c>
      <c r="F374" s="181" t="s">
        <v>251</v>
      </c>
      <c r="G374" s="13"/>
      <c r="H374" s="182">
        <v>9.4659999999999993</v>
      </c>
      <c r="I374" s="183"/>
      <c r="J374" s="13"/>
      <c r="K374" s="13"/>
      <c r="L374" s="178"/>
      <c r="M374" s="184"/>
      <c r="N374" s="185"/>
      <c r="O374" s="185"/>
      <c r="P374" s="185"/>
      <c r="Q374" s="185"/>
      <c r="R374" s="185"/>
      <c r="S374" s="185"/>
      <c r="T374" s="18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80" t="s">
        <v>131</v>
      </c>
      <c r="AU374" s="180" t="s">
        <v>129</v>
      </c>
      <c r="AV374" s="13" t="s">
        <v>129</v>
      </c>
      <c r="AW374" s="13" t="s">
        <v>33</v>
      </c>
      <c r="AX374" s="13" t="s">
        <v>77</v>
      </c>
      <c r="AY374" s="180" t="s">
        <v>120</v>
      </c>
    </row>
    <row r="375" s="14" customFormat="1">
      <c r="A375" s="14"/>
      <c r="B375" s="187"/>
      <c r="C375" s="14"/>
      <c r="D375" s="179" t="s">
        <v>131</v>
      </c>
      <c r="E375" s="188" t="s">
        <v>1</v>
      </c>
      <c r="F375" s="189" t="s">
        <v>252</v>
      </c>
      <c r="G375" s="14"/>
      <c r="H375" s="190">
        <v>116.36599999999999</v>
      </c>
      <c r="I375" s="191"/>
      <c r="J375" s="14"/>
      <c r="K375" s="14"/>
      <c r="L375" s="187"/>
      <c r="M375" s="192"/>
      <c r="N375" s="193"/>
      <c r="O375" s="193"/>
      <c r="P375" s="193"/>
      <c r="Q375" s="193"/>
      <c r="R375" s="193"/>
      <c r="S375" s="193"/>
      <c r="T375" s="19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188" t="s">
        <v>131</v>
      </c>
      <c r="AU375" s="188" t="s">
        <v>129</v>
      </c>
      <c r="AV375" s="14" t="s">
        <v>136</v>
      </c>
      <c r="AW375" s="14" t="s">
        <v>33</v>
      </c>
      <c r="AX375" s="14" t="s">
        <v>77</v>
      </c>
      <c r="AY375" s="188" t="s">
        <v>120</v>
      </c>
    </row>
    <row r="376" s="15" customFormat="1">
      <c r="A376" s="15"/>
      <c r="B376" s="195"/>
      <c r="C376" s="15"/>
      <c r="D376" s="179" t="s">
        <v>131</v>
      </c>
      <c r="E376" s="196" t="s">
        <v>1</v>
      </c>
      <c r="F376" s="197" t="s">
        <v>157</v>
      </c>
      <c r="G376" s="15"/>
      <c r="H376" s="198">
        <v>293.05499999999995</v>
      </c>
      <c r="I376" s="199"/>
      <c r="J376" s="15"/>
      <c r="K376" s="15"/>
      <c r="L376" s="195"/>
      <c r="M376" s="200"/>
      <c r="N376" s="201"/>
      <c r="O376" s="201"/>
      <c r="P376" s="201"/>
      <c r="Q376" s="201"/>
      <c r="R376" s="201"/>
      <c r="S376" s="201"/>
      <c r="T376" s="202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196" t="s">
        <v>131</v>
      </c>
      <c r="AU376" s="196" t="s">
        <v>129</v>
      </c>
      <c r="AV376" s="15" t="s">
        <v>128</v>
      </c>
      <c r="AW376" s="15" t="s">
        <v>33</v>
      </c>
      <c r="AX376" s="15" t="s">
        <v>82</v>
      </c>
      <c r="AY376" s="196" t="s">
        <v>120</v>
      </c>
    </row>
    <row r="377" s="2" customFormat="1" ht="16.5" customHeight="1">
      <c r="A377" s="37"/>
      <c r="B377" s="164"/>
      <c r="C377" s="165" t="s">
        <v>412</v>
      </c>
      <c r="D377" s="165" t="s">
        <v>123</v>
      </c>
      <c r="E377" s="166" t="s">
        <v>413</v>
      </c>
      <c r="F377" s="167" t="s">
        <v>414</v>
      </c>
      <c r="G377" s="168" t="s">
        <v>126</v>
      </c>
      <c r="H377" s="169">
        <v>56.569000000000003</v>
      </c>
      <c r="I377" s="170"/>
      <c r="J377" s="171">
        <f>ROUND(I377*H377,2)</f>
        <v>0</v>
      </c>
      <c r="K377" s="167" t="s">
        <v>127</v>
      </c>
      <c r="L377" s="38"/>
      <c r="M377" s="172" t="s">
        <v>1</v>
      </c>
      <c r="N377" s="173" t="s">
        <v>43</v>
      </c>
      <c r="O377" s="76"/>
      <c r="P377" s="174">
        <f>O377*H377</f>
        <v>0</v>
      </c>
      <c r="Q377" s="174">
        <v>0</v>
      </c>
      <c r="R377" s="174">
        <f>Q377*H377</f>
        <v>0</v>
      </c>
      <c r="S377" s="174">
        <v>0</v>
      </c>
      <c r="T377" s="175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176" t="s">
        <v>128</v>
      </c>
      <c r="AT377" s="176" t="s">
        <v>123</v>
      </c>
      <c r="AU377" s="176" t="s">
        <v>129</v>
      </c>
      <c r="AY377" s="18" t="s">
        <v>120</v>
      </c>
      <c r="BE377" s="177">
        <f>IF(N377="základní",J377,0)</f>
        <v>0</v>
      </c>
      <c r="BF377" s="177">
        <f>IF(N377="snížená",J377,0)</f>
        <v>0</v>
      </c>
      <c r="BG377" s="177">
        <f>IF(N377="zákl. přenesená",J377,0)</f>
        <v>0</v>
      </c>
      <c r="BH377" s="177">
        <f>IF(N377="sníž. přenesená",J377,0)</f>
        <v>0</v>
      </c>
      <c r="BI377" s="177">
        <f>IF(N377="nulová",J377,0)</f>
        <v>0</v>
      </c>
      <c r="BJ377" s="18" t="s">
        <v>129</v>
      </c>
      <c r="BK377" s="177">
        <f>ROUND(I377*H377,2)</f>
        <v>0</v>
      </c>
      <c r="BL377" s="18" t="s">
        <v>128</v>
      </c>
      <c r="BM377" s="176" t="s">
        <v>415</v>
      </c>
    </row>
    <row r="378" s="13" customFormat="1">
      <c r="A378" s="13"/>
      <c r="B378" s="178"/>
      <c r="C378" s="13"/>
      <c r="D378" s="179" t="s">
        <v>131</v>
      </c>
      <c r="E378" s="180" t="s">
        <v>1</v>
      </c>
      <c r="F378" s="181" t="s">
        <v>416</v>
      </c>
      <c r="G378" s="13"/>
      <c r="H378" s="182">
        <v>15.672000000000001</v>
      </c>
      <c r="I378" s="183"/>
      <c r="J378" s="13"/>
      <c r="K378" s="13"/>
      <c r="L378" s="178"/>
      <c r="M378" s="184"/>
      <c r="N378" s="185"/>
      <c r="O378" s="185"/>
      <c r="P378" s="185"/>
      <c r="Q378" s="185"/>
      <c r="R378" s="185"/>
      <c r="S378" s="185"/>
      <c r="T378" s="18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80" t="s">
        <v>131</v>
      </c>
      <c r="AU378" s="180" t="s">
        <v>129</v>
      </c>
      <c r="AV378" s="13" t="s">
        <v>129</v>
      </c>
      <c r="AW378" s="13" t="s">
        <v>33</v>
      </c>
      <c r="AX378" s="13" t="s">
        <v>77</v>
      </c>
      <c r="AY378" s="180" t="s">
        <v>120</v>
      </c>
    </row>
    <row r="379" s="13" customFormat="1">
      <c r="A379" s="13"/>
      <c r="B379" s="178"/>
      <c r="C379" s="13"/>
      <c r="D379" s="179" t="s">
        <v>131</v>
      </c>
      <c r="E379" s="180" t="s">
        <v>1</v>
      </c>
      <c r="F379" s="181" t="s">
        <v>417</v>
      </c>
      <c r="G379" s="13"/>
      <c r="H379" s="182">
        <v>9.9090000000000007</v>
      </c>
      <c r="I379" s="183"/>
      <c r="J379" s="13"/>
      <c r="K379" s="13"/>
      <c r="L379" s="178"/>
      <c r="M379" s="184"/>
      <c r="N379" s="185"/>
      <c r="O379" s="185"/>
      <c r="P379" s="185"/>
      <c r="Q379" s="185"/>
      <c r="R379" s="185"/>
      <c r="S379" s="185"/>
      <c r="T379" s="18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80" t="s">
        <v>131</v>
      </c>
      <c r="AU379" s="180" t="s">
        <v>129</v>
      </c>
      <c r="AV379" s="13" t="s">
        <v>129</v>
      </c>
      <c r="AW379" s="13" t="s">
        <v>33</v>
      </c>
      <c r="AX379" s="13" t="s">
        <v>77</v>
      </c>
      <c r="AY379" s="180" t="s">
        <v>120</v>
      </c>
    </row>
    <row r="380" s="13" customFormat="1">
      <c r="A380" s="13"/>
      <c r="B380" s="178"/>
      <c r="C380" s="13"/>
      <c r="D380" s="179" t="s">
        <v>131</v>
      </c>
      <c r="E380" s="180" t="s">
        <v>1</v>
      </c>
      <c r="F380" s="181" t="s">
        <v>418</v>
      </c>
      <c r="G380" s="13"/>
      <c r="H380" s="182">
        <v>1.0109999999999999</v>
      </c>
      <c r="I380" s="183"/>
      <c r="J380" s="13"/>
      <c r="K380" s="13"/>
      <c r="L380" s="178"/>
      <c r="M380" s="184"/>
      <c r="N380" s="185"/>
      <c r="O380" s="185"/>
      <c r="P380" s="185"/>
      <c r="Q380" s="185"/>
      <c r="R380" s="185"/>
      <c r="S380" s="185"/>
      <c r="T380" s="186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80" t="s">
        <v>131</v>
      </c>
      <c r="AU380" s="180" t="s">
        <v>129</v>
      </c>
      <c r="AV380" s="13" t="s">
        <v>129</v>
      </c>
      <c r="AW380" s="13" t="s">
        <v>33</v>
      </c>
      <c r="AX380" s="13" t="s">
        <v>77</v>
      </c>
      <c r="AY380" s="180" t="s">
        <v>120</v>
      </c>
    </row>
    <row r="381" s="13" customFormat="1">
      <c r="A381" s="13"/>
      <c r="B381" s="178"/>
      <c r="C381" s="13"/>
      <c r="D381" s="179" t="s">
        <v>131</v>
      </c>
      <c r="E381" s="180" t="s">
        <v>1</v>
      </c>
      <c r="F381" s="181" t="s">
        <v>419</v>
      </c>
      <c r="G381" s="13"/>
      <c r="H381" s="182">
        <v>15.413</v>
      </c>
      <c r="I381" s="183"/>
      <c r="J381" s="13"/>
      <c r="K381" s="13"/>
      <c r="L381" s="178"/>
      <c r="M381" s="184"/>
      <c r="N381" s="185"/>
      <c r="O381" s="185"/>
      <c r="P381" s="185"/>
      <c r="Q381" s="185"/>
      <c r="R381" s="185"/>
      <c r="S381" s="185"/>
      <c r="T381" s="18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80" t="s">
        <v>131</v>
      </c>
      <c r="AU381" s="180" t="s">
        <v>129</v>
      </c>
      <c r="AV381" s="13" t="s">
        <v>129</v>
      </c>
      <c r="AW381" s="13" t="s">
        <v>33</v>
      </c>
      <c r="AX381" s="13" t="s">
        <v>77</v>
      </c>
      <c r="AY381" s="180" t="s">
        <v>120</v>
      </c>
    </row>
    <row r="382" s="13" customFormat="1">
      <c r="A382" s="13"/>
      <c r="B382" s="178"/>
      <c r="C382" s="13"/>
      <c r="D382" s="179" t="s">
        <v>131</v>
      </c>
      <c r="E382" s="180" t="s">
        <v>1</v>
      </c>
      <c r="F382" s="181" t="s">
        <v>420</v>
      </c>
      <c r="G382" s="13"/>
      <c r="H382" s="182">
        <v>3.044</v>
      </c>
      <c r="I382" s="183"/>
      <c r="J382" s="13"/>
      <c r="K382" s="13"/>
      <c r="L382" s="178"/>
      <c r="M382" s="184"/>
      <c r="N382" s="185"/>
      <c r="O382" s="185"/>
      <c r="P382" s="185"/>
      <c r="Q382" s="185"/>
      <c r="R382" s="185"/>
      <c r="S382" s="185"/>
      <c r="T382" s="186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80" t="s">
        <v>131</v>
      </c>
      <c r="AU382" s="180" t="s">
        <v>129</v>
      </c>
      <c r="AV382" s="13" t="s">
        <v>129</v>
      </c>
      <c r="AW382" s="13" t="s">
        <v>33</v>
      </c>
      <c r="AX382" s="13" t="s">
        <v>77</v>
      </c>
      <c r="AY382" s="180" t="s">
        <v>120</v>
      </c>
    </row>
    <row r="383" s="13" customFormat="1">
      <c r="A383" s="13"/>
      <c r="B383" s="178"/>
      <c r="C383" s="13"/>
      <c r="D383" s="179" t="s">
        <v>131</v>
      </c>
      <c r="E383" s="180" t="s">
        <v>1</v>
      </c>
      <c r="F383" s="181" t="s">
        <v>421</v>
      </c>
      <c r="G383" s="13"/>
      <c r="H383" s="182">
        <v>11.52</v>
      </c>
      <c r="I383" s="183"/>
      <c r="J383" s="13"/>
      <c r="K383" s="13"/>
      <c r="L383" s="178"/>
      <c r="M383" s="184"/>
      <c r="N383" s="185"/>
      <c r="O383" s="185"/>
      <c r="P383" s="185"/>
      <c r="Q383" s="185"/>
      <c r="R383" s="185"/>
      <c r="S383" s="185"/>
      <c r="T383" s="186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180" t="s">
        <v>131</v>
      </c>
      <c r="AU383" s="180" t="s">
        <v>129</v>
      </c>
      <c r="AV383" s="13" t="s">
        <v>129</v>
      </c>
      <c r="AW383" s="13" t="s">
        <v>33</v>
      </c>
      <c r="AX383" s="13" t="s">
        <v>77</v>
      </c>
      <c r="AY383" s="180" t="s">
        <v>120</v>
      </c>
    </row>
    <row r="384" s="15" customFormat="1">
      <c r="A384" s="15"/>
      <c r="B384" s="195"/>
      <c r="C384" s="15"/>
      <c r="D384" s="179" t="s">
        <v>131</v>
      </c>
      <c r="E384" s="196" t="s">
        <v>1</v>
      </c>
      <c r="F384" s="197" t="s">
        <v>422</v>
      </c>
      <c r="G384" s="15"/>
      <c r="H384" s="198">
        <v>56.569000000000003</v>
      </c>
      <c r="I384" s="199"/>
      <c r="J384" s="15"/>
      <c r="K384" s="15"/>
      <c r="L384" s="195"/>
      <c r="M384" s="200"/>
      <c r="N384" s="201"/>
      <c r="O384" s="201"/>
      <c r="P384" s="201"/>
      <c r="Q384" s="201"/>
      <c r="R384" s="201"/>
      <c r="S384" s="201"/>
      <c r="T384" s="202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196" t="s">
        <v>131</v>
      </c>
      <c r="AU384" s="196" t="s">
        <v>129</v>
      </c>
      <c r="AV384" s="15" t="s">
        <v>128</v>
      </c>
      <c r="AW384" s="15" t="s">
        <v>33</v>
      </c>
      <c r="AX384" s="15" t="s">
        <v>82</v>
      </c>
      <c r="AY384" s="196" t="s">
        <v>120</v>
      </c>
    </row>
    <row r="385" s="2" customFormat="1" ht="16.5" customHeight="1">
      <c r="A385" s="37"/>
      <c r="B385" s="164"/>
      <c r="C385" s="165" t="s">
        <v>423</v>
      </c>
      <c r="D385" s="165" t="s">
        <v>123</v>
      </c>
      <c r="E385" s="166" t="s">
        <v>424</v>
      </c>
      <c r="F385" s="167" t="s">
        <v>425</v>
      </c>
      <c r="G385" s="168" t="s">
        <v>126</v>
      </c>
      <c r="H385" s="169">
        <v>1026.0999999999999</v>
      </c>
      <c r="I385" s="170"/>
      <c r="J385" s="171">
        <f>ROUND(I385*H385,2)</f>
        <v>0</v>
      </c>
      <c r="K385" s="167" t="s">
        <v>127</v>
      </c>
      <c r="L385" s="38"/>
      <c r="M385" s="172" t="s">
        <v>1</v>
      </c>
      <c r="N385" s="173" t="s">
        <v>43</v>
      </c>
      <c r="O385" s="76"/>
      <c r="P385" s="174">
        <f>O385*H385</f>
        <v>0</v>
      </c>
      <c r="Q385" s="174">
        <v>0</v>
      </c>
      <c r="R385" s="174">
        <f>Q385*H385</f>
        <v>0</v>
      </c>
      <c r="S385" s="174">
        <v>0</v>
      </c>
      <c r="T385" s="175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176" t="s">
        <v>128</v>
      </c>
      <c r="AT385" s="176" t="s">
        <v>123</v>
      </c>
      <c r="AU385" s="176" t="s">
        <v>129</v>
      </c>
      <c r="AY385" s="18" t="s">
        <v>120</v>
      </c>
      <c r="BE385" s="177">
        <f>IF(N385="základní",J385,0)</f>
        <v>0</v>
      </c>
      <c r="BF385" s="177">
        <f>IF(N385="snížená",J385,0)</f>
        <v>0</v>
      </c>
      <c r="BG385" s="177">
        <f>IF(N385="zákl. přenesená",J385,0)</f>
        <v>0</v>
      </c>
      <c r="BH385" s="177">
        <f>IF(N385="sníž. přenesená",J385,0)</f>
        <v>0</v>
      </c>
      <c r="BI385" s="177">
        <f>IF(N385="nulová",J385,0)</f>
        <v>0</v>
      </c>
      <c r="BJ385" s="18" t="s">
        <v>129</v>
      </c>
      <c r="BK385" s="177">
        <f>ROUND(I385*H385,2)</f>
        <v>0</v>
      </c>
      <c r="BL385" s="18" t="s">
        <v>128</v>
      </c>
      <c r="BM385" s="176" t="s">
        <v>426</v>
      </c>
    </row>
    <row r="386" s="2" customFormat="1" ht="16.5" customHeight="1">
      <c r="A386" s="37"/>
      <c r="B386" s="164"/>
      <c r="C386" s="165" t="s">
        <v>427</v>
      </c>
      <c r="D386" s="165" t="s">
        <v>123</v>
      </c>
      <c r="E386" s="166" t="s">
        <v>428</v>
      </c>
      <c r="F386" s="167" t="s">
        <v>429</v>
      </c>
      <c r="G386" s="168" t="s">
        <v>126</v>
      </c>
      <c r="H386" s="169">
        <v>10261</v>
      </c>
      <c r="I386" s="170"/>
      <c r="J386" s="171">
        <f>ROUND(I386*H386,2)</f>
        <v>0</v>
      </c>
      <c r="K386" s="167" t="s">
        <v>127</v>
      </c>
      <c r="L386" s="38"/>
      <c r="M386" s="172" t="s">
        <v>1</v>
      </c>
      <c r="N386" s="173" t="s">
        <v>43</v>
      </c>
      <c r="O386" s="76"/>
      <c r="P386" s="174">
        <f>O386*H386</f>
        <v>0</v>
      </c>
      <c r="Q386" s="174">
        <v>0</v>
      </c>
      <c r="R386" s="174">
        <f>Q386*H386</f>
        <v>0</v>
      </c>
      <c r="S386" s="174">
        <v>0</v>
      </c>
      <c r="T386" s="175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176" t="s">
        <v>128</v>
      </c>
      <c r="AT386" s="176" t="s">
        <v>123</v>
      </c>
      <c r="AU386" s="176" t="s">
        <v>129</v>
      </c>
      <c r="AY386" s="18" t="s">
        <v>120</v>
      </c>
      <c r="BE386" s="177">
        <f>IF(N386="základní",J386,0)</f>
        <v>0</v>
      </c>
      <c r="BF386" s="177">
        <f>IF(N386="snížená",J386,0)</f>
        <v>0</v>
      </c>
      <c r="BG386" s="177">
        <f>IF(N386="zákl. přenesená",J386,0)</f>
        <v>0</v>
      </c>
      <c r="BH386" s="177">
        <f>IF(N386="sníž. přenesená",J386,0)</f>
        <v>0</v>
      </c>
      <c r="BI386" s="177">
        <f>IF(N386="nulová",J386,0)</f>
        <v>0</v>
      </c>
      <c r="BJ386" s="18" t="s">
        <v>129</v>
      </c>
      <c r="BK386" s="177">
        <f>ROUND(I386*H386,2)</f>
        <v>0</v>
      </c>
      <c r="BL386" s="18" t="s">
        <v>128</v>
      </c>
      <c r="BM386" s="176" t="s">
        <v>430</v>
      </c>
    </row>
    <row r="387" s="13" customFormat="1">
      <c r="A387" s="13"/>
      <c r="B387" s="178"/>
      <c r="C387" s="13"/>
      <c r="D387" s="179" t="s">
        <v>131</v>
      </c>
      <c r="E387" s="13"/>
      <c r="F387" s="181" t="s">
        <v>431</v>
      </c>
      <c r="G387" s="13"/>
      <c r="H387" s="182">
        <v>10261</v>
      </c>
      <c r="I387" s="183"/>
      <c r="J387" s="13"/>
      <c r="K387" s="13"/>
      <c r="L387" s="178"/>
      <c r="M387" s="184"/>
      <c r="N387" s="185"/>
      <c r="O387" s="185"/>
      <c r="P387" s="185"/>
      <c r="Q387" s="185"/>
      <c r="R387" s="185"/>
      <c r="S387" s="185"/>
      <c r="T387" s="186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80" t="s">
        <v>131</v>
      </c>
      <c r="AU387" s="180" t="s">
        <v>129</v>
      </c>
      <c r="AV387" s="13" t="s">
        <v>129</v>
      </c>
      <c r="AW387" s="13" t="s">
        <v>3</v>
      </c>
      <c r="AX387" s="13" t="s">
        <v>82</v>
      </c>
      <c r="AY387" s="180" t="s">
        <v>120</v>
      </c>
    </row>
    <row r="388" s="12" customFormat="1" ht="22.8" customHeight="1">
      <c r="A388" s="12"/>
      <c r="B388" s="151"/>
      <c r="C388" s="12"/>
      <c r="D388" s="152" t="s">
        <v>76</v>
      </c>
      <c r="E388" s="162" t="s">
        <v>432</v>
      </c>
      <c r="F388" s="162" t="s">
        <v>433</v>
      </c>
      <c r="G388" s="12"/>
      <c r="H388" s="12"/>
      <c r="I388" s="154"/>
      <c r="J388" s="163">
        <f>BK388</f>
        <v>0</v>
      </c>
      <c r="K388" s="12"/>
      <c r="L388" s="151"/>
      <c r="M388" s="156"/>
      <c r="N388" s="157"/>
      <c r="O388" s="157"/>
      <c r="P388" s="158">
        <f>SUM(P389:P393)</f>
        <v>0</v>
      </c>
      <c r="Q388" s="157"/>
      <c r="R388" s="158">
        <f>SUM(R389:R393)</f>
        <v>0</v>
      </c>
      <c r="S388" s="157"/>
      <c r="T388" s="159">
        <f>SUM(T389:T393)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152" t="s">
        <v>82</v>
      </c>
      <c r="AT388" s="160" t="s">
        <v>76</v>
      </c>
      <c r="AU388" s="160" t="s">
        <v>82</v>
      </c>
      <c r="AY388" s="152" t="s">
        <v>120</v>
      </c>
      <c r="BK388" s="161">
        <f>SUM(BK389:BK393)</f>
        <v>0</v>
      </c>
    </row>
    <row r="389" s="2" customFormat="1" ht="16.5" customHeight="1">
      <c r="A389" s="37"/>
      <c r="B389" s="164"/>
      <c r="C389" s="165" t="s">
        <v>434</v>
      </c>
      <c r="D389" s="165" t="s">
        <v>123</v>
      </c>
      <c r="E389" s="166" t="s">
        <v>435</v>
      </c>
      <c r="F389" s="167" t="s">
        <v>436</v>
      </c>
      <c r="G389" s="168" t="s">
        <v>437</v>
      </c>
      <c r="H389" s="169">
        <v>36.280000000000001</v>
      </c>
      <c r="I389" s="170"/>
      <c r="J389" s="171">
        <f>ROUND(I389*H389,2)</f>
        <v>0</v>
      </c>
      <c r="K389" s="167" t="s">
        <v>127</v>
      </c>
      <c r="L389" s="38"/>
      <c r="M389" s="172" t="s">
        <v>1</v>
      </c>
      <c r="N389" s="173" t="s">
        <v>43</v>
      </c>
      <c r="O389" s="76"/>
      <c r="P389" s="174">
        <f>O389*H389</f>
        <v>0</v>
      </c>
      <c r="Q389" s="174">
        <v>0</v>
      </c>
      <c r="R389" s="174">
        <f>Q389*H389</f>
        <v>0</v>
      </c>
      <c r="S389" s="174">
        <v>0</v>
      </c>
      <c r="T389" s="175">
        <f>S389*H389</f>
        <v>0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176" t="s">
        <v>128</v>
      </c>
      <c r="AT389" s="176" t="s">
        <v>123</v>
      </c>
      <c r="AU389" s="176" t="s">
        <v>129</v>
      </c>
      <c r="AY389" s="18" t="s">
        <v>120</v>
      </c>
      <c r="BE389" s="177">
        <f>IF(N389="základní",J389,0)</f>
        <v>0</v>
      </c>
      <c r="BF389" s="177">
        <f>IF(N389="snížená",J389,0)</f>
        <v>0</v>
      </c>
      <c r="BG389" s="177">
        <f>IF(N389="zákl. přenesená",J389,0)</f>
        <v>0</v>
      </c>
      <c r="BH389" s="177">
        <f>IF(N389="sníž. přenesená",J389,0)</f>
        <v>0</v>
      </c>
      <c r="BI389" s="177">
        <f>IF(N389="nulová",J389,0)</f>
        <v>0</v>
      </c>
      <c r="BJ389" s="18" t="s">
        <v>129</v>
      </c>
      <c r="BK389" s="177">
        <f>ROUND(I389*H389,2)</f>
        <v>0</v>
      </c>
      <c r="BL389" s="18" t="s">
        <v>128</v>
      </c>
      <c r="BM389" s="176" t="s">
        <v>438</v>
      </c>
    </row>
    <row r="390" s="2" customFormat="1" ht="16.5" customHeight="1">
      <c r="A390" s="37"/>
      <c r="B390" s="164"/>
      <c r="C390" s="165" t="s">
        <v>439</v>
      </c>
      <c r="D390" s="165" t="s">
        <v>123</v>
      </c>
      <c r="E390" s="166" t="s">
        <v>440</v>
      </c>
      <c r="F390" s="167" t="s">
        <v>441</v>
      </c>
      <c r="G390" s="168" t="s">
        <v>437</v>
      </c>
      <c r="H390" s="169">
        <v>36.280000000000001</v>
      </c>
      <c r="I390" s="170"/>
      <c r="J390" s="171">
        <f>ROUND(I390*H390,2)</f>
        <v>0</v>
      </c>
      <c r="K390" s="167" t="s">
        <v>127</v>
      </c>
      <c r="L390" s="38"/>
      <c r="M390" s="172" t="s">
        <v>1</v>
      </c>
      <c r="N390" s="173" t="s">
        <v>43</v>
      </c>
      <c r="O390" s="76"/>
      <c r="P390" s="174">
        <f>O390*H390</f>
        <v>0</v>
      </c>
      <c r="Q390" s="174">
        <v>0</v>
      </c>
      <c r="R390" s="174">
        <f>Q390*H390</f>
        <v>0</v>
      </c>
      <c r="S390" s="174">
        <v>0</v>
      </c>
      <c r="T390" s="175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176" t="s">
        <v>128</v>
      </c>
      <c r="AT390" s="176" t="s">
        <v>123</v>
      </c>
      <c r="AU390" s="176" t="s">
        <v>129</v>
      </c>
      <c r="AY390" s="18" t="s">
        <v>120</v>
      </c>
      <c r="BE390" s="177">
        <f>IF(N390="základní",J390,0)</f>
        <v>0</v>
      </c>
      <c r="BF390" s="177">
        <f>IF(N390="snížená",J390,0)</f>
        <v>0</v>
      </c>
      <c r="BG390" s="177">
        <f>IF(N390="zákl. přenesená",J390,0)</f>
        <v>0</v>
      </c>
      <c r="BH390" s="177">
        <f>IF(N390="sníž. přenesená",J390,0)</f>
        <v>0</v>
      </c>
      <c r="BI390" s="177">
        <f>IF(N390="nulová",J390,0)</f>
        <v>0</v>
      </c>
      <c r="BJ390" s="18" t="s">
        <v>129</v>
      </c>
      <c r="BK390" s="177">
        <f>ROUND(I390*H390,2)</f>
        <v>0</v>
      </c>
      <c r="BL390" s="18" t="s">
        <v>128</v>
      </c>
      <c r="BM390" s="176" t="s">
        <v>442</v>
      </c>
    </row>
    <row r="391" s="2" customFormat="1" ht="16.5" customHeight="1">
      <c r="A391" s="37"/>
      <c r="B391" s="164"/>
      <c r="C391" s="165" t="s">
        <v>443</v>
      </c>
      <c r="D391" s="165" t="s">
        <v>123</v>
      </c>
      <c r="E391" s="166" t="s">
        <v>444</v>
      </c>
      <c r="F391" s="167" t="s">
        <v>445</v>
      </c>
      <c r="G391" s="168" t="s">
        <v>437</v>
      </c>
      <c r="H391" s="169">
        <v>435.36000000000001</v>
      </c>
      <c r="I391" s="170"/>
      <c r="J391" s="171">
        <f>ROUND(I391*H391,2)</f>
        <v>0</v>
      </c>
      <c r="K391" s="167" t="s">
        <v>127</v>
      </c>
      <c r="L391" s="38"/>
      <c r="M391" s="172" t="s">
        <v>1</v>
      </c>
      <c r="N391" s="173" t="s">
        <v>43</v>
      </c>
      <c r="O391" s="76"/>
      <c r="P391" s="174">
        <f>O391*H391</f>
        <v>0</v>
      </c>
      <c r="Q391" s="174">
        <v>0</v>
      </c>
      <c r="R391" s="174">
        <f>Q391*H391</f>
        <v>0</v>
      </c>
      <c r="S391" s="174">
        <v>0</v>
      </c>
      <c r="T391" s="175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76" t="s">
        <v>128</v>
      </c>
      <c r="AT391" s="176" t="s">
        <v>123</v>
      </c>
      <c r="AU391" s="176" t="s">
        <v>129</v>
      </c>
      <c r="AY391" s="18" t="s">
        <v>120</v>
      </c>
      <c r="BE391" s="177">
        <f>IF(N391="základní",J391,0)</f>
        <v>0</v>
      </c>
      <c r="BF391" s="177">
        <f>IF(N391="snížená",J391,0)</f>
        <v>0</v>
      </c>
      <c r="BG391" s="177">
        <f>IF(N391="zákl. přenesená",J391,0)</f>
        <v>0</v>
      </c>
      <c r="BH391" s="177">
        <f>IF(N391="sníž. přenesená",J391,0)</f>
        <v>0</v>
      </c>
      <c r="BI391" s="177">
        <f>IF(N391="nulová",J391,0)</f>
        <v>0</v>
      </c>
      <c r="BJ391" s="18" t="s">
        <v>129</v>
      </c>
      <c r="BK391" s="177">
        <f>ROUND(I391*H391,2)</f>
        <v>0</v>
      </c>
      <c r="BL391" s="18" t="s">
        <v>128</v>
      </c>
      <c r="BM391" s="176" t="s">
        <v>446</v>
      </c>
    </row>
    <row r="392" s="13" customFormat="1">
      <c r="A392" s="13"/>
      <c r="B392" s="178"/>
      <c r="C392" s="13"/>
      <c r="D392" s="179" t="s">
        <v>131</v>
      </c>
      <c r="E392" s="13"/>
      <c r="F392" s="181" t="s">
        <v>447</v>
      </c>
      <c r="G392" s="13"/>
      <c r="H392" s="182">
        <v>435.36000000000001</v>
      </c>
      <c r="I392" s="183"/>
      <c r="J392" s="13"/>
      <c r="K392" s="13"/>
      <c r="L392" s="178"/>
      <c r="M392" s="184"/>
      <c r="N392" s="185"/>
      <c r="O392" s="185"/>
      <c r="P392" s="185"/>
      <c r="Q392" s="185"/>
      <c r="R392" s="185"/>
      <c r="S392" s="185"/>
      <c r="T392" s="18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180" t="s">
        <v>131</v>
      </c>
      <c r="AU392" s="180" t="s">
        <v>129</v>
      </c>
      <c r="AV392" s="13" t="s">
        <v>129</v>
      </c>
      <c r="AW392" s="13" t="s">
        <v>3</v>
      </c>
      <c r="AX392" s="13" t="s">
        <v>82</v>
      </c>
      <c r="AY392" s="180" t="s">
        <v>120</v>
      </c>
    </row>
    <row r="393" s="2" customFormat="1" ht="21.75" customHeight="1">
      <c r="A393" s="37"/>
      <c r="B393" s="164"/>
      <c r="C393" s="165" t="s">
        <v>448</v>
      </c>
      <c r="D393" s="165" t="s">
        <v>123</v>
      </c>
      <c r="E393" s="166" t="s">
        <v>449</v>
      </c>
      <c r="F393" s="167" t="s">
        <v>450</v>
      </c>
      <c r="G393" s="168" t="s">
        <v>437</v>
      </c>
      <c r="H393" s="169">
        <v>36.280000000000001</v>
      </c>
      <c r="I393" s="170"/>
      <c r="J393" s="171">
        <f>ROUND(I393*H393,2)</f>
        <v>0</v>
      </c>
      <c r="K393" s="167" t="s">
        <v>127</v>
      </c>
      <c r="L393" s="38"/>
      <c r="M393" s="172" t="s">
        <v>1</v>
      </c>
      <c r="N393" s="173" t="s">
        <v>43</v>
      </c>
      <c r="O393" s="76"/>
      <c r="P393" s="174">
        <f>O393*H393</f>
        <v>0</v>
      </c>
      <c r="Q393" s="174">
        <v>0</v>
      </c>
      <c r="R393" s="174">
        <f>Q393*H393</f>
        <v>0</v>
      </c>
      <c r="S393" s="174">
        <v>0</v>
      </c>
      <c r="T393" s="175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176" t="s">
        <v>128</v>
      </c>
      <c r="AT393" s="176" t="s">
        <v>123</v>
      </c>
      <c r="AU393" s="176" t="s">
        <v>129</v>
      </c>
      <c r="AY393" s="18" t="s">
        <v>120</v>
      </c>
      <c r="BE393" s="177">
        <f>IF(N393="základní",J393,0)</f>
        <v>0</v>
      </c>
      <c r="BF393" s="177">
        <f>IF(N393="snížená",J393,0)</f>
        <v>0</v>
      </c>
      <c r="BG393" s="177">
        <f>IF(N393="zákl. přenesená",J393,0)</f>
        <v>0</v>
      </c>
      <c r="BH393" s="177">
        <f>IF(N393="sníž. přenesená",J393,0)</f>
        <v>0</v>
      </c>
      <c r="BI393" s="177">
        <f>IF(N393="nulová",J393,0)</f>
        <v>0</v>
      </c>
      <c r="BJ393" s="18" t="s">
        <v>129</v>
      </c>
      <c r="BK393" s="177">
        <f>ROUND(I393*H393,2)</f>
        <v>0</v>
      </c>
      <c r="BL393" s="18" t="s">
        <v>128</v>
      </c>
      <c r="BM393" s="176" t="s">
        <v>451</v>
      </c>
    </row>
    <row r="394" s="12" customFormat="1" ht="22.8" customHeight="1">
      <c r="A394" s="12"/>
      <c r="B394" s="151"/>
      <c r="C394" s="12"/>
      <c r="D394" s="152" t="s">
        <v>76</v>
      </c>
      <c r="E394" s="162" t="s">
        <v>452</v>
      </c>
      <c r="F394" s="162" t="s">
        <v>453</v>
      </c>
      <c r="G394" s="12"/>
      <c r="H394" s="12"/>
      <c r="I394" s="154"/>
      <c r="J394" s="163">
        <f>BK394</f>
        <v>0</v>
      </c>
      <c r="K394" s="12"/>
      <c r="L394" s="151"/>
      <c r="M394" s="156"/>
      <c r="N394" s="157"/>
      <c r="O394" s="157"/>
      <c r="P394" s="158">
        <f>P395</f>
        <v>0</v>
      </c>
      <c r="Q394" s="157"/>
      <c r="R394" s="158">
        <f>R395</f>
        <v>0</v>
      </c>
      <c r="S394" s="157"/>
      <c r="T394" s="159">
        <f>T395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152" t="s">
        <v>82</v>
      </c>
      <c r="AT394" s="160" t="s">
        <v>76</v>
      </c>
      <c r="AU394" s="160" t="s">
        <v>82</v>
      </c>
      <c r="AY394" s="152" t="s">
        <v>120</v>
      </c>
      <c r="BK394" s="161">
        <f>BK395</f>
        <v>0</v>
      </c>
    </row>
    <row r="395" s="2" customFormat="1" ht="16.5" customHeight="1">
      <c r="A395" s="37"/>
      <c r="B395" s="164"/>
      <c r="C395" s="165" t="s">
        <v>454</v>
      </c>
      <c r="D395" s="165" t="s">
        <v>123</v>
      </c>
      <c r="E395" s="166" t="s">
        <v>455</v>
      </c>
      <c r="F395" s="167" t="s">
        <v>456</v>
      </c>
      <c r="G395" s="168" t="s">
        <v>437</v>
      </c>
      <c r="H395" s="169">
        <v>24.385999999999999</v>
      </c>
      <c r="I395" s="170"/>
      <c r="J395" s="171">
        <f>ROUND(I395*H395,2)</f>
        <v>0</v>
      </c>
      <c r="K395" s="167" t="s">
        <v>127</v>
      </c>
      <c r="L395" s="38"/>
      <c r="M395" s="172" t="s">
        <v>1</v>
      </c>
      <c r="N395" s="173" t="s">
        <v>43</v>
      </c>
      <c r="O395" s="76"/>
      <c r="P395" s="174">
        <f>O395*H395</f>
        <v>0</v>
      </c>
      <c r="Q395" s="174">
        <v>0</v>
      </c>
      <c r="R395" s="174">
        <f>Q395*H395</f>
        <v>0</v>
      </c>
      <c r="S395" s="174">
        <v>0</v>
      </c>
      <c r="T395" s="175">
        <f>S395*H395</f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R395" s="176" t="s">
        <v>128</v>
      </c>
      <c r="AT395" s="176" t="s">
        <v>123</v>
      </c>
      <c r="AU395" s="176" t="s">
        <v>129</v>
      </c>
      <c r="AY395" s="18" t="s">
        <v>120</v>
      </c>
      <c r="BE395" s="177">
        <f>IF(N395="základní",J395,0)</f>
        <v>0</v>
      </c>
      <c r="BF395" s="177">
        <f>IF(N395="snížená",J395,0)</f>
        <v>0</v>
      </c>
      <c r="BG395" s="177">
        <f>IF(N395="zákl. přenesená",J395,0)</f>
        <v>0</v>
      </c>
      <c r="BH395" s="177">
        <f>IF(N395="sníž. přenesená",J395,0)</f>
        <v>0</v>
      </c>
      <c r="BI395" s="177">
        <f>IF(N395="nulová",J395,0)</f>
        <v>0</v>
      </c>
      <c r="BJ395" s="18" t="s">
        <v>129</v>
      </c>
      <c r="BK395" s="177">
        <f>ROUND(I395*H395,2)</f>
        <v>0</v>
      </c>
      <c r="BL395" s="18" t="s">
        <v>128</v>
      </c>
      <c r="BM395" s="176" t="s">
        <v>457</v>
      </c>
    </row>
    <row r="396" s="12" customFormat="1" ht="25.92" customHeight="1">
      <c r="A396" s="12"/>
      <c r="B396" s="151"/>
      <c r="C396" s="12"/>
      <c r="D396" s="152" t="s">
        <v>76</v>
      </c>
      <c r="E396" s="153" t="s">
        <v>458</v>
      </c>
      <c r="F396" s="153" t="s">
        <v>459</v>
      </c>
      <c r="G396" s="12"/>
      <c r="H396" s="12"/>
      <c r="I396" s="154"/>
      <c r="J396" s="155">
        <f>BK396</f>
        <v>0</v>
      </c>
      <c r="K396" s="12"/>
      <c r="L396" s="151"/>
      <c r="M396" s="156"/>
      <c r="N396" s="157"/>
      <c r="O396" s="157"/>
      <c r="P396" s="158">
        <f>P397+P413+P449+P458+P476</f>
        <v>0</v>
      </c>
      <c r="Q396" s="157"/>
      <c r="R396" s="158">
        <f>R397+R413+R449+R458+R476</f>
        <v>1.2139653000000001</v>
      </c>
      <c r="S396" s="157"/>
      <c r="T396" s="159">
        <f>T397+T413+T449+T458+T476</f>
        <v>1.1881143999999999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152" t="s">
        <v>129</v>
      </c>
      <c r="AT396" s="160" t="s">
        <v>76</v>
      </c>
      <c r="AU396" s="160" t="s">
        <v>77</v>
      </c>
      <c r="AY396" s="152" t="s">
        <v>120</v>
      </c>
      <c r="BK396" s="161">
        <f>BK397+BK413+BK449+BK458+BK476</f>
        <v>0</v>
      </c>
    </row>
    <row r="397" s="12" customFormat="1" ht="22.8" customHeight="1">
      <c r="A397" s="12"/>
      <c r="B397" s="151"/>
      <c r="C397" s="12"/>
      <c r="D397" s="152" t="s">
        <v>76</v>
      </c>
      <c r="E397" s="162" t="s">
        <v>460</v>
      </c>
      <c r="F397" s="162" t="s">
        <v>461</v>
      </c>
      <c r="G397" s="12"/>
      <c r="H397" s="12"/>
      <c r="I397" s="154"/>
      <c r="J397" s="163">
        <f>BK397</f>
        <v>0</v>
      </c>
      <c r="K397" s="12"/>
      <c r="L397" s="151"/>
      <c r="M397" s="156"/>
      <c r="N397" s="157"/>
      <c r="O397" s="157"/>
      <c r="P397" s="158">
        <f>SUM(P398:P412)</f>
        <v>0</v>
      </c>
      <c r="Q397" s="157"/>
      <c r="R397" s="158">
        <f>SUM(R398:R412)</f>
        <v>0</v>
      </c>
      <c r="S397" s="157"/>
      <c r="T397" s="159">
        <f>SUM(T398:T412)</f>
        <v>0.0060000000000000001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152" t="s">
        <v>129</v>
      </c>
      <c r="AT397" s="160" t="s">
        <v>76</v>
      </c>
      <c r="AU397" s="160" t="s">
        <v>82</v>
      </c>
      <c r="AY397" s="152" t="s">
        <v>120</v>
      </c>
      <c r="BK397" s="161">
        <f>SUM(BK398:BK412)</f>
        <v>0</v>
      </c>
    </row>
    <row r="398" s="2" customFormat="1" ht="16.5" customHeight="1">
      <c r="A398" s="37"/>
      <c r="B398" s="164"/>
      <c r="C398" s="165" t="s">
        <v>462</v>
      </c>
      <c r="D398" s="165" t="s">
        <v>123</v>
      </c>
      <c r="E398" s="166" t="s">
        <v>463</v>
      </c>
      <c r="F398" s="167" t="s">
        <v>464</v>
      </c>
      <c r="G398" s="168" t="s">
        <v>328</v>
      </c>
      <c r="H398" s="169">
        <v>1</v>
      </c>
      <c r="I398" s="170"/>
      <c r="J398" s="171">
        <f>ROUND(I398*H398,2)</f>
        <v>0</v>
      </c>
      <c r="K398" s="167" t="s">
        <v>127</v>
      </c>
      <c r="L398" s="38"/>
      <c r="M398" s="172" t="s">
        <v>1</v>
      </c>
      <c r="N398" s="173" t="s">
        <v>43</v>
      </c>
      <c r="O398" s="76"/>
      <c r="P398" s="174">
        <f>O398*H398</f>
        <v>0</v>
      </c>
      <c r="Q398" s="174">
        <v>0</v>
      </c>
      <c r="R398" s="174">
        <f>Q398*H398</f>
        <v>0</v>
      </c>
      <c r="S398" s="174">
        <v>0</v>
      </c>
      <c r="T398" s="175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176" t="s">
        <v>231</v>
      </c>
      <c r="AT398" s="176" t="s">
        <v>123</v>
      </c>
      <c r="AU398" s="176" t="s">
        <v>129</v>
      </c>
      <c r="AY398" s="18" t="s">
        <v>120</v>
      </c>
      <c r="BE398" s="177">
        <f>IF(N398="základní",J398,0)</f>
        <v>0</v>
      </c>
      <c r="BF398" s="177">
        <f>IF(N398="snížená",J398,0)</f>
        <v>0</v>
      </c>
      <c r="BG398" s="177">
        <f>IF(N398="zákl. přenesená",J398,0)</f>
        <v>0</v>
      </c>
      <c r="BH398" s="177">
        <f>IF(N398="sníž. přenesená",J398,0)</f>
        <v>0</v>
      </c>
      <c r="BI398" s="177">
        <f>IF(N398="nulová",J398,0)</f>
        <v>0</v>
      </c>
      <c r="BJ398" s="18" t="s">
        <v>129</v>
      </c>
      <c r="BK398" s="177">
        <f>ROUND(I398*H398,2)</f>
        <v>0</v>
      </c>
      <c r="BL398" s="18" t="s">
        <v>231</v>
      </c>
      <c r="BM398" s="176" t="s">
        <v>465</v>
      </c>
    </row>
    <row r="399" s="13" customFormat="1">
      <c r="A399" s="13"/>
      <c r="B399" s="178"/>
      <c r="C399" s="13"/>
      <c r="D399" s="179" t="s">
        <v>131</v>
      </c>
      <c r="E399" s="180" t="s">
        <v>1</v>
      </c>
      <c r="F399" s="181" t="s">
        <v>466</v>
      </c>
      <c r="G399" s="13"/>
      <c r="H399" s="182">
        <v>1</v>
      </c>
      <c r="I399" s="183"/>
      <c r="J399" s="13"/>
      <c r="K399" s="13"/>
      <c r="L399" s="178"/>
      <c r="M399" s="184"/>
      <c r="N399" s="185"/>
      <c r="O399" s="185"/>
      <c r="P399" s="185"/>
      <c r="Q399" s="185"/>
      <c r="R399" s="185"/>
      <c r="S399" s="185"/>
      <c r="T399" s="186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180" t="s">
        <v>131</v>
      </c>
      <c r="AU399" s="180" t="s">
        <v>129</v>
      </c>
      <c r="AV399" s="13" t="s">
        <v>129</v>
      </c>
      <c r="AW399" s="13" t="s">
        <v>33</v>
      </c>
      <c r="AX399" s="13" t="s">
        <v>82</v>
      </c>
      <c r="AY399" s="180" t="s">
        <v>120</v>
      </c>
    </row>
    <row r="400" s="2" customFormat="1" ht="16.5" customHeight="1">
      <c r="A400" s="37"/>
      <c r="B400" s="164"/>
      <c r="C400" s="165" t="s">
        <v>467</v>
      </c>
      <c r="D400" s="165" t="s">
        <v>123</v>
      </c>
      <c r="E400" s="166" t="s">
        <v>468</v>
      </c>
      <c r="F400" s="167" t="s">
        <v>469</v>
      </c>
      <c r="G400" s="168" t="s">
        <v>328</v>
      </c>
      <c r="H400" s="169">
        <v>1</v>
      </c>
      <c r="I400" s="170"/>
      <c r="J400" s="171">
        <f>ROUND(I400*H400,2)</f>
        <v>0</v>
      </c>
      <c r="K400" s="167" t="s">
        <v>127</v>
      </c>
      <c r="L400" s="38"/>
      <c r="M400" s="172" t="s">
        <v>1</v>
      </c>
      <c r="N400" s="173" t="s">
        <v>43</v>
      </c>
      <c r="O400" s="76"/>
      <c r="P400" s="174">
        <f>O400*H400</f>
        <v>0</v>
      </c>
      <c r="Q400" s="174">
        <v>0</v>
      </c>
      <c r="R400" s="174">
        <f>Q400*H400</f>
        <v>0</v>
      </c>
      <c r="S400" s="174">
        <v>0</v>
      </c>
      <c r="T400" s="175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176" t="s">
        <v>231</v>
      </c>
      <c r="AT400" s="176" t="s">
        <v>123</v>
      </c>
      <c r="AU400" s="176" t="s">
        <v>129</v>
      </c>
      <c r="AY400" s="18" t="s">
        <v>120</v>
      </c>
      <c r="BE400" s="177">
        <f>IF(N400="základní",J400,0)</f>
        <v>0</v>
      </c>
      <c r="BF400" s="177">
        <f>IF(N400="snížená",J400,0)</f>
        <v>0</v>
      </c>
      <c r="BG400" s="177">
        <f>IF(N400="zákl. přenesená",J400,0)</f>
        <v>0</v>
      </c>
      <c r="BH400" s="177">
        <f>IF(N400="sníž. přenesená",J400,0)</f>
        <v>0</v>
      </c>
      <c r="BI400" s="177">
        <f>IF(N400="nulová",J400,0)</f>
        <v>0</v>
      </c>
      <c r="BJ400" s="18" t="s">
        <v>129</v>
      </c>
      <c r="BK400" s="177">
        <f>ROUND(I400*H400,2)</f>
        <v>0</v>
      </c>
      <c r="BL400" s="18" t="s">
        <v>231</v>
      </c>
      <c r="BM400" s="176" t="s">
        <v>470</v>
      </c>
    </row>
    <row r="401" s="2" customFormat="1" ht="16.5" customHeight="1">
      <c r="A401" s="37"/>
      <c r="B401" s="164"/>
      <c r="C401" s="165" t="s">
        <v>471</v>
      </c>
      <c r="D401" s="165" t="s">
        <v>123</v>
      </c>
      <c r="E401" s="166" t="s">
        <v>472</v>
      </c>
      <c r="F401" s="167" t="s">
        <v>473</v>
      </c>
      <c r="G401" s="168" t="s">
        <v>328</v>
      </c>
      <c r="H401" s="169">
        <v>1</v>
      </c>
      <c r="I401" s="170"/>
      <c r="J401" s="171">
        <f>ROUND(I401*H401,2)</f>
        <v>0</v>
      </c>
      <c r="K401" s="167" t="s">
        <v>127</v>
      </c>
      <c r="L401" s="38"/>
      <c r="M401" s="172" t="s">
        <v>1</v>
      </c>
      <c r="N401" s="173" t="s">
        <v>43</v>
      </c>
      <c r="O401" s="76"/>
      <c r="P401" s="174">
        <f>O401*H401</f>
        <v>0</v>
      </c>
      <c r="Q401" s="174">
        <v>0</v>
      </c>
      <c r="R401" s="174">
        <f>Q401*H401</f>
        <v>0</v>
      </c>
      <c r="S401" s="174">
        <v>0</v>
      </c>
      <c r="T401" s="175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176" t="s">
        <v>231</v>
      </c>
      <c r="AT401" s="176" t="s">
        <v>123</v>
      </c>
      <c r="AU401" s="176" t="s">
        <v>129</v>
      </c>
      <c r="AY401" s="18" t="s">
        <v>120</v>
      </c>
      <c r="BE401" s="177">
        <f>IF(N401="základní",J401,0)</f>
        <v>0</v>
      </c>
      <c r="BF401" s="177">
        <f>IF(N401="snížená",J401,0)</f>
        <v>0</v>
      </c>
      <c r="BG401" s="177">
        <f>IF(N401="zákl. přenesená",J401,0)</f>
        <v>0</v>
      </c>
      <c r="BH401" s="177">
        <f>IF(N401="sníž. přenesená",J401,0)</f>
        <v>0</v>
      </c>
      <c r="BI401" s="177">
        <f>IF(N401="nulová",J401,0)</f>
        <v>0</v>
      </c>
      <c r="BJ401" s="18" t="s">
        <v>129</v>
      </c>
      <c r="BK401" s="177">
        <f>ROUND(I401*H401,2)</f>
        <v>0</v>
      </c>
      <c r="BL401" s="18" t="s">
        <v>231</v>
      </c>
      <c r="BM401" s="176" t="s">
        <v>474</v>
      </c>
    </row>
    <row r="402" s="2" customFormat="1" ht="16.5" customHeight="1">
      <c r="A402" s="37"/>
      <c r="B402" s="164"/>
      <c r="C402" s="165" t="s">
        <v>475</v>
      </c>
      <c r="D402" s="165" t="s">
        <v>123</v>
      </c>
      <c r="E402" s="166" t="s">
        <v>476</v>
      </c>
      <c r="F402" s="167" t="s">
        <v>477</v>
      </c>
      <c r="G402" s="168" t="s">
        <v>328</v>
      </c>
      <c r="H402" s="169">
        <v>1</v>
      </c>
      <c r="I402" s="170"/>
      <c r="J402" s="171">
        <f>ROUND(I402*H402,2)</f>
        <v>0</v>
      </c>
      <c r="K402" s="167" t="s">
        <v>1</v>
      </c>
      <c r="L402" s="38"/>
      <c r="M402" s="172" t="s">
        <v>1</v>
      </c>
      <c r="N402" s="173" t="s">
        <v>43</v>
      </c>
      <c r="O402" s="76"/>
      <c r="P402" s="174">
        <f>O402*H402</f>
        <v>0</v>
      </c>
      <c r="Q402" s="174">
        <v>0</v>
      </c>
      <c r="R402" s="174">
        <f>Q402*H402</f>
        <v>0</v>
      </c>
      <c r="S402" s="174">
        <v>0.001</v>
      </c>
      <c r="T402" s="175">
        <f>S402*H402</f>
        <v>0.001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176" t="s">
        <v>231</v>
      </c>
      <c r="AT402" s="176" t="s">
        <v>123</v>
      </c>
      <c r="AU402" s="176" t="s">
        <v>129</v>
      </c>
      <c r="AY402" s="18" t="s">
        <v>120</v>
      </c>
      <c r="BE402" s="177">
        <f>IF(N402="základní",J402,0)</f>
        <v>0</v>
      </c>
      <c r="BF402" s="177">
        <f>IF(N402="snížená",J402,0)</f>
        <v>0</v>
      </c>
      <c r="BG402" s="177">
        <f>IF(N402="zákl. přenesená",J402,0)</f>
        <v>0</v>
      </c>
      <c r="BH402" s="177">
        <f>IF(N402="sníž. přenesená",J402,0)</f>
        <v>0</v>
      </c>
      <c r="BI402" s="177">
        <f>IF(N402="nulová",J402,0)</f>
        <v>0</v>
      </c>
      <c r="BJ402" s="18" t="s">
        <v>129</v>
      </c>
      <c r="BK402" s="177">
        <f>ROUND(I402*H402,2)</f>
        <v>0</v>
      </c>
      <c r="BL402" s="18" t="s">
        <v>231</v>
      </c>
      <c r="BM402" s="176" t="s">
        <v>478</v>
      </c>
    </row>
    <row r="403" s="13" customFormat="1">
      <c r="A403" s="13"/>
      <c r="B403" s="178"/>
      <c r="C403" s="13"/>
      <c r="D403" s="179" t="s">
        <v>131</v>
      </c>
      <c r="E403" s="180" t="s">
        <v>1</v>
      </c>
      <c r="F403" s="181" t="s">
        <v>479</v>
      </c>
      <c r="G403" s="13"/>
      <c r="H403" s="182">
        <v>1</v>
      </c>
      <c r="I403" s="183"/>
      <c r="J403" s="13"/>
      <c r="K403" s="13"/>
      <c r="L403" s="178"/>
      <c r="M403" s="184"/>
      <c r="N403" s="185"/>
      <c r="O403" s="185"/>
      <c r="P403" s="185"/>
      <c r="Q403" s="185"/>
      <c r="R403" s="185"/>
      <c r="S403" s="185"/>
      <c r="T403" s="186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80" t="s">
        <v>131</v>
      </c>
      <c r="AU403" s="180" t="s">
        <v>129</v>
      </c>
      <c r="AV403" s="13" t="s">
        <v>129</v>
      </c>
      <c r="AW403" s="13" t="s">
        <v>33</v>
      </c>
      <c r="AX403" s="13" t="s">
        <v>82</v>
      </c>
      <c r="AY403" s="180" t="s">
        <v>120</v>
      </c>
    </row>
    <row r="404" s="2" customFormat="1" ht="16.5" customHeight="1">
      <c r="A404" s="37"/>
      <c r="B404" s="164"/>
      <c r="C404" s="165" t="s">
        <v>480</v>
      </c>
      <c r="D404" s="165" t="s">
        <v>123</v>
      </c>
      <c r="E404" s="166" t="s">
        <v>481</v>
      </c>
      <c r="F404" s="167" t="s">
        <v>482</v>
      </c>
      <c r="G404" s="168" t="s">
        <v>328</v>
      </c>
      <c r="H404" s="169">
        <v>1</v>
      </c>
      <c r="I404" s="170"/>
      <c r="J404" s="171">
        <f>ROUND(I404*H404,2)</f>
        <v>0</v>
      </c>
      <c r="K404" s="167" t="s">
        <v>1</v>
      </c>
      <c r="L404" s="38"/>
      <c r="M404" s="172" t="s">
        <v>1</v>
      </c>
      <c r="N404" s="173" t="s">
        <v>43</v>
      </c>
      <c r="O404" s="76"/>
      <c r="P404" s="174">
        <f>O404*H404</f>
        <v>0</v>
      </c>
      <c r="Q404" s="174">
        <v>0</v>
      </c>
      <c r="R404" s="174">
        <f>Q404*H404</f>
        <v>0</v>
      </c>
      <c r="S404" s="174">
        <v>0.001</v>
      </c>
      <c r="T404" s="175">
        <f>S404*H404</f>
        <v>0.001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176" t="s">
        <v>231</v>
      </c>
      <c r="AT404" s="176" t="s">
        <v>123</v>
      </c>
      <c r="AU404" s="176" t="s">
        <v>129</v>
      </c>
      <c r="AY404" s="18" t="s">
        <v>120</v>
      </c>
      <c r="BE404" s="177">
        <f>IF(N404="základní",J404,0)</f>
        <v>0</v>
      </c>
      <c r="BF404" s="177">
        <f>IF(N404="snížená",J404,0)</f>
        <v>0</v>
      </c>
      <c r="BG404" s="177">
        <f>IF(N404="zákl. přenesená",J404,0)</f>
        <v>0</v>
      </c>
      <c r="BH404" s="177">
        <f>IF(N404="sníž. přenesená",J404,0)</f>
        <v>0</v>
      </c>
      <c r="BI404" s="177">
        <f>IF(N404="nulová",J404,0)</f>
        <v>0</v>
      </c>
      <c r="BJ404" s="18" t="s">
        <v>129</v>
      </c>
      <c r="BK404" s="177">
        <f>ROUND(I404*H404,2)</f>
        <v>0</v>
      </c>
      <c r="BL404" s="18" t="s">
        <v>231</v>
      </c>
      <c r="BM404" s="176" t="s">
        <v>483</v>
      </c>
    </row>
    <row r="405" s="13" customFormat="1">
      <c r="A405" s="13"/>
      <c r="B405" s="178"/>
      <c r="C405" s="13"/>
      <c r="D405" s="179" t="s">
        <v>131</v>
      </c>
      <c r="E405" s="180" t="s">
        <v>1</v>
      </c>
      <c r="F405" s="181" t="s">
        <v>479</v>
      </c>
      <c r="G405" s="13"/>
      <c r="H405" s="182">
        <v>1</v>
      </c>
      <c r="I405" s="183"/>
      <c r="J405" s="13"/>
      <c r="K405" s="13"/>
      <c r="L405" s="178"/>
      <c r="M405" s="184"/>
      <c r="N405" s="185"/>
      <c r="O405" s="185"/>
      <c r="P405" s="185"/>
      <c r="Q405" s="185"/>
      <c r="R405" s="185"/>
      <c r="S405" s="185"/>
      <c r="T405" s="186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180" t="s">
        <v>131</v>
      </c>
      <c r="AU405" s="180" t="s">
        <v>129</v>
      </c>
      <c r="AV405" s="13" t="s">
        <v>129</v>
      </c>
      <c r="AW405" s="13" t="s">
        <v>33</v>
      </c>
      <c r="AX405" s="13" t="s">
        <v>82</v>
      </c>
      <c r="AY405" s="180" t="s">
        <v>120</v>
      </c>
    </row>
    <row r="406" s="2" customFormat="1" ht="24.15" customHeight="1">
      <c r="A406" s="37"/>
      <c r="B406" s="164"/>
      <c r="C406" s="165" t="s">
        <v>484</v>
      </c>
      <c r="D406" s="165" t="s">
        <v>123</v>
      </c>
      <c r="E406" s="166" t="s">
        <v>485</v>
      </c>
      <c r="F406" s="167" t="s">
        <v>486</v>
      </c>
      <c r="G406" s="168" t="s">
        <v>328</v>
      </c>
      <c r="H406" s="169">
        <v>2</v>
      </c>
      <c r="I406" s="170"/>
      <c r="J406" s="171">
        <f>ROUND(I406*H406,2)</f>
        <v>0</v>
      </c>
      <c r="K406" s="167" t="s">
        <v>1</v>
      </c>
      <c r="L406" s="38"/>
      <c r="M406" s="172" t="s">
        <v>1</v>
      </c>
      <c r="N406" s="173" t="s">
        <v>43</v>
      </c>
      <c r="O406" s="76"/>
      <c r="P406" s="174">
        <f>O406*H406</f>
        <v>0</v>
      </c>
      <c r="Q406" s="174">
        <v>0</v>
      </c>
      <c r="R406" s="174">
        <f>Q406*H406</f>
        <v>0</v>
      </c>
      <c r="S406" s="174">
        <v>0.001</v>
      </c>
      <c r="T406" s="175">
        <f>S406*H406</f>
        <v>0.002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176" t="s">
        <v>231</v>
      </c>
      <c r="AT406" s="176" t="s">
        <v>123</v>
      </c>
      <c r="AU406" s="176" t="s">
        <v>129</v>
      </c>
      <c r="AY406" s="18" t="s">
        <v>120</v>
      </c>
      <c r="BE406" s="177">
        <f>IF(N406="základní",J406,0)</f>
        <v>0</v>
      </c>
      <c r="BF406" s="177">
        <f>IF(N406="snížená",J406,0)</f>
        <v>0</v>
      </c>
      <c r="BG406" s="177">
        <f>IF(N406="zákl. přenesená",J406,0)</f>
        <v>0</v>
      </c>
      <c r="BH406" s="177">
        <f>IF(N406="sníž. přenesená",J406,0)</f>
        <v>0</v>
      </c>
      <c r="BI406" s="177">
        <f>IF(N406="nulová",J406,0)</f>
        <v>0</v>
      </c>
      <c r="BJ406" s="18" t="s">
        <v>129</v>
      </c>
      <c r="BK406" s="177">
        <f>ROUND(I406*H406,2)</f>
        <v>0</v>
      </c>
      <c r="BL406" s="18" t="s">
        <v>231</v>
      </c>
      <c r="BM406" s="176" t="s">
        <v>487</v>
      </c>
    </row>
    <row r="407" s="13" customFormat="1">
      <c r="A407" s="13"/>
      <c r="B407" s="178"/>
      <c r="C407" s="13"/>
      <c r="D407" s="179" t="s">
        <v>131</v>
      </c>
      <c r="E407" s="180" t="s">
        <v>1</v>
      </c>
      <c r="F407" s="181" t="s">
        <v>488</v>
      </c>
      <c r="G407" s="13"/>
      <c r="H407" s="182">
        <v>1</v>
      </c>
      <c r="I407" s="183"/>
      <c r="J407" s="13"/>
      <c r="K407" s="13"/>
      <c r="L407" s="178"/>
      <c r="M407" s="184"/>
      <c r="N407" s="185"/>
      <c r="O407" s="185"/>
      <c r="P407" s="185"/>
      <c r="Q407" s="185"/>
      <c r="R407" s="185"/>
      <c r="S407" s="185"/>
      <c r="T407" s="186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180" t="s">
        <v>131</v>
      </c>
      <c r="AU407" s="180" t="s">
        <v>129</v>
      </c>
      <c r="AV407" s="13" t="s">
        <v>129</v>
      </c>
      <c r="AW407" s="13" t="s">
        <v>33</v>
      </c>
      <c r="AX407" s="13" t="s">
        <v>77</v>
      </c>
      <c r="AY407" s="180" t="s">
        <v>120</v>
      </c>
    </row>
    <row r="408" s="13" customFormat="1">
      <c r="A408" s="13"/>
      <c r="B408" s="178"/>
      <c r="C408" s="13"/>
      <c r="D408" s="179" t="s">
        <v>131</v>
      </c>
      <c r="E408" s="180" t="s">
        <v>1</v>
      </c>
      <c r="F408" s="181" t="s">
        <v>489</v>
      </c>
      <c r="G408" s="13"/>
      <c r="H408" s="182">
        <v>1</v>
      </c>
      <c r="I408" s="183"/>
      <c r="J408" s="13"/>
      <c r="K408" s="13"/>
      <c r="L408" s="178"/>
      <c r="M408" s="184"/>
      <c r="N408" s="185"/>
      <c r="O408" s="185"/>
      <c r="P408" s="185"/>
      <c r="Q408" s="185"/>
      <c r="R408" s="185"/>
      <c r="S408" s="185"/>
      <c r="T408" s="186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180" t="s">
        <v>131</v>
      </c>
      <c r="AU408" s="180" t="s">
        <v>129</v>
      </c>
      <c r="AV408" s="13" t="s">
        <v>129</v>
      </c>
      <c r="AW408" s="13" t="s">
        <v>33</v>
      </c>
      <c r="AX408" s="13" t="s">
        <v>77</v>
      </c>
      <c r="AY408" s="180" t="s">
        <v>120</v>
      </c>
    </row>
    <row r="409" s="15" customFormat="1">
      <c r="A409" s="15"/>
      <c r="B409" s="195"/>
      <c r="C409" s="15"/>
      <c r="D409" s="179" t="s">
        <v>131</v>
      </c>
      <c r="E409" s="196" t="s">
        <v>1</v>
      </c>
      <c r="F409" s="197" t="s">
        <v>157</v>
      </c>
      <c r="G409" s="15"/>
      <c r="H409" s="198">
        <v>2</v>
      </c>
      <c r="I409" s="199"/>
      <c r="J409" s="15"/>
      <c r="K409" s="15"/>
      <c r="L409" s="195"/>
      <c r="M409" s="200"/>
      <c r="N409" s="201"/>
      <c r="O409" s="201"/>
      <c r="P409" s="201"/>
      <c r="Q409" s="201"/>
      <c r="R409" s="201"/>
      <c r="S409" s="201"/>
      <c r="T409" s="202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196" t="s">
        <v>131</v>
      </c>
      <c r="AU409" s="196" t="s">
        <v>129</v>
      </c>
      <c r="AV409" s="15" t="s">
        <v>128</v>
      </c>
      <c r="AW409" s="15" t="s">
        <v>33</v>
      </c>
      <c r="AX409" s="15" t="s">
        <v>82</v>
      </c>
      <c r="AY409" s="196" t="s">
        <v>120</v>
      </c>
    </row>
    <row r="410" s="2" customFormat="1" ht="16.5" customHeight="1">
      <c r="A410" s="37"/>
      <c r="B410" s="164"/>
      <c r="C410" s="165" t="s">
        <v>490</v>
      </c>
      <c r="D410" s="165" t="s">
        <v>123</v>
      </c>
      <c r="E410" s="166" t="s">
        <v>491</v>
      </c>
      <c r="F410" s="167" t="s">
        <v>492</v>
      </c>
      <c r="G410" s="168" t="s">
        <v>328</v>
      </c>
      <c r="H410" s="169">
        <v>2</v>
      </c>
      <c r="I410" s="170"/>
      <c r="J410" s="171">
        <f>ROUND(I410*H410,2)</f>
        <v>0</v>
      </c>
      <c r="K410" s="167" t="s">
        <v>1</v>
      </c>
      <c r="L410" s="38"/>
      <c r="M410" s="172" t="s">
        <v>1</v>
      </c>
      <c r="N410" s="173" t="s">
        <v>43</v>
      </c>
      <c r="O410" s="76"/>
      <c r="P410" s="174">
        <f>O410*H410</f>
        <v>0</v>
      </c>
      <c r="Q410" s="174">
        <v>0</v>
      </c>
      <c r="R410" s="174">
        <f>Q410*H410</f>
        <v>0</v>
      </c>
      <c r="S410" s="174">
        <v>0.001</v>
      </c>
      <c r="T410" s="175">
        <f>S410*H410</f>
        <v>0.002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176" t="s">
        <v>231</v>
      </c>
      <c r="AT410" s="176" t="s">
        <v>123</v>
      </c>
      <c r="AU410" s="176" t="s">
        <v>129</v>
      </c>
      <c r="AY410" s="18" t="s">
        <v>120</v>
      </c>
      <c r="BE410" s="177">
        <f>IF(N410="základní",J410,0)</f>
        <v>0</v>
      </c>
      <c r="BF410" s="177">
        <f>IF(N410="snížená",J410,0)</f>
        <v>0</v>
      </c>
      <c r="BG410" s="177">
        <f>IF(N410="zákl. přenesená",J410,0)</f>
        <v>0</v>
      </c>
      <c r="BH410" s="177">
        <f>IF(N410="sníž. přenesená",J410,0)</f>
        <v>0</v>
      </c>
      <c r="BI410" s="177">
        <f>IF(N410="nulová",J410,0)</f>
        <v>0</v>
      </c>
      <c r="BJ410" s="18" t="s">
        <v>129</v>
      </c>
      <c r="BK410" s="177">
        <f>ROUND(I410*H410,2)</f>
        <v>0</v>
      </c>
      <c r="BL410" s="18" t="s">
        <v>231</v>
      </c>
      <c r="BM410" s="176" t="s">
        <v>493</v>
      </c>
    </row>
    <row r="411" s="13" customFormat="1">
      <c r="A411" s="13"/>
      <c r="B411" s="178"/>
      <c r="C411" s="13"/>
      <c r="D411" s="179" t="s">
        <v>131</v>
      </c>
      <c r="E411" s="180" t="s">
        <v>1</v>
      </c>
      <c r="F411" s="181" t="s">
        <v>494</v>
      </c>
      <c r="G411" s="13"/>
      <c r="H411" s="182">
        <v>2</v>
      </c>
      <c r="I411" s="183"/>
      <c r="J411" s="13"/>
      <c r="K411" s="13"/>
      <c r="L411" s="178"/>
      <c r="M411" s="184"/>
      <c r="N411" s="185"/>
      <c r="O411" s="185"/>
      <c r="P411" s="185"/>
      <c r="Q411" s="185"/>
      <c r="R411" s="185"/>
      <c r="S411" s="185"/>
      <c r="T411" s="186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180" t="s">
        <v>131</v>
      </c>
      <c r="AU411" s="180" t="s">
        <v>129</v>
      </c>
      <c r="AV411" s="13" t="s">
        <v>129</v>
      </c>
      <c r="AW411" s="13" t="s">
        <v>33</v>
      </c>
      <c r="AX411" s="13" t="s">
        <v>77</v>
      </c>
      <c r="AY411" s="180" t="s">
        <v>120</v>
      </c>
    </row>
    <row r="412" s="15" customFormat="1">
      <c r="A412" s="15"/>
      <c r="B412" s="195"/>
      <c r="C412" s="15"/>
      <c r="D412" s="179" t="s">
        <v>131</v>
      </c>
      <c r="E412" s="196" t="s">
        <v>1</v>
      </c>
      <c r="F412" s="197" t="s">
        <v>157</v>
      </c>
      <c r="G412" s="15"/>
      <c r="H412" s="198">
        <v>2</v>
      </c>
      <c r="I412" s="199"/>
      <c r="J412" s="15"/>
      <c r="K412" s="15"/>
      <c r="L412" s="195"/>
      <c r="M412" s="200"/>
      <c r="N412" s="201"/>
      <c r="O412" s="201"/>
      <c r="P412" s="201"/>
      <c r="Q412" s="201"/>
      <c r="R412" s="201"/>
      <c r="S412" s="201"/>
      <c r="T412" s="202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196" t="s">
        <v>131</v>
      </c>
      <c r="AU412" s="196" t="s">
        <v>129</v>
      </c>
      <c r="AV412" s="15" t="s">
        <v>128</v>
      </c>
      <c r="AW412" s="15" t="s">
        <v>33</v>
      </c>
      <c r="AX412" s="15" t="s">
        <v>82</v>
      </c>
      <c r="AY412" s="196" t="s">
        <v>120</v>
      </c>
    </row>
    <row r="413" s="12" customFormat="1" ht="22.8" customHeight="1">
      <c r="A413" s="12"/>
      <c r="B413" s="151"/>
      <c r="C413" s="12"/>
      <c r="D413" s="152" t="s">
        <v>76</v>
      </c>
      <c r="E413" s="162" t="s">
        <v>495</v>
      </c>
      <c r="F413" s="162" t="s">
        <v>496</v>
      </c>
      <c r="G413" s="12"/>
      <c r="H413" s="12"/>
      <c r="I413" s="154"/>
      <c r="J413" s="163">
        <f>BK413</f>
        <v>0</v>
      </c>
      <c r="K413" s="12"/>
      <c r="L413" s="151"/>
      <c r="M413" s="156"/>
      <c r="N413" s="157"/>
      <c r="O413" s="157"/>
      <c r="P413" s="158">
        <f>SUM(P414:P448)</f>
        <v>0</v>
      </c>
      <c r="Q413" s="157"/>
      <c r="R413" s="158">
        <f>SUM(R414:R448)</f>
        <v>0.4140453</v>
      </c>
      <c r="S413" s="157"/>
      <c r="T413" s="159">
        <f>SUM(T414:T448)</f>
        <v>0.35349760000000002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152" t="s">
        <v>129</v>
      </c>
      <c r="AT413" s="160" t="s">
        <v>76</v>
      </c>
      <c r="AU413" s="160" t="s">
        <v>82</v>
      </c>
      <c r="AY413" s="152" t="s">
        <v>120</v>
      </c>
      <c r="BK413" s="161">
        <f>SUM(BK414:BK448)</f>
        <v>0</v>
      </c>
    </row>
    <row r="414" s="2" customFormat="1" ht="16.5" customHeight="1">
      <c r="A414" s="37"/>
      <c r="B414" s="164"/>
      <c r="C414" s="165" t="s">
        <v>497</v>
      </c>
      <c r="D414" s="165" t="s">
        <v>123</v>
      </c>
      <c r="E414" s="166" t="s">
        <v>498</v>
      </c>
      <c r="F414" s="167" t="s">
        <v>499</v>
      </c>
      <c r="G414" s="168" t="s">
        <v>160</v>
      </c>
      <c r="H414" s="169">
        <v>59.090000000000003</v>
      </c>
      <c r="I414" s="170"/>
      <c r="J414" s="171">
        <f>ROUND(I414*H414,2)</f>
        <v>0</v>
      </c>
      <c r="K414" s="167" t="s">
        <v>127</v>
      </c>
      <c r="L414" s="38"/>
      <c r="M414" s="172" t="s">
        <v>1</v>
      </c>
      <c r="N414" s="173" t="s">
        <v>43</v>
      </c>
      <c r="O414" s="76"/>
      <c r="P414" s="174">
        <f>O414*H414</f>
        <v>0</v>
      </c>
      <c r="Q414" s="174">
        <v>0</v>
      </c>
      <c r="R414" s="174">
        <f>Q414*H414</f>
        <v>0</v>
      </c>
      <c r="S414" s="174">
        <v>0.00167</v>
      </c>
      <c r="T414" s="175">
        <f>S414*H414</f>
        <v>0.098680300000000012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176" t="s">
        <v>231</v>
      </c>
      <c r="AT414" s="176" t="s">
        <v>123</v>
      </c>
      <c r="AU414" s="176" t="s">
        <v>129</v>
      </c>
      <c r="AY414" s="18" t="s">
        <v>120</v>
      </c>
      <c r="BE414" s="177">
        <f>IF(N414="základní",J414,0)</f>
        <v>0</v>
      </c>
      <c r="BF414" s="177">
        <f>IF(N414="snížená",J414,0)</f>
        <v>0</v>
      </c>
      <c r="BG414" s="177">
        <f>IF(N414="zákl. přenesená",J414,0)</f>
        <v>0</v>
      </c>
      <c r="BH414" s="177">
        <f>IF(N414="sníž. přenesená",J414,0)</f>
        <v>0</v>
      </c>
      <c r="BI414" s="177">
        <f>IF(N414="nulová",J414,0)</f>
        <v>0</v>
      </c>
      <c r="BJ414" s="18" t="s">
        <v>129</v>
      </c>
      <c r="BK414" s="177">
        <f>ROUND(I414*H414,2)</f>
        <v>0</v>
      </c>
      <c r="BL414" s="18" t="s">
        <v>231</v>
      </c>
      <c r="BM414" s="176" t="s">
        <v>500</v>
      </c>
    </row>
    <row r="415" s="13" customFormat="1">
      <c r="A415" s="13"/>
      <c r="B415" s="178"/>
      <c r="C415" s="13"/>
      <c r="D415" s="179" t="s">
        <v>131</v>
      </c>
      <c r="E415" s="180" t="s">
        <v>1</v>
      </c>
      <c r="F415" s="181" t="s">
        <v>501</v>
      </c>
      <c r="G415" s="13"/>
      <c r="H415" s="182">
        <v>59.090000000000003</v>
      </c>
      <c r="I415" s="183"/>
      <c r="J415" s="13"/>
      <c r="K415" s="13"/>
      <c r="L415" s="178"/>
      <c r="M415" s="184"/>
      <c r="N415" s="185"/>
      <c r="O415" s="185"/>
      <c r="P415" s="185"/>
      <c r="Q415" s="185"/>
      <c r="R415" s="185"/>
      <c r="S415" s="185"/>
      <c r="T415" s="186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180" t="s">
        <v>131</v>
      </c>
      <c r="AU415" s="180" t="s">
        <v>129</v>
      </c>
      <c r="AV415" s="13" t="s">
        <v>129</v>
      </c>
      <c r="AW415" s="13" t="s">
        <v>33</v>
      </c>
      <c r="AX415" s="13" t="s">
        <v>82</v>
      </c>
      <c r="AY415" s="180" t="s">
        <v>120</v>
      </c>
    </row>
    <row r="416" s="2" customFormat="1" ht="16.5" customHeight="1">
      <c r="A416" s="37"/>
      <c r="B416" s="164"/>
      <c r="C416" s="165" t="s">
        <v>502</v>
      </c>
      <c r="D416" s="165" t="s">
        <v>123</v>
      </c>
      <c r="E416" s="166" t="s">
        <v>503</v>
      </c>
      <c r="F416" s="167" t="s">
        <v>504</v>
      </c>
      <c r="G416" s="168" t="s">
        <v>160</v>
      </c>
      <c r="H416" s="169">
        <v>21.510000000000002</v>
      </c>
      <c r="I416" s="170"/>
      <c r="J416" s="171">
        <f>ROUND(I416*H416,2)</f>
        <v>0</v>
      </c>
      <c r="K416" s="167" t="s">
        <v>127</v>
      </c>
      <c r="L416" s="38"/>
      <c r="M416" s="172" t="s">
        <v>1</v>
      </c>
      <c r="N416" s="173" t="s">
        <v>43</v>
      </c>
      <c r="O416" s="76"/>
      <c r="P416" s="174">
        <f>O416*H416</f>
        <v>0</v>
      </c>
      <c r="Q416" s="174">
        <v>0</v>
      </c>
      <c r="R416" s="174">
        <f>Q416*H416</f>
        <v>0</v>
      </c>
      <c r="S416" s="174">
        <v>0.0022300000000000002</v>
      </c>
      <c r="T416" s="175">
        <f>S416*H416</f>
        <v>0.047967300000000011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176" t="s">
        <v>231</v>
      </c>
      <c r="AT416" s="176" t="s">
        <v>123</v>
      </c>
      <c r="AU416" s="176" t="s">
        <v>129</v>
      </c>
      <c r="AY416" s="18" t="s">
        <v>120</v>
      </c>
      <c r="BE416" s="177">
        <f>IF(N416="základní",J416,0)</f>
        <v>0</v>
      </c>
      <c r="BF416" s="177">
        <f>IF(N416="snížená",J416,0)</f>
        <v>0</v>
      </c>
      <c r="BG416" s="177">
        <f>IF(N416="zákl. přenesená",J416,0)</f>
        <v>0</v>
      </c>
      <c r="BH416" s="177">
        <f>IF(N416="sníž. přenesená",J416,0)</f>
        <v>0</v>
      </c>
      <c r="BI416" s="177">
        <f>IF(N416="nulová",J416,0)</f>
        <v>0</v>
      </c>
      <c r="BJ416" s="18" t="s">
        <v>129</v>
      </c>
      <c r="BK416" s="177">
        <f>ROUND(I416*H416,2)</f>
        <v>0</v>
      </c>
      <c r="BL416" s="18" t="s">
        <v>231</v>
      </c>
      <c r="BM416" s="176" t="s">
        <v>505</v>
      </c>
    </row>
    <row r="417" s="13" customFormat="1">
      <c r="A417" s="13"/>
      <c r="B417" s="178"/>
      <c r="C417" s="13"/>
      <c r="D417" s="179" t="s">
        <v>131</v>
      </c>
      <c r="E417" s="180" t="s">
        <v>1</v>
      </c>
      <c r="F417" s="181" t="s">
        <v>506</v>
      </c>
      <c r="G417" s="13"/>
      <c r="H417" s="182">
        <v>21.510000000000002</v>
      </c>
      <c r="I417" s="183"/>
      <c r="J417" s="13"/>
      <c r="K417" s="13"/>
      <c r="L417" s="178"/>
      <c r="M417" s="184"/>
      <c r="N417" s="185"/>
      <c r="O417" s="185"/>
      <c r="P417" s="185"/>
      <c r="Q417" s="185"/>
      <c r="R417" s="185"/>
      <c r="S417" s="185"/>
      <c r="T417" s="18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80" t="s">
        <v>131</v>
      </c>
      <c r="AU417" s="180" t="s">
        <v>129</v>
      </c>
      <c r="AV417" s="13" t="s">
        <v>129</v>
      </c>
      <c r="AW417" s="13" t="s">
        <v>33</v>
      </c>
      <c r="AX417" s="13" t="s">
        <v>82</v>
      </c>
      <c r="AY417" s="180" t="s">
        <v>120</v>
      </c>
    </row>
    <row r="418" s="2" customFormat="1" ht="16.5" customHeight="1">
      <c r="A418" s="37"/>
      <c r="B418" s="164"/>
      <c r="C418" s="165" t="s">
        <v>507</v>
      </c>
      <c r="D418" s="165" t="s">
        <v>123</v>
      </c>
      <c r="E418" s="166" t="s">
        <v>508</v>
      </c>
      <c r="F418" s="167" t="s">
        <v>509</v>
      </c>
      <c r="G418" s="168" t="s">
        <v>160</v>
      </c>
      <c r="H418" s="169">
        <v>52.5</v>
      </c>
      <c r="I418" s="170"/>
      <c r="J418" s="171">
        <f>ROUND(I418*H418,2)</f>
        <v>0</v>
      </c>
      <c r="K418" s="167" t="s">
        <v>127</v>
      </c>
      <c r="L418" s="38"/>
      <c r="M418" s="172" t="s">
        <v>1</v>
      </c>
      <c r="N418" s="173" t="s">
        <v>43</v>
      </c>
      <c r="O418" s="76"/>
      <c r="P418" s="174">
        <f>O418*H418</f>
        <v>0</v>
      </c>
      <c r="Q418" s="174">
        <v>0</v>
      </c>
      <c r="R418" s="174">
        <f>Q418*H418</f>
        <v>0</v>
      </c>
      <c r="S418" s="174">
        <v>0.0039399999999999999</v>
      </c>
      <c r="T418" s="175">
        <f>S418*H418</f>
        <v>0.20685000000000001</v>
      </c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R418" s="176" t="s">
        <v>231</v>
      </c>
      <c r="AT418" s="176" t="s">
        <v>123</v>
      </c>
      <c r="AU418" s="176" t="s">
        <v>129</v>
      </c>
      <c r="AY418" s="18" t="s">
        <v>120</v>
      </c>
      <c r="BE418" s="177">
        <f>IF(N418="základní",J418,0)</f>
        <v>0</v>
      </c>
      <c r="BF418" s="177">
        <f>IF(N418="snížená",J418,0)</f>
        <v>0</v>
      </c>
      <c r="BG418" s="177">
        <f>IF(N418="zákl. přenesená",J418,0)</f>
        <v>0</v>
      </c>
      <c r="BH418" s="177">
        <f>IF(N418="sníž. přenesená",J418,0)</f>
        <v>0</v>
      </c>
      <c r="BI418" s="177">
        <f>IF(N418="nulová",J418,0)</f>
        <v>0</v>
      </c>
      <c r="BJ418" s="18" t="s">
        <v>129</v>
      </c>
      <c r="BK418" s="177">
        <f>ROUND(I418*H418,2)</f>
        <v>0</v>
      </c>
      <c r="BL418" s="18" t="s">
        <v>231</v>
      </c>
      <c r="BM418" s="176" t="s">
        <v>510</v>
      </c>
    </row>
    <row r="419" s="13" customFormat="1">
      <c r="A419" s="13"/>
      <c r="B419" s="178"/>
      <c r="C419" s="13"/>
      <c r="D419" s="179" t="s">
        <v>131</v>
      </c>
      <c r="E419" s="180" t="s">
        <v>1</v>
      </c>
      <c r="F419" s="181" t="s">
        <v>511</v>
      </c>
      <c r="G419" s="13"/>
      <c r="H419" s="182">
        <v>52.5</v>
      </c>
      <c r="I419" s="183"/>
      <c r="J419" s="13"/>
      <c r="K419" s="13"/>
      <c r="L419" s="178"/>
      <c r="M419" s="184"/>
      <c r="N419" s="185"/>
      <c r="O419" s="185"/>
      <c r="P419" s="185"/>
      <c r="Q419" s="185"/>
      <c r="R419" s="185"/>
      <c r="S419" s="185"/>
      <c r="T419" s="186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180" t="s">
        <v>131</v>
      </c>
      <c r="AU419" s="180" t="s">
        <v>129</v>
      </c>
      <c r="AV419" s="13" t="s">
        <v>129</v>
      </c>
      <c r="AW419" s="13" t="s">
        <v>33</v>
      </c>
      <c r="AX419" s="13" t="s">
        <v>82</v>
      </c>
      <c r="AY419" s="180" t="s">
        <v>120</v>
      </c>
    </row>
    <row r="420" s="2" customFormat="1" ht="16.5" customHeight="1">
      <c r="A420" s="37"/>
      <c r="B420" s="164"/>
      <c r="C420" s="165" t="s">
        <v>512</v>
      </c>
      <c r="D420" s="165" t="s">
        <v>123</v>
      </c>
      <c r="E420" s="166" t="s">
        <v>513</v>
      </c>
      <c r="F420" s="167" t="s">
        <v>514</v>
      </c>
      <c r="G420" s="168" t="s">
        <v>160</v>
      </c>
      <c r="H420" s="169">
        <v>1.5900000000000001</v>
      </c>
      <c r="I420" s="170"/>
      <c r="J420" s="171">
        <f>ROUND(I420*H420,2)</f>
        <v>0</v>
      </c>
      <c r="K420" s="167" t="s">
        <v>127</v>
      </c>
      <c r="L420" s="38"/>
      <c r="M420" s="172" t="s">
        <v>1</v>
      </c>
      <c r="N420" s="173" t="s">
        <v>43</v>
      </c>
      <c r="O420" s="76"/>
      <c r="P420" s="174">
        <f>O420*H420</f>
        <v>0</v>
      </c>
      <c r="Q420" s="174">
        <v>0.00167</v>
      </c>
      <c r="R420" s="174">
        <f>Q420*H420</f>
        <v>0.0026553000000000002</v>
      </c>
      <c r="S420" s="174">
        <v>0</v>
      </c>
      <c r="T420" s="175">
        <f>S420*H420</f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176" t="s">
        <v>231</v>
      </c>
      <c r="AT420" s="176" t="s">
        <v>123</v>
      </c>
      <c r="AU420" s="176" t="s">
        <v>129</v>
      </c>
      <c r="AY420" s="18" t="s">
        <v>120</v>
      </c>
      <c r="BE420" s="177">
        <f>IF(N420="základní",J420,0)</f>
        <v>0</v>
      </c>
      <c r="BF420" s="177">
        <f>IF(N420="snížená",J420,0)</f>
        <v>0</v>
      </c>
      <c r="BG420" s="177">
        <f>IF(N420="zákl. přenesená",J420,0)</f>
        <v>0</v>
      </c>
      <c r="BH420" s="177">
        <f>IF(N420="sníž. přenesená",J420,0)</f>
        <v>0</v>
      </c>
      <c r="BI420" s="177">
        <f>IF(N420="nulová",J420,0)</f>
        <v>0</v>
      </c>
      <c r="BJ420" s="18" t="s">
        <v>129</v>
      </c>
      <c r="BK420" s="177">
        <f>ROUND(I420*H420,2)</f>
        <v>0</v>
      </c>
      <c r="BL420" s="18" t="s">
        <v>231</v>
      </c>
      <c r="BM420" s="176" t="s">
        <v>515</v>
      </c>
    </row>
    <row r="421" s="13" customFormat="1">
      <c r="A421" s="13"/>
      <c r="B421" s="178"/>
      <c r="C421" s="13"/>
      <c r="D421" s="179" t="s">
        <v>131</v>
      </c>
      <c r="E421" s="180" t="s">
        <v>1</v>
      </c>
      <c r="F421" s="181" t="s">
        <v>270</v>
      </c>
      <c r="G421" s="13"/>
      <c r="H421" s="182">
        <v>1.5900000000000001</v>
      </c>
      <c r="I421" s="183"/>
      <c r="J421" s="13"/>
      <c r="K421" s="13"/>
      <c r="L421" s="178"/>
      <c r="M421" s="184"/>
      <c r="N421" s="185"/>
      <c r="O421" s="185"/>
      <c r="P421" s="185"/>
      <c r="Q421" s="185"/>
      <c r="R421" s="185"/>
      <c r="S421" s="185"/>
      <c r="T421" s="186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180" t="s">
        <v>131</v>
      </c>
      <c r="AU421" s="180" t="s">
        <v>129</v>
      </c>
      <c r="AV421" s="13" t="s">
        <v>129</v>
      </c>
      <c r="AW421" s="13" t="s">
        <v>33</v>
      </c>
      <c r="AX421" s="13" t="s">
        <v>82</v>
      </c>
      <c r="AY421" s="180" t="s">
        <v>120</v>
      </c>
    </row>
    <row r="422" s="2" customFormat="1" ht="16.5" customHeight="1">
      <c r="A422" s="37"/>
      <c r="B422" s="164"/>
      <c r="C422" s="165" t="s">
        <v>516</v>
      </c>
      <c r="D422" s="165" t="s">
        <v>123</v>
      </c>
      <c r="E422" s="166" t="s">
        <v>517</v>
      </c>
      <c r="F422" s="167" t="s">
        <v>518</v>
      </c>
      <c r="G422" s="168" t="s">
        <v>160</v>
      </c>
      <c r="H422" s="169">
        <v>29.73</v>
      </c>
      <c r="I422" s="170"/>
      <c r="J422" s="171">
        <f>ROUND(I422*H422,2)</f>
        <v>0</v>
      </c>
      <c r="K422" s="167" t="s">
        <v>127</v>
      </c>
      <c r="L422" s="38"/>
      <c r="M422" s="172" t="s">
        <v>1</v>
      </c>
      <c r="N422" s="173" t="s">
        <v>43</v>
      </c>
      <c r="O422" s="76"/>
      <c r="P422" s="174">
        <f>O422*H422</f>
        <v>0</v>
      </c>
      <c r="Q422" s="174">
        <v>0.00362</v>
      </c>
      <c r="R422" s="174">
        <f>Q422*H422</f>
        <v>0.1076226</v>
      </c>
      <c r="S422" s="174">
        <v>0</v>
      </c>
      <c r="T422" s="175">
        <f>S422*H422</f>
        <v>0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R422" s="176" t="s">
        <v>231</v>
      </c>
      <c r="AT422" s="176" t="s">
        <v>123</v>
      </c>
      <c r="AU422" s="176" t="s">
        <v>129</v>
      </c>
      <c r="AY422" s="18" t="s">
        <v>120</v>
      </c>
      <c r="BE422" s="177">
        <f>IF(N422="základní",J422,0)</f>
        <v>0</v>
      </c>
      <c r="BF422" s="177">
        <f>IF(N422="snížená",J422,0)</f>
        <v>0</v>
      </c>
      <c r="BG422" s="177">
        <f>IF(N422="zákl. přenesená",J422,0)</f>
        <v>0</v>
      </c>
      <c r="BH422" s="177">
        <f>IF(N422="sníž. přenesená",J422,0)</f>
        <v>0</v>
      </c>
      <c r="BI422" s="177">
        <f>IF(N422="nulová",J422,0)</f>
        <v>0</v>
      </c>
      <c r="BJ422" s="18" t="s">
        <v>129</v>
      </c>
      <c r="BK422" s="177">
        <f>ROUND(I422*H422,2)</f>
        <v>0</v>
      </c>
      <c r="BL422" s="18" t="s">
        <v>231</v>
      </c>
      <c r="BM422" s="176" t="s">
        <v>519</v>
      </c>
    </row>
    <row r="423" s="13" customFormat="1">
      <c r="A423" s="13"/>
      <c r="B423" s="178"/>
      <c r="C423" s="13"/>
      <c r="D423" s="179" t="s">
        <v>131</v>
      </c>
      <c r="E423" s="180" t="s">
        <v>1</v>
      </c>
      <c r="F423" s="181" t="s">
        <v>271</v>
      </c>
      <c r="G423" s="13"/>
      <c r="H423" s="182">
        <v>16.640000000000001</v>
      </c>
      <c r="I423" s="183"/>
      <c r="J423" s="13"/>
      <c r="K423" s="13"/>
      <c r="L423" s="178"/>
      <c r="M423" s="184"/>
      <c r="N423" s="185"/>
      <c r="O423" s="185"/>
      <c r="P423" s="185"/>
      <c r="Q423" s="185"/>
      <c r="R423" s="185"/>
      <c r="S423" s="185"/>
      <c r="T423" s="186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80" t="s">
        <v>131</v>
      </c>
      <c r="AU423" s="180" t="s">
        <v>129</v>
      </c>
      <c r="AV423" s="13" t="s">
        <v>129</v>
      </c>
      <c r="AW423" s="13" t="s">
        <v>33</v>
      </c>
      <c r="AX423" s="13" t="s">
        <v>77</v>
      </c>
      <c r="AY423" s="180" t="s">
        <v>120</v>
      </c>
    </row>
    <row r="424" s="13" customFormat="1">
      <c r="A424" s="13"/>
      <c r="B424" s="178"/>
      <c r="C424" s="13"/>
      <c r="D424" s="179" t="s">
        <v>131</v>
      </c>
      <c r="E424" s="180" t="s">
        <v>1</v>
      </c>
      <c r="F424" s="181" t="s">
        <v>272</v>
      </c>
      <c r="G424" s="13"/>
      <c r="H424" s="182">
        <v>8.1500000000000004</v>
      </c>
      <c r="I424" s="183"/>
      <c r="J424" s="13"/>
      <c r="K424" s="13"/>
      <c r="L424" s="178"/>
      <c r="M424" s="184"/>
      <c r="N424" s="185"/>
      <c r="O424" s="185"/>
      <c r="P424" s="185"/>
      <c r="Q424" s="185"/>
      <c r="R424" s="185"/>
      <c r="S424" s="185"/>
      <c r="T424" s="186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180" t="s">
        <v>131</v>
      </c>
      <c r="AU424" s="180" t="s">
        <v>129</v>
      </c>
      <c r="AV424" s="13" t="s">
        <v>129</v>
      </c>
      <c r="AW424" s="13" t="s">
        <v>33</v>
      </c>
      <c r="AX424" s="13" t="s">
        <v>77</v>
      </c>
      <c r="AY424" s="180" t="s">
        <v>120</v>
      </c>
    </row>
    <row r="425" s="13" customFormat="1">
      <c r="A425" s="13"/>
      <c r="B425" s="178"/>
      <c r="C425" s="13"/>
      <c r="D425" s="179" t="s">
        <v>131</v>
      </c>
      <c r="E425" s="180" t="s">
        <v>1</v>
      </c>
      <c r="F425" s="181" t="s">
        <v>273</v>
      </c>
      <c r="G425" s="13"/>
      <c r="H425" s="182">
        <v>1.96</v>
      </c>
      <c r="I425" s="183"/>
      <c r="J425" s="13"/>
      <c r="K425" s="13"/>
      <c r="L425" s="178"/>
      <c r="M425" s="184"/>
      <c r="N425" s="185"/>
      <c r="O425" s="185"/>
      <c r="P425" s="185"/>
      <c r="Q425" s="185"/>
      <c r="R425" s="185"/>
      <c r="S425" s="185"/>
      <c r="T425" s="18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180" t="s">
        <v>131</v>
      </c>
      <c r="AU425" s="180" t="s">
        <v>129</v>
      </c>
      <c r="AV425" s="13" t="s">
        <v>129</v>
      </c>
      <c r="AW425" s="13" t="s">
        <v>33</v>
      </c>
      <c r="AX425" s="13" t="s">
        <v>77</v>
      </c>
      <c r="AY425" s="180" t="s">
        <v>120</v>
      </c>
    </row>
    <row r="426" s="13" customFormat="1">
      <c r="A426" s="13"/>
      <c r="B426" s="178"/>
      <c r="C426" s="13"/>
      <c r="D426" s="179" t="s">
        <v>131</v>
      </c>
      <c r="E426" s="180" t="s">
        <v>1</v>
      </c>
      <c r="F426" s="181" t="s">
        <v>274</v>
      </c>
      <c r="G426" s="13"/>
      <c r="H426" s="182">
        <v>2.98</v>
      </c>
      <c r="I426" s="183"/>
      <c r="J426" s="13"/>
      <c r="K426" s="13"/>
      <c r="L426" s="178"/>
      <c r="M426" s="184"/>
      <c r="N426" s="185"/>
      <c r="O426" s="185"/>
      <c r="P426" s="185"/>
      <c r="Q426" s="185"/>
      <c r="R426" s="185"/>
      <c r="S426" s="185"/>
      <c r="T426" s="186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180" t="s">
        <v>131</v>
      </c>
      <c r="AU426" s="180" t="s">
        <v>129</v>
      </c>
      <c r="AV426" s="13" t="s">
        <v>129</v>
      </c>
      <c r="AW426" s="13" t="s">
        <v>33</v>
      </c>
      <c r="AX426" s="13" t="s">
        <v>77</v>
      </c>
      <c r="AY426" s="180" t="s">
        <v>120</v>
      </c>
    </row>
    <row r="427" s="15" customFormat="1">
      <c r="A427" s="15"/>
      <c r="B427" s="195"/>
      <c r="C427" s="15"/>
      <c r="D427" s="179" t="s">
        <v>131</v>
      </c>
      <c r="E427" s="196" t="s">
        <v>1</v>
      </c>
      <c r="F427" s="197" t="s">
        <v>157</v>
      </c>
      <c r="G427" s="15"/>
      <c r="H427" s="198">
        <v>29.73</v>
      </c>
      <c r="I427" s="199"/>
      <c r="J427" s="15"/>
      <c r="K427" s="15"/>
      <c r="L427" s="195"/>
      <c r="M427" s="200"/>
      <c r="N427" s="201"/>
      <c r="O427" s="201"/>
      <c r="P427" s="201"/>
      <c r="Q427" s="201"/>
      <c r="R427" s="201"/>
      <c r="S427" s="201"/>
      <c r="T427" s="202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196" t="s">
        <v>131</v>
      </c>
      <c r="AU427" s="196" t="s">
        <v>129</v>
      </c>
      <c r="AV427" s="15" t="s">
        <v>128</v>
      </c>
      <c r="AW427" s="15" t="s">
        <v>33</v>
      </c>
      <c r="AX427" s="15" t="s">
        <v>82</v>
      </c>
      <c r="AY427" s="196" t="s">
        <v>120</v>
      </c>
    </row>
    <row r="428" s="2" customFormat="1" ht="16.5" customHeight="1">
      <c r="A428" s="37"/>
      <c r="B428" s="164"/>
      <c r="C428" s="165" t="s">
        <v>520</v>
      </c>
      <c r="D428" s="165" t="s">
        <v>123</v>
      </c>
      <c r="E428" s="166" t="s">
        <v>521</v>
      </c>
      <c r="F428" s="167" t="s">
        <v>522</v>
      </c>
      <c r="G428" s="168" t="s">
        <v>160</v>
      </c>
      <c r="H428" s="169">
        <v>4.6100000000000003</v>
      </c>
      <c r="I428" s="170"/>
      <c r="J428" s="171">
        <f>ROUND(I428*H428,2)</f>
        <v>0</v>
      </c>
      <c r="K428" s="167" t="s">
        <v>127</v>
      </c>
      <c r="L428" s="38"/>
      <c r="M428" s="172" t="s">
        <v>1</v>
      </c>
      <c r="N428" s="173" t="s">
        <v>43</v>
      </c>
      <c r="O428" s="76"/>
      <c r="P428" s="174">
        <f>O428*H428</f>
        <v>0</v>
      </c>
      <c r="Q428" s="174">
        <v>0.0043200000000000001</v>
      </c>
      <c r="R428" s="174">
        <f>Q428*H428</f>
        <v>0.019915200000000001</v>
      </c>
      <c r="S428" s="174">
        <v>0</v>
      </c>
      <c r="T428" s="175">
        <f>S428*H428</f>
        <v>0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R428" s="176" t="s">
        <v>231</v>
      </c>
      <c r="AT428" s="176" t="s">
        <v>123</v>
      </c>
      <c r="AU428" s="176" t="s">
        <v>129</v>
      </c>
      <c r="AY428" s="18" t="s">
        <v>120</v>
      </c>
      <c r="BE428" s="177">
        <f>IF(N428="základní",J428,0)</f>
        <v>0</v>
      </c>
      <c r="BF428" s="177">
        <f>IF(N428="snížená",J428,0)</f>
        <v>0</v>
      </c>
      <c r="BG428" s="177">
        <f>IF(N428="zákl. přenesená",J428,0)</f>
        <v>0</v>
      </c>
      <c r="BH428" s="177">
        <f>IF(N428="sníž. přenesená",J428,0)</f>
        <v>0</v>
      </c>
      <c r="BI428" s="177">
        <f>IF(N428="nulová",J428,0)</f>
        <v>0</v>
      </c>
      <c r="BJ428" s="18" t="s">
        <v>129</v>
      </c>
      <c r="BK428" s="177">
        <f>ROUND(I428*H428,2)</f>
        <v>0</v>
      </c>
      <c r="BL428" s="18" t="s">
        <v>231</v>
      </c>
      <c r="BM428" s="176" t="s">
        <v>523</v>
      </c>
    </row>
    <row r="429" s="13" customFormat="1">
      <c r="A429" s="13"/>
      <c r="B429" s="178"/>
      <c r="C429" s="13"/>
      <c r="D429" s="179" t="s">
        <v>131</v>
      </c>
      <c r="E429" s="180" t="s">
        <v>1</v>
      </c>
      <c r="F429" s="181" t="s">
        <v>275</v>
      </c>
      <c r="G429" s="13"/>
      <c r="H429" s="182">
        <v>4.6100000000000003</v>
      </c>
      <c r="I429" s="183"/>
      <c r="J429" s="13"/>
      <c r="K429" s="13"/>
      <c r="L429" s="178"/>
      <c r="M429" s="184"/>
      <c r="N429" s="185"/>
      <c r="O429" s="185"/>
      <c r="P429" s="185"/>
      <c r="Q429" s="185"/>
      <c r="R429" s="185"/>
      <c r="S429" s="185"/>
      <c r="T429" s="186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180" t="s">
        <v>131</v>
      </c>
      <c r="AU429" s="180" t="s">
        <v>129</v>
      </c>
      <c r="AV429" s="13" t="s">
        <v>129</v>
      </c>
      <c r="AW429" s="13" t="s">
        <v>33</v>
      </c>
      <c r="AX429" s="13" t="s">
        <v>82</v>
      </c>
      <c r="AY429" s="180" t="s">
        <v>120</v>
      </c>
    </row>
    <row r="430" s="2" customFormat="1" ht="16.5" customHeight="1">
      <c r="A430" s="37"/>
      <c r="B430" s="164"/>
      <c r="C430" s="165" t="s">
        <v>524</v>
      </c>
      <c r="D430" s="165" t="s">
        <v>123</v>
      </c>
      <c r="E430" s="166" t="s">
        <v>525</v>
      </c>
      <c r="F430" s="167" t="s">
        <v>526</v>
      </c>
      <c r="G430" s="168" t="s">
        <v>160</v>
      </c>
      <c r="H430" s="169">
        <v>23.16</v>
      </c>
      <c r="I430" s="170"/>
      <c r="J430" s="171">
        <f>ROUND(I430*H430,2)</f>
        <v>0</v>
      </c>
      <c r="K430" s="167" t="s">
        <v>127</v>
      </c>
      <c r="L430" s="38"/>
      <c r="M430" s="172" t="s">
        <v>1</v>
      </c>
      <c r="N430" s="173" t="s">
        <v>43</v>
      </c>
      <c r="O430" s="76"/>
      <c r="P430" s="174">
        <f>O430*H430</f>
        <v>0</v>
      </c>
      <c r="Q430" s="174">
        <v>0.0053899999999999998</v>
      </c>
      <c r="R430" s="174">
        <f>Q430*H430</f>
        <v>0.1248324</v>
      </c>
      <c r="S430" s="174">
        <v>0</v>
      </c>
      <c r="T430" s="175">
        <f>S430*H430</f>
        <v>0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R430" s="176" t="s">
        <v>231</v>
      </c>
      <c r="AT430" s="176" t="s">
        <v>123</v>
      </c>
      <c r="AU430" s="176" t="s">
        <v>129</v>
      </c>
      <c r="AY430" s="18" t="s">
        <v>120</v>
      </c>
      <c r="BE430" s="177">
        <f>IF(N430="základní",J430,0)</f>
        <v>0</v>
      </c>
      <c r="BF430" s="177">
        <f>IF(N430="snížená",J430,0)</f>
        <v>0</v>
      </c>
      <c r="BG430" s="177">
        <f>IF(N430="zákl. přenesená",J430,0)</f>
        <v>0</v>
      </c>
      <c r="BH430" s="177">
        <f>IF(N430="sníž. přenesená",J430,0)</f>
        <v>0</v>
      </c>
      <c r="BI430" s="177">
        <f>IF(N430="nulová",J430,0)</f>
        <v>0</v>
      </c>
      <c r="BJ430" s="18" t="s">
        <v>129</v>
      </c>
      <c r="BK430" s="177">
        <f>ROUND(I430*H430,2)</f>
        <v>0</v>
      </c>
      <c r="BL430" s="18" t="s">
        <v>231</v>
      </c>
      <c r="BM430" s="176" t="s">
        <v>527</v>
      </c>
    </row>
    <row r="431" s="13" customFormat="1">
      <c r="A431" s="13"/>
      <c r="B431" s="178"/>
      <c r="C431" s="13"/>
      <c r="D431" s="179" t="s">
        <v>131</v>
      </c>
      <c r="E431" s="180" t="s">
        <v>1</v>
      </c>
      <c r="F431" s="181" t="s">
        <v>528</v>
      </c>
      <c r="G431" s="13"/>
      <c r="H431" s="182">
        <v>23.16</v>
      </c>
      <c r="I431" s="183"/>
      <c r="J431" s="13"/>
      <c r="K431" s="13"/>
      <c r="L431" s="178"/>
      <c r="M431" s="184"/>
      <c r="N431" s="185"/>
      <c r="O431" s="185"/>
      <c r="P431" s="185"/>
      <c r="Q431" s="185"/>
      <c r="R431" s="185"/>
      <c r="S431" s="185"/>
      <c r="T431" s="18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180" t="s">
        <v>131</v>
      </c>
      <c r="AU431" s="180" t="s">
        <v>129</v>
      </c>
      <c r="AV431" s="13" t="s">
        <v>129</v>
      </c>
      <c r="AW431" s="13" t="s">
        <v>33</v>
      </c>
      <c r="AX431" s="13" t="s">
        <v>82</v>
      </c>
      <c r="AY431" s="180" t="s">
        <v>120</v>
      </c>
    </row>
    <row r="432" s="2" customFormat="1" ht="16.5" customHeight="1">
      <c r="A432" s="37"/>
      <c r="B432" s="164"/>
      <c r="C432" s="165" t="s">
        <v>529</v>
      </c>
      <c r="D432" s="165" t="s">
        <v>123</v>
      </c>
      <c r="E432" s="166" t="s">
        <v>530</v>
      </c>
      <c r="F432" s="167" t="s">
        <v>531</v>
      </c>
      <c r="G432" s="168" t="s">
        <v>160</v>
      </c>
      <c r="H432" s="169">
        <v>28.59</v>
      </c>
      <c r="I432" s="170"/>
      <c r="J432" s="171">
        <f>ROUND(I432*H432,2)</f>
        <v>0</v>
      </c>
      <c r="K432" s="167" t="s">
        <v>127</v>
      </c>
      <c r="L432" s="38"/>
      <c r="M432" s="172" t="s">
        <v>1</v>
      </c>
      <c r="N432" s="173" t="s">
        <v>43</v>
      </c>
      <c r="O432" s="76"/>
      <c r="P432" s="174">
        <f>O432*H432</f>
        <v>0</v>
      </c>
      <c r="Q432" s="174">
        <v>0.0035500000000000002</v>
      </c>
      <c r="R432" s="174">
        <f>Q432*H432</f>
        <v>0.1014945</v>
      </c>
      <c r="S432" s="174">
        <v>0</v>
      </c>
      <c r="T432" s="175">
        <f>S432*H432</f>
        <v>0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R432" s="176" t="s">
        <v>231</v>
      </c>
      <c r="AT432" s="176" t="s">
        <v>123</v>
      </c>
      <c r="AU432" s="176" t="s">
        <v>129</v>
      </c>
      <c r="AY432" s="18" t="s">
        <v>120</v>
      </c>
      <c r="BE432" s="177">
        <f>IF(N432="základní",J432,0)</f>
        <v>0</v>
      </c>
      <c r="BF432" s="177">
        <f>IF(N432="snížená",J432,0)</f>
        <v>0</v>
      </c>
      <c r="BG432" s="177">
        <f>IF(N432="zákl. přenesená",J432,0)</f>
        <v>0</v>
      </c>
      <c r="BH432" s="177">
        <f>IF(N432="sníž. přenesená",J432,0)</f>
        <v>0</v>
      </c>
      <c r="BI432" s="177">
        <f>IF(N432="nulová",J432,0)</f>
        <v>0</v>
      </c>
      <c r="BJ432" s="18" t="s">
        <v>129</v>
      </c>
      <c r="BK432" s="177">
        <f>ROUND(I432*H432,2)</f>
        <v>0</v>
      </c>
      <c r="BL432" s="18" t="s">
        <v>231</v>
      </c>
      <c r="BM432" s="176" t="s">
        <v>532</v>
      </c>
    </row>
    <row r="433" s="13" customFormat="1">
      <c r="A433" s="13"/>
      <c r="B433" s="178"/>
      <c r="C433" s="13"/>
      <c r="D433" s="179" t="s">
        <v>131</v>
      </c>
      <c r="E433" s="180" t="s">
        <v>1</v>
      </c>
      <c r="F433" s="181" t="s">
        <v>533</v>
      </c>
      <c r="G433" s="13"/>
      <c r="H433" s="182">
        <v>28.59</v>
      </c>
      <c r="I433" s="183"/>
      <c r="J433" s="13"/>
      <c r="K433" s="13"/>
      <c r="L433" s="178"/>
      <c r="M433" s="184"/>
      <c r="N433" s="185"/>
      <c r="O433" s="185"/>
      <c r="P433" s="185"/>
      <c r="Q433" s="185"/>
      <c r="R433" s="185"/>
      <c r="S433" s="185"/>
      <c r="T433" s="186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80" t="s">
        <v>131</v>
      </c>
      <c r="AU433" s="180" t="s">
        <v>129</v>
      </c>
      <c r="AV433" s="13" t="s">
        <v>129</v>
      </c>
      <c r="AW433" s="13" t="s">
        <v>33</v>
      </c>
      <c r="AX433" s="13" t="s">
        <v>77</v>
      </c>
      <c r="AY433" s="180" t="s">
        <v>120</v>
      </c>
    </row>
    <row r="434" s="15" customFormat="1">
      <c r="A434" s="15"/>
      <c r="B434" s="195"/>
      <c r="C434" s="15"/>
      <c r="D434" s="179" t="s">
        <v>131</v>
      </c>
      <c r="E434" s="196" t="s">
        <v>1</v>
      </c>
      <c r="F434" s="197" t="s">
        <v>157</v>
      </c>
      <c r="G434" s="15"/>
      <c r="H434" s="198">
        <v>28.59</v>
      </c>
      <c r="I434" s="199"/>
      <c r="J434" s="15"/>
      <c r="K434" s="15"/>
      <c r="L434" s="195"/>
      <c r="M434" s="200"/>
      <c r="N434" s="201"/>
      <c r="O434" s="201"/>
      <c r="P434" s="201"/>
      <c r="Q434" s="201"/>
      <c r="R434" s="201"/>
      <c r="S434" s="201"/>
      <c r="T434" s="202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196" t="s">
        <v>131</v>
      </c>
      <c r="AU434" s="196" t="s">
        <v>129</v>
      </c>
      <c r="AV434" s="15" t="s">
        <v>128</v>
      </c>
      <c r="AW434" s="15" t="s">
        <v>33</v>
      </c>
      <c r="AX434" s="15" t="s">
        <v>82</v>
      </c>
      <c r="AY434" s="196" t="s">
        <v>120</v>
      </c>
    </row>
    <row r="435" s="2" customFormat="1" ht="21.75" customHeight="1">
      <c r="A435" s="37"/>
      <c r="B435" s="164"/>
      <c r="C435" s="165" t="s">
        <v>534</v>
      </c>
      <c r="D435" s="165" t="s">
        <v>123</v>
      </c>
      <c r="E435" s="166" t="s">
        <v>535</v>
      </c>
      <c r="F435" s="167" t="s">
        <v>536</v>
      </c>
      <c r="G435" s="168" t="s">
        <v>160</v>
      </c>
      <c r="H435" s="169">
        <v>21.510000000000002</v>
      </c>
      <c r="I435" s="170"/>
      <c r="J435" s="171">
        <f>ROUND(I435*H435,2)</f>
        <v>0</v>
      </c>
      <c r="K435" s="167" t="s">
        <v>127</v>
      </c>
      <c r="L435" s="38"/>
      <c r="M435" s="172" t="s">
        <v>1</v>
      </c>
      <c r="N435" s="173" t="s">
        <v>43</v>
      </c>
      <c r="O435" s="76"/>
      <c r="P435" s="174">
        <f>O435*H435</f>
        <v>0</v>
      </c>
      <c r="Q435" s="174">
        <v>0.0020300000000000001</v>
      </c>
      <c r="R435" s="174">
        <f>Q435*H435</f>
        <v>0.043665300000000004</v>
      </c>
      <c r="S435" s="174">
        <v>0</v>
      </c>
      <c r="T435" s="175">
        <f>S435*H435</f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176" t="s">
        <v>231</v>
      </c>
      <c r="AT435" s="176" t="s">
        <v>123</v>
      </c>
      <c r="AU435" s="176" t="s">
        <v>129</v>
      </c>
      <c r="AY435" s="18" t="s">
        <v>120</v>
      </c>
      <c r="BE435" s="177">
        <f>IF(N435="základní",J435,0)</f>
        <v>0</v>
      </c>
      <c r="BF435" s="177">
        <f>IF(N435="snížená",J435,0)</f>
        <v>0</v>
      </c>
      <c r="BG435" s="177">
        <f>IF(N435="zákl. přenesená",J435,0)</f>
        <v>0</v>
      </c>
      <c r="BH435" s="177">
        <f>IF(N435="sníž. přenesená",J435,0)</f>
        <v>0</v>
      </c>
      <c r="BI435" s="177">
        <f>IF(N435="nulová",J435,0)</f>
        <v>0</v>
      </c>
      <c r="BJ435" s="18" t="s">
        <v>129</v>
      </c>
      <c r="BK435" s="177">
        <f>ROUND(I435*H435,2)</f>
        <v>0</v>
      </c>
      <c r="BL435" s="18" t="s">
        <v>231</v>
      </c>
      <c r="BM435" s="176" t="s">
        <v>537</v>
      </c>
    </row>
    <row r="436" s="13" customFormat="1">
      <c r="A436" s="13"/>
      <c r="B436" s="178"/>
      <c r="C436" s="13"/>
      <c r="D436" s="179" t="s">
        <v>131</v>
      </c>
      <c r="E436" s="180" t="s">
        <v>1</v>
      </c>
      <c r="F436" s="181" t="s">
        <v>538</v>
      </c>
      <c r="G436" s="13"/>
      <c r="H436" s="182">
        <v>21.510000000000002</v>
      </c>
      <c r="I436" s="183"/>
      <c r="J436" s="13"/>
      <c r="K436" s="13"/>
      <c r="L436" s="178"/>
      <c r="M436" s="184"/>
      <c r="N436" s="185"/>
      <c r="O436" s="185"/>
      <c r="P436" s="185"/>
      <c r="Q436" s="185"/>
      <c r="R436" s="185"/>
      <c r="S436" s="185"/>
      <c r="T436" s="186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180" t="s">
        <v>131</v>
      </c>
      <c r="AU436" s="180" t="s">
        <v>129</v>
      </c>
      <c r="AV436" s="13" t="s">
        <v>129</v>
      </c>
      <c r="AW436" s="13" t="s">
        <v>33</v>
      </c>
      <c r="AX436" s="13" t="s">
        <v>77</v>
      </c>
      <c r="AY436" s="180" t="s">
        <v>120</v>
      </c>
    </row>
    <row r="437" s="15" customFormat="1">
      <c r="A437" s="15"/>
      <c r="B437" s="195"/>
      <c r="C437" s="15"/>
      <c r="D437" s="179" t="s">
        <v>131</v>
      </c>
      <c r="E437" s="196" t="s">
        <v>1</v>
      </c>
      <c r="F437" s="197" t="s">
        <v>157</v>
      </c>
      <c r="G437" s="15"/>
      <c r="H437" s="198">
        <v>21.510000000000002</v>
      </c>
      <c r="I437" s="199"/>
      <c r="J437" s="15"/>
      <c r="K437" s="15"/>
      <c r="L437" s="195"/>
      <c r="M437" s="200"/>
      <c r="N437" s="201"/>
      <c r="O437" s="201"/>
      <c r="P437" s="201"/>
      <c r="Q437" s="201"/>
      <c r="R437" s="201"/>
      <c r="S437" s="201"/>
      <c r="T437" s="202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196" t="s">
        <v>131</v>
      </c>
      <c r="AU437" s="196" t="s">
        <v>129</v>
      </c>
      <c r="AV437" s="15" t="s">
        <v>128</v>
      </c>
      <c r="AW437" s="15" t="s">
        <v>33</v>
      </c>
      <c r="AX437" s="15" t="s">
        <v>82</v>
      </c>
      <c r="AY437" s="196" t="s">
        <v>120</v>
      </c>
    </row>
    <row r="438" s="2" customFormat="1" ht="16.5" customHeight="1">
      <c r="A438" s="37"/>
      <c r="B438" s="164"/>
      <c r="C438" s="165" t="s">
        <v>539</v>
      </c>
      <c r="D438" s="165" t="s">
        <v>123</v>
      </c>
      <c r="E438" s="166" t="s">
        <v>540</v>
      </c>
      <c r="F438" s="167" t="s">
        <v>541</v>
      </c>
      <c r="G438" s="168" t="s">
        <v>160</v>
      </c>
      <c r="H438" s="169">
        <v>52.5</v>
      </c>
      <c r="I438" s="170"/>
      <c r="J438" s="171">
        <f>ROUND(I438*H438,2)</f>
        <v>0</v>
      </c>
      <c r="K438" s="167" t="s">
        <v>127</v>
      </c>
      <c r="L438" s="38"/>
      <c r="M438" s="172" t="s">
        <v>1</v>
      </c>
      <c r="N438" s="173" t="s">
        <v>43</v>
      </c>
      <c r="O438" s="76"/>
      <c r="P438" s="174">
        <f>O438*H438</f>
        <v>0</v>
      </c>
      <c r="Q438" s="174">
        <v>0</v>
      </c>
      <c r="R438" s="174">
        <f>Q438*H438</f>
        <v>0</v>
      </c>
      <c r="S438" s="174">
        <v>0</v>
      </c>
      <c r="T438" s="175">
        <f>S438*H438</f>
        <v>0</v>
      </c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R438" s="176" t="s">
        <v>231</v>
      </c>
      <c r="AT438" s="176" t="s">
        <v>123</v>
      </c>
      <c r="AU438" s="176" t="s">
        <v>129</v>
      </c>
      <c r="AY438" s="18" t="s">
        <v>120</v>
      </c>
      <c r="BE438" s="177">
        <f>IF(N438="základní",J438,0)</f>
        <v>0</v>
      </c>
      <c r="BF438" s="177">
        <f>IF(N438="snížená",J438,0)</f>
        <v>0</v>
      </c>
      <c r="BG438" s="177">
        <f>IF(N438="zákl. přenesená",J438,0)</f>
        <v>0</v>
      </c>
      <c r="BH438" s="177">
        <f>IF(N438="sníž. přenesená",J438,0)</f>
        <v>0</v>
      </c>
      <c r="BI438" s="177">
        <f>IF(N438="nulová",J438,0)</f>
        <v>0</v>
      </c>
      <c r="BJ438" s="18" t="s">
        <v>129</v>
      </c>
      <c r="BK438" s="177">
        <f>ROUND(I438*H438,2)</f>
        <v>0</v>
      </c>
      <c r="BL438" s="18" t="s">
        <v>231</v>
      </c>
      <c r="BM438" s="176" t="s">
        <v>542</v>
      </c>
    </row>
    <row r="439" s="13" customFormat="1">
      <c r="A439" s="13"/>
      <c r="B439" s="178"/>
      <c r="C439" s="13"/>
      <c r="D439" s="179" t="s">
        <v>131</v>
      </c>
      <c r="E439" s="180" t="s">
        <v>1</v>
      </c>
      <c r="F439" s="181" t="s">
        <v>543</v>
      </c>
      <c r="G439" s="13"/>
      <c r="H439" s="182">
        <v>52.5</v>
      </c>
      <c r="I439" s="183"/>
      <c r="J439" s="13"/>
      <c r="K439" s="13"/>
      <c r="L439" s="178"/>
      <c r="M439" s="184"/>
      <c r="N439" s="185"/>
      <c r="O439" s="185"/>
      <c r="P439" s="185"/>
      <c r="Q439" s="185"/>
      <c r="R439" s="185"/>
      <c r="S439" s="185"/>
      <c r="T439" s="186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180" t="s">
        <v>131</v>
      </c>
      <c r="AU439" s="180" t="s">
        <v>129</v>
      </c>
      <c r="AV439" s="13" t="s">
        <v>129</v>
      </c>
      <c r="AW439" s="13" t="s">
        <v>33</v>
      </c>
      <c r="AX439" s="13" t="s">
        <v>82</v>
      </c>
      <c r="AY439" s="180" t="s">
        <v>120</v>
      </c>
    </row>
    <row r="440" s="2" customFormat="1" ht="16.5" customHeight="1">
      <c r="A440" s="37"/>
      <c r="B440" s="164"/>
      <c r="C440" s="165" t="s">
        <v>544</v>
      </c>
      <c r="D440" s="165" t="s">
        <v>123</v>
      </c>
      <c r="E440" s="166" t="s">
        <v>545</v>
      </c>
      <c r="F440" s="167" t="s">
        <v>546</v>
      </c>
      <c r="G440" s="168" t="s">
        <v>328</v>
      </c>
      <c r="H440" s="169">
        <v>30</v>
      </c>
      <c r="I440" s="170"/>
      <c r="J440" s="171">
        <f>ROUND(I440*H440,2)</f>
        <v>0</v>
      </c>
      <c r="K440" s="167" t="s">
        <v>127</v>
      </c>
      <c r="L440" s="38"/>
      <c r="M440" s="172" t="s">
        <v>1</v>
      </c>
      <c r="N440" s="173" t="s">
        <v>43</v>
      </c>
      <c r="O440" s="76"/>
      <c r="P440" s="174">
        <f>O440*H440</f>
        <v>0</v>
      </c>
      <c r="Q440" s="174">
        <v>0</v>
      </c>
      <c r="R440" s="174">
        <f>Q440*H440</f>
        <v>0</v>
      </c>
      <c r="S440" s="174">
        <v>0</v>
      </c>
      <c r="T440" s="175">
        <f>S440*H440</f>
        <v>0</v>
      </c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R440" s="176" t="s">
        <v>231</v>
      </c>
      <c r="AT440" s="176" t="s">
        <v>123</v>
      </c>
      <c r="AU440" s="176" t="s">
        <v>129</v>
      </c>
      <c r="AY440" s="18" t="s">
        <v>120</v>
      </c>
      <c r="BE440" s="177">
        <f>IF(N440="základní",J440,0)</f>
        <v>0</v>
      </c>
      <c r="BF440" s="177">
        <f>IF(N440="snížená",J440,0)</f>
        <v>0</v>
      </c>
      <c r="BG440" s="177">
        <f>IF(N440="zákl. přenesená",J440,0)</f>
        <v>0</v>
      </c>
      <c r="BH440" s="177">
        <f>IF(N440="sníž. přenesená",J440,0)</f>
        <v>0</v>
      </c>
      <c r="BI440" s="177">
        <f>IF(N440="nulová",J440,0)</f>
        <v>0</v>
      </c>
      <c r="BJ440" s="18" t="s">
        <v>129</v>
      </c>
      <c r="BK440" s="177">
        <f>ROUND(I440*H440,2)</f>
        <v>0</v>
      </c>
      <c r="BL440" s="18" t="s">
        <v>231</v>
      </c>
      <c r="BM440" s="176" t="s">
        <v>547</v>
      </c>
    </row>
    <row r="441" s="13" customFormat="1">
      <c r="A441" s="13"/>
      <c r="B441" s="178"/>
      <c r="C441" s="13"/>
      <c r="D441" s="179" t="s">
        <v>131</v>
      </c>
      <c r="E441" s="180" t="s">
        <v>1</v>
      </c>
      <c r="F441" s="181" t="s">
        <v>548</v>
      </c>
      <c r="G441" s="13"/>
      <c r="H441" s="182">
        <v>30</v>
      </c>
      <c r="I441" s="183"/>
      <c r="J441" s="13"/>
      <c r="K441" s="13"/>
      <c r="L441" s="178"/>
      <c r="M441" s="184"/>
      <c r="N441" s="185"/>
      <c r="O441" s="185"/>
      <c r="P441" s="185"/>
      <c r="Q441" s="185"/>
      <c r="R441" s="185"/>
      <c r="S441" s="185"/>
      <c r="T441" s="186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180" t="s">
        <v>131</v>
      </c>
      <c r="AU441" s="180" t="s">
        <v>129</v>
      </c>
      <c r="AV441" s="13" t="s">
        <v>129</v>
      </c>
      <c r="AW441" s="13" t="s">
        <v>33</v>
      </c>
      <c r="AX441" s="13" t="s">
        <v>82</v>
      </c>
      <c r="AY441" s="180" t="s">
        <v>120</v>
      </c>
    </row>
    <row r="442" s="2" customFormat="1" ht="16.5" customHeight="1">
      <c r="A442" s="37"/>
      <c r="B442" s="164"/>
      <c r="C442" s="203" t="s">
        <v>549</v>
      </c>
      <c r="D442" s="203" t="s">
        <v>169</v>
      </c>
      <c r="E442" s="204" t="s">
        <v>550</v>
      </c>
      <c r="F442" s="205" t="s">
        <v>551</v>
      </c>
      <c r="G442" s="206" t="s">
        <v>328</v>
      </c>
      <c r="H442" s="207">
        <v>30</v>
      </c>
      <c r="I442" s="208"/>
      <c r="J442" s="209">
        <f>ROUND(I442*H442,2)</f>
        <v>0</v>
      </c>
      <c r="K442" s="205" t="s">
        <v>127</v>
      </c>
      <c r="L442" s="210"/>
      <c r="M442" s="211" t="s">
        <v>1</v>
      </c>
      <c r="N442" s="212" t="s">
        <v>43</v>
      </c>
      <c r="O442" s="76"/>
      <c r="P442" s="174">
        <f>O442*H442</f>
        <v>0</v>
      </c>
      <c r="Q442" s="174">
        <v>0.00042000000000000002</v>
      </c>
      <c r="R442" s="174">
        <f>Q442*H442</f>
        <v>0.0126</v>
      </c>
      <c r="S442" s="174">
        <v>0</v>
      </c>
      <c r="T442" s="175">
        <f>S442*H442</f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R442" s="176" t="s">
        <v>345</v>
      </c>
      <c r="AT442" s="176" t="s">
        <v>169</v>
      </c>
      <c r="AU442" s="176" t="s">
        <v>129</v>
      </c>
      <c r="AY442" s="18" t="s">
        <v>120</v>
      </c>
      <c r="BE442" s="177">
        <f>IF(N442="základní",J442,0)</f>
        <v>0</v>
      </c>
      <c r="BF442" s="177">
        <f>IF(N442="snížená",J442,0)</f>
        <v>0</v>
      </c>
      <c r="BG442" s="177">
        <f>IF(N442="zákl. přenesená",J442,0)</f>
        <v>0</v>
      </c>
      <c r="BH442" s="177">
        <f>IF(N442="sníž. přenesená",J442,0)</f>
        <v>0</v>
      </c>
      <c r="BI442" s="177">
        <f>IF(N442="nulová",J442,0)</f>
        <v>0</v>
      </c>
      <c r="BJ442" s="18" t="s">
        <v>129</v>
      </c>
      <c r="BK442" s="177">
        <f>ROUND(I442*H442,2)</f>
        <v>0</v>
      </c>
      <c r="BL442" s="18" t="s">
        <v>231</v>
      </c>
      <c r="BM442" s="176" t="s">
        <v>552</v>
      </c>
    </row>
    <row r="443" s="2" customFormat="1" ht="16.5" customHeight="1">
      <c r="A443" s="37"/>
      <c r="B443" s="164"/>
      <c r="C443" s="165" t="s">
        <v>553</v>
      </c>
      <c r="D443" s="165" t="s">
        <v>123</v>
      </c>
      <c r="E443" s="166" t="s">
        <v>554</v>
      </c>
      <c r="F443" s="167" t="s">
        <v>555</v>
      </c>
      <c r="G443" s="168" t="s">
        <v>328</v>
      </c>
      <c r="H443" s="169">
        <v>5</v>
      </c>
      <c r="I443" s="170"/>
      <c r="J443" s="171">
        <f>ROUND(I443*H443,2)</f>
        <v>0</v>
      </c>
      <c r="K443" s="167" t="s">
        <v>127</v>
      </c>
      <c r="L443" s="38"/>
      <c r="M443" s="172" t="s">
        <v>1</v>
      </c>
      <c r="N443" s="173" t="s">
        <v>43</v>
      </c>
      <c r="O443" s="76"/>
      <c r="P443" s="174">
        <f>O443*H443</f>
        <v>0</v>
      </c>
      <c r="Q443" s="174">
        <v>0</v>
      </c>
      <c r="R443" s="174">
        <f>Q443*H443</f>
        <v>0</v>
      </c>
      <c r="S443" s="174">
        <v>0</v>
      </c>
      <c r="T443" s="175">
        <f>S443*H443</f>
        <v>0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R443" s="176" t="s">
        <v>231</v>
      </c>
      <c r="AT443" s="176" t="s">
        <v>123</v>
      </c>
      <c r="AU443" s="176" t="s">
        <v>129</v>
      </c>
      <c r="AY443" s="18" t="s">
        <v>120</v>
      </c>
      <c r="BE443" s="177">
        <f>IF(N443="základní",J443,0)</f>
        <v>0</v>
      </c>
      <c r="BF443" s="177">
        <f>IF(N443="snížená",J443,0)</f>
        <v>0</v>
      </c>
      <c r="BG443" s="177">
        <f>IF(N443="zákl. přenesená",J443,0)</f>
        <v>0</v>
      </c>
      <c r="BH443" s="177">
        <f>IF(N443="sníž. přenesená",J443,0)</f>
        <v>0</v>
      </c>
      <c r="BI443" s="177">
        <f>IF(N443="nulová",J443,0)</f>
        <v>0</v>
      </c>
      <c r="BJ443" s="18" t="s">
        <v>129</v>
      </c>
      <c r="BK443" s="177">
        <f>ROUND(I443*H443,2)</f>
        <v>0</v>
      </c>
      <c r="BL443" s="18" t="s">
        <v>231</v>
      </c>
      <c r="BM443" s="176" t="s">
        <v>556</v>
      </c>
    </row>
    <row r="444" s="13" customFormat="1">
      <c r="A444" s="13"/>
      <c r="B444" s="178"/>
      <c r="C444" s="13"/>
      <c r="D444" s="179" t="s">
        <v>131</v>
      </c>
      <c r="E444" s="180" t="s">
        <v>1</v>
      </c>
      <c r="F444" s="181" t="s">
        <v>557</v>
      </c>
      <c r="G444" s="13"/>
      <c r="H444" s="182">
        <v>2</v>
      </c>
      <c r="I444" s="183"/>
      <c r="J444" s="13"/>
      <c r="K444" s="13"/>
      <c r="L444" s="178"/>
      <c r="M444" s="184"/>
      <c r="N444" s="185"/>
      <c r="O444" s="185"/>
      <c r="P444" s="185"/>
      <c r="Q444" s="185"/>
      <c r="R444" s="185"/>
      <c r="S444" s="185"/>
      <c r="T444" s="186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180" t="s">
        <v>131</v>
      </c>
      <c r="AU444" s="180" t="s">
        <v>129</v>
      </c>
      <c r="AV444" s="13" t="s">
        <v>129</v>
      </c>
      <c r="AW444" s="13" t="s">
        <v>33</v>
      </c>
      <c r="AX444" s="13" t="s">
        <v>77</v>
      </c>
      <c r="AY444" s="180" t="s">
        <v>120</v>
      </c>
    </row>
    <row r="445" s="13" customFormat="1">
      <c r="A445" s="13"/>
      <c r="B445" s="178"/>
      <c r="C445" s="13"/>
      <c r="D445" s="179" t="s">
        <v>131</v>
      </c>
      <c r="E445" s="180" t="s">
        <v>1</v>
      </c>
      <c r="F445" s="181" t="s">
        <v>558</v>
      </c>
      <c r="G445" s="13"/>
      <c r="H445" s="182">
        <v>3</v>
      </c>
      <c r="I445" s="183"/>
      <c r="J445" s="13"/>
      <c r="K445" s="13"/>
      <c r="L445" s="178"/>
      <c r="M445" s="184"/>
      <c r="N445" s="185"/>
      <c r="O445" s="185"/>
      <c r="P445" s="185"/>
      <c r="Q445" s="185"/>
      <c r="R445" s="185"/>
      <c r="S445" s="185"/>
      <c r="T445" s="186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180" t="s">
        <v>131</v>
      </c>
      <c r="AU445" s="180" t="s">
        <v>129</v>
      </c>
      <c r="AV445" s="13" t="s">
        <v>129</v>
      </c>
      <c r="AW445" s="13" t="s">
        <v>33</v>
      </c>
      <c r="AX445" s="13" t="s">
        <v>77</v>
      </c>
      <c r="AY445" s="180" t="s">
        <v>120</v>
      </c>
    </row>
    <row r="446" s="15" customFormat="1">
      <c r="A446" s="15"/>
      <c r="B446" s="195"/>
      <c r="C446" s="15"/>
      <c r="D446" s="179" t="s">
        <v>131</v>
      </c>
      <c r="E446" s="196" t="s">
        <v>1</v>
      </c>
      <c r="F446" s="197" t="s">
        <v>157</v>
      </c>
      <c r="G446" s="15"/>
      <c r="H446" s="198">
        <v>5</v>
      </c>
      <c r="I446" s="199"/>
      <c r="J446" s="15"/>
      <c r="K446" s="15"/>
      <c r="L446" s="195"/>
      <c r="M446" s="200"/>
      <c r="N446" s="201"/>
      <c r="O446" s="201"/>
      <c r="P446" s="201"/>
      <c r="Q446" s="201"/>
      <c r="R446" s="201"/>
      <c r="S446" s="201"/>
      <c r="T446" s="202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196" t="s">
        <v>131</v>
      </c>
      <c r="AU446" s="196" t="s">
        <v>129</v>
      </c>
      <c r="AV446" s="15" t="s">
        <v>128</v>
      </c>
      <c r="AW446" s="15" t="s">
        <v>33</v>
      </c>
      <c r="AX446" s="15" t="s">
        <v>82</v>
      </c>
      <c r="AY446" s="196" t="s">
        <v>120</v>
      </c>
    </row>
    <row r="447" s="2" customFormat="1" ht="16.5" customHeight="1">
      <c r="A447" s="37"/>
      <c r="B447" s="164"/>
      <c r="C447" s="203" t="s">
        <v>559</v>
      </c>
      <c r="D447" s="203" t="s">
        <v>169</v>
      </c>
      <c r="E447" s="204" t="s">
        <v>560</v>
      </c>
      <c r="F447" s="205" t="s">
        <v>561</v>
      </c>
      <c r="G447" s="206" t="s">
        <v>328</v>
      </c>
      <c r="H447" s="207">
        <v>3</v>
      </c>
      <c r="I447" s="208"/>
      <c r="J447" s="209">
        <f>ROUND(I447*H447,2)</f>
        <v>0</v>
      </c>
      <c r="K447" s="205" t="s">
        <v>1</v>
      </c>
      <c r="L447" s="210"/>
      <c r="M447" s="211" t="s">
        <v>1</v>
      </c>
      <c r="N447" s="212" t="s">
        <v>43</v>
      </c>
      <c r="O447" s="76"/>
      <c r="P447" s="174">
        <f>O447*H447</f>
        <v>0</v>
      </c>
      <c r="Q447" s="174">
        <v>0.00042000000000000002</v>
      </c>
      <c r="R447" s="174">
        <f>Q447*H447</f>
        <v>0.0012600000000000001</v>
      </c>
      <c r="S447" s="174">
        <v>0</v>
      </c>
      <c r="T447" s="175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176" t="s">
        <v>345</v>
      </c>
      <c r="AT447" s="176" t="s">
        <v>169</v>
      </c>
      <c r="AU447" s="176" t="s">
        <v>129</v>
      </c>
      <c r="AY447" s="18" t="s">
        <v>120</v>
      </c>
      <c r="BE447" s="177">
        <f>IF(N447="základní",J447,0)</f>
        <v>0</v>
      </c>
      <c r="BF447" s="177">
        <f>IF(N447="snížená",J447,0)</f>
        <v>0</v>
      </c>
      <c r="BG447" s="177">
        <f>IF(N447="zákl. přenesená",J447,0)</f>
        <v>0</v>
      </c>
      <c r="BH447" s="177">
        <f>IF(N447="sníž. přenesená",J447,0)</f>
        <v>0</v>
      </c>
      <c r="BI447" s="177">
        <f>IF(N447="nulová",J447,0)</f>
        <v>0</v>
      </c>
      <c r="BJ447" s="18" t="s">
        <v>129</v>
      </c>
      <c r="BK447" s="177">
        <f>ROUND(I447*H447,2)</f>
        <v>0</v>
      </c>
      <c r="BL447" s="18" t="s">
        <v>231</v>
      </c>
      <c r="BM447" s="176" t="s">
        <v>562</v>
      </c>
    </row>
    <row r="448" s="2" customFormat="1" ht="16.5" customHeight="1">
      <c r="A448" s="37"/>
      <c r="B448" s="164"/>
      <c r="C448" s="165" t="s">
        <v>563</v>
      </c>
      <c r="D448" s="165" t="s">
        <v>123</v>
      </c>
      <c r="E448" s="166" t="s">
        <v>564</v>
      </c>
      <c r="F448" s="167" t="s">
        <v>565</v>
      </c>
      <c r="G448" s="168" t="s">
        <v>437</v>
      </c>
      <c r="H448" s="169">
        <v>0.41399999999999998</v>
      </c>
      <c r="I448" s="170"/>
      <c r="J448" s="171">
        <f>ROUND(I448*H448,2)</f>
        <v>0</v>
      </c>
      <c r="K448" s="167" t="s">
        <v>127</v>
      </c>
      <c r="L448" s="38"/>
      <c r="M448" s="172" t="s">
        <v>1</v>
      </c>
      <c r="N448" s="173" t="s">
        <v>43</v>
      </c>
      <c r="O448" s="76"/>
      <c r="P448" s="174">
        <f>O448*H448</f>
        <v>0</v>
      </c>
      <c r="Q448" s="174">
        <v>0</v>
      </c>
      <c r="R448" s="174">
        <f>Q448*H448</f>
        <v>0</v>
      </c>
      <c r="S448" s="174">
        <v>0</v>
      </c>
      <c r="T448" s="175">
        <f>S448*H448</f>
        <v>0</v>
      </c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R448" s="176" t="s">
        <v>231</v>
      </c>
      <c r="AT448" s="176" t="s">
        <v>123</v>
      </c>
      <c r="AU448" s="176" t="s">
        <v>129</v>
      </c>
      <c r="AY448" s="18" t="s">
        <v>120</v>
      </c>
      <c r="BE448" s="177">
        <f>IF(N448="základní",J448,0)</f>
        <v>0</v>
      </c>
      <c r="BF448" s="177">
        <f>IF(N448="snížená",J448,0)</f>
        <v>0</v>
      </c>
      <c r="BG448" s="177">
        <f>IF(N448="zákl. přenesená",J448,0)</f>
        <v>0</v>
      </c>
      <c r="BH448" s="177">
        <f>IF(N448="sníž. přenesená",J448,0)</f>
        <v>0</v>
      </c>
      <c r="BI448" s="177">
        <f>IF(N448="nulová",J448,0)</f>
        <v>0</v>
      </c>
      <c r="BJ448" s="18" t="s">
        <v>129</v>
      </c>
      <c r="BK448" s="177">
        <f>ROUND(I448*H448,2)</f>
        <v>0</v>
      </c>
      <c r="BL448" s="18" t="s">
        <v>231</v>
      </c>
      <c r="BM448" s="176" t="s">
        <v>566</v>
      </c>
    </row>
    <row r="449" s="12" customFormat="1" ht="22.8" customHeight="1">
      <c r="A449" s="12"/>
      <c r="B449" s="151"/>
      <c r="C449" s="12"/>
      <c r="D449" s="152" t="s">
        <v>76</v>
      </c>
      <c r="E449" s="162" t="s">
        <v>567</v>
      </c>
      <c r="F449" s="162" t="s">
        <v>568</v>
      </c>
      <c r="G449" s="12"/>
      <c r="H449" s="12"/>
      <c r="I449" s="154"/>
      <c r="J449" s="163">
        <f>BK449</f>
        <v>0</v>
      </c>
      <c r="K449" s="12"/>
      <c r="L449" s="151"/>
      <c r="M449" s="156"/>
      <c r="N449" s="157"/>
      <c r="O449" s="157"/>
      <c r="P449" s="158">
        <f>SUM(P450:P457)</f>
        <v>0</v>
      </c>
      <c r="Q449" s="157"/>
      <c r="R449" s="158">
        <f>SUM(R450:R457)</f>
        <v>0</v>
      </c>
      <c r="S449" s="157"/>
      <c r="T449" s="159">
        <f>SUM(T450:T457)</f>
        <v>0.42131999999999997</v>
      </c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R449" s="152" t="s">
        <v>129</v>
      </c>
      <c r="AT449" s="160" t="s">
        <v>76</v>
      </c>
      <c r="AU449" s="160" t="s">
        <v>82</v>
      </c>
      <c r="AY449" s="152" t="s">
        <v>120</v>
      </c>
      <c r="BK449" s="161">
        <f>SUM(BK450:BK457)</f>
        <v>0</v>
      </c>
    </row>
    <row r="450" s="2" customFormat="1" ht="16.5" customHeight="1">
      <c r="A450" s="37"/>
      <c r="B450" s="164"/>
      <c r="C450" s="165" t="s">
        <v>569</v>
      </c>
      <c r="D450" s="165" t="s">
        <v>123</v>
      </c>
      <c r="E450" s="166" t="s">
        <v>570</v>
      </c>
      <c r="F450" s="167" t="s">
        <v>571</v>
      </c>
      <c r="G450" s="168" t="s">
        <v>572</v>
      </c>
      <c r="H450" s="169">
        <v>1</v>
      </c>
      <c r="I450" s="170"/>
      <c r="J450" s="171">
        <f>ROUND(I450*H450,2)</f>
        <v>0</v>
      </c>
      <c r="K450" s="167" t="s">
        <v>1</v>
      </c>
      <c r="L450" s="38"/>
      <c r="M450" s="172" t="s">
        <v>1</v>
      </c>
      <c r="N450" s="173" t="s">
        <v>43</v>
      </c>
      <c r="O450" s="76"/>
      <c r="P450" s="174">
        <f>O450*H450</f>
        <v>0</v>
      </c>
      <c r="Q450" s="174">
        <v>0</v>
      </c>
      <c r="R450" s="174">
        <f>Q450*H450</f>
        <v>0</v>
      </c>
      <c r="S450" s="174">
        <v>0.02</v>
      </c>
      <c r="T450" s="175">
        <f>S450*H450</f>
        <v>0.02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176" t="s">
        <v>231</v>
      </c>
      <c r="AT450" s="176" t="s">
        <v>123</v>
      </c>
      <c r="AU450" s="176" t="s">
        <v>129</v>
      </c>
      <c r="AY450" s="18" t="s">
        <v>120</v>
      </c>
      <c r="BE450" s="177">
        <f>IF(N450="základní",J450,0)</f>
        <v>0</v>
      </c>
      <c r="BF450" s="177">
        <f>IF(N450="snížená",J450,0)</f>
        <v>0</v>
      </c>
      <c r="BG450" s="177">
        <f>IF(N450="zákl. přenesená",J450,0)</f>
        <v>0</v>
      </c>
      <c r="BH450" s="177">
        <f>IF(N450="sníž. přenesená",J450,0)</f>
        <v>0</v>
      </c>
      <c r="BI450" s="177">
        <f>IF(N450="nulová",J450,0)</f>
        <v>0</v>
      </c>
      <c r="BJ450" s="18" t="s">
        <v>129</v>
      </c>
      <c r="BK450" s="177">
        <f>ROUND(I450*H450,2)</f>
        <v>0</v>
      </c>
      <c r="BL450" s="18" t="s">
        <v>231</v>
      </c>
      <c r="BM450" s="176" t="s">
        <v>573</v>
      </c>
    </row>
    <row r="451" s="2" customFormat="1" ht="21.75" customHeight="1">
      <c r="A451" s="37"/>
      <c r="B451" s="164"/>
      <c r="C451" s="165" t="s">
        <v>574</v>
      </c>
      <c r="D451" s="165" t="s">
        <v>123</v>
      </c>
      <c r="E451" s="166" t="s">
        <v>575</v>
      </c>
      <c r="F451" s="167" t="s">
        <v>576</v>
      </c>
      <c r="G451" s="168" t="s">
        <v>577</v>
      </c>
      <c r="H451" s="169">
        <v>1</v>
      </c>
      <c r="I451" s="170"/>
      <c r="J451" s="171">
        <f>ROUND(I451*H451,2)</f>
        <v>0</v>
      </c>
      <c r="K451" s="167" t="s">
        <v>1</v>
      </c>
      <c r="L451" s="38"/>
      <c r="M451" s="172" t="s">
        <v>1</v>
      </c>
      <c r="N451" s="173" t="s">
        <v>43</v>
      </c>
      <c r="O451" s="76"/>
      <c r="P451" s="174">
        <f>O451*H451</f>
        <v>0</v>
      </c>
      <c r="Q451" s="174">
        <v>0</v>
      </c>
      <c r="R451" s="174">
        <f>Q451*H451</f>
        <v>0</v>
      </c>
      <c r="S451" s="174">
        <v>0.02</v>
      </c>
      <c r="T451" s="175">
        <f>S451*H451</f>
        <v>0.02</v>
      </c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R451" s="176" t="s">
        <v>231</v>
      </c>
      <c r="AT451" s="176" t="s">
        <v>123</v>
      </c>
      <c r="AU451" s="176" t="s">
        <v>129</v>
      </c>
      <c r="AY451" s="18" t="s">
        <v>120</v>
      </c>
      <c r="BE451" s="177">
        <f>IF(N451="základní",J451,0)</f>
        <v>0</v>
      </c>
      <c r="BF451" s="177">
        <f>IF(N451="snížená",J451,0)</f>
        <v>0</v>
      </c>
      <c r="BG451" s="177">
        <f>IF(N451="zákl. přenesená",J451,0)</f>
        <v>0</v>
      </c>
      <c r="BH451" s="177">
        <f>IF(N451="sníž. přenesená",J451,0)</f>
        <v>0</v>
      </c>
      <c r="BI451" s="177">
        <f>IF(N451="nulová",J451,0)</f>
        <v>0</v>
      </c>
      <c r="BJ451" s="18" t="s">
        <v>129</v>
      </c>
      <c r="BK451" s="177">
        <f>ROUND(I451*H451,2)</f>
        <v>0</v>
      </c>
      <c r="BL451" s="18" t="s">
        <v>231</v>
      </c>
      <c r="BM451" s="176" t="s">
        <v>578</v>
      </c>
    </row>
    <row r="452" s="2" customFormat="1" ht="16.5" customHeight="1">
      <c r="A452" s="37"/>
      <c r="B452" s="164"/>
      <c r="C452" s="165" t="s">
        <v>579</v>
      </c>
      <c r="D452" s="165" t="s">
        <v>123</v>
      </c>
      <c r="E452" s="166" t="s">
        <v>580</v>
      </c>
      <c r="F452" s="167" t="s">
        <v>581</v>
      </c>
      <c r="G452" s="168" t="s">
        <v>126</v>
      </c>
      <c r="H452" s="169">
        <v>19.065999999999999</v>
      </c>
      <c r="I452" s="170"/>
      <c r="J452" s="171">
        <f>ROUND(I452*H452,2)</f>
        <v>0</v>
      </c>
      <c r="K452" s="167" t="s">
        <v>127</v>
      </c>
      <c r="L452" s="38"/>
      <c r="M452" s="172" t="s">
        <v>1</v>
      </c>
      <c r="N452" s="173" t="s">
        <v>43</v>
      </c>
      <c r="O452" s="76"/>
      <c r="P452" s="174">
        <f>O452*H452</f>
        <v>0</v>
      </c>
      <c r="Q452" s="174">
        <v>0</v>
      </c>
      <c r="R452" s="174">
        <f>Q452*H452</f>
        <v>0</v>
      </c>
      <c r="S452" s="174">
        <v>0.02</v>
      </c>
      <c r="T452" s="175">
        <f>S452*H452</f>
        <v>0.38131999999999999</v>
      </c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R452" s="176" t="s">
        <v>231</v>
      </c>
      <c r="AT452" s="176" t="s">
        <v>123</v>
      </c>
      <c r="AU452" s="176" t="s">
        <v>129</v>
      </c>
      <c r="AY452" s="18" t="s">
        <v>120</v>
      </c>
      <c r="BE452" s="177">
        <f>IF(N452="základní",J452,0)</f>
        <v>0</v>
      </c>
      <c r="BF452" s="177">
        <f>IF(N452="snížená",J452,0)</f>
        <v>0</v>
      </c>
      <c r="BG452" s="177">
        <f>IF(N452="zákl. přenesená",J452,0)</f>
        <v>0</v>
      </c>
      <c r="BH452" s="177">
        <f>IF(N452="sníž. přenesená",J452,0)</f>
        <v>0</v>
      </c>
      <c r="BI452" s="177">
        <f>IF(N452="nulová",J452,0)</f>
        <v>0</v>
      </c>
      <c r="BJ452" s="18" t="s">
        <v>129</v>
      </c>
      <c r="BK452" s="177">
        <f>ROUND(I452*H452,2)</f>
        <v>0</v>
      </c>
      <c r="BL452" s="18" t="s">
        <v>231</v>
      </c>
      <c r="BM452" s="176" t="s">
        <v>582</v>
      </c>
    </row>
    <row r="453" s="13" customFormat="1">
      <c r="A453" s="13"/>
      <c r="B453" s="178"/>
      <c r="C453" s="13"/>
      <c r="D453" s="179" t="s">
        <v>131</v>
      </c>
      <c r="E453" s="180" t="s">
        <v>1</v>
      </c>
      <c r="F453" s="181" t="s">
        <v>583</v>
      </c>
      <c r="G453" s="13"/>
      <c r="H453" s="182">
        <v>3.2000000000000002</v>
      </c>
      <c r="I453" s="183"/>
      <c r="J453" s="13"/>
      <c r="K453" s="13"/>
      <c r="L453" s="178"/>
      <c r="M453" s="184"/>
      <c r="N453" s="185"/>
      <c r="O453" s="185"/>
      <c r="P453" s="185"/>
      <c r="Q453" s="185"/>
      <c r="R453" s="185"/>
      <c r="S453" s="185"/>
      <c r="T453" s="186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180" t="s">
        <v>131</v>
      </c>
      <c r="AU453" s="180" t="s">
        <v>129</v>
      </c>
      <c r="AV453" s="13" t="s">
        <v>129</v>
      </c>
      <c r="AW453" s="13" t="s">
        <v>33</v>
      </c>
      <c r="AX453" s="13" t="s">
        <v>77</v>
      </c>
      <c r="AY453" s="180" t="s">
        <v>120</v>
      </c>
    </row>
    <row r="454" s="13" customFormat="1">
      <c r="A454" s="13"/>
      <c r="B454" s="178"/>
      <c r="C454" s="13"/>
      <c r="D454" s="179" t="s">
        <v>131</v>
      </c>
      <c r="E454" s="180" t="s">
        <v>1</v>
      </c>
      <c r="F454" s="181" t="s">
        <v>584</v>
      </c>
      <c r="G454" s="13"/>
      <c r="H454" s="182">
        <v>3.3799999999999999</v>
      </c>
      <c r="I454" s="183"/>
      <c r="J454" s="13"/>
      <c r="K454" s="13"/>
      <c r="L454" s="178"/>
      <c r="M454" s="184"/>
      <c r="N454" s="185"/>
      <c r="O454" s="185"/>
      <c r="P454" s="185"/>
      <c r="Q454" s="185"/>
      <c r="R454" s="185"/>
      <c r="S454" s="185"/>
      <c r="T454" s="186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180" t="s">
        <v>131</v>
      </c>
      <c r="AU454" s="180" t="s">
        <v>129</v>
      </c>
      <c r="AV454" s="13" t="s">
        <v>129</v>
      </c>
      <c r="AW454" s="13" t="s">
        <v>33</v>
      </c>
      <c r="AX454" s="13" t="s">
        <v>77</v>
      </c>
      <c r="AY454" s="180" t="s">
        <v>120</v>
      </c>
    </row>
    <row r="455" s="13" customFormat="1">
      <c r="A455" s="13"/>
      <c r="B455" s="178"/>
      <c r="C455" s="13"/>
      <c r="D455" s="179" t="s">
        <v>131</v>
      </c>
      <c r="E455" s="180" t="s">
        <v>1</v>
      </c>
      <c r="F455" s="181" t="s">
        <v>585</v>
      </c>
      <c r="G455" s="13"/>
      <c r="H455" s="182">
        <v>4.0499999999999998</v>
      </c>
      <c r="I455" s="183"/>
      <c r="J455" s="13"/>
      <c r="K455" s="13"/>
      <c r="L455" s="178"/>
      <c r="M455" s="184"/>
      <c r="N455" s="185"/>
      <c r="O455" s="185"/>
      <c r="P455" s="185"/>
      <c r="Q455" s="185"/>
      <c r="R455" s="185"/>
      <c r="S455" s="185"/>
      <c r="T455" s="186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180" t="s">
        <v>131</v>
      </c>
      <c r="AU455" s="180" t="s">
        <v>129</v>
      </c>
      <c r="AV455" s="13" t="s">
        <v>129</v>
      </c>
      <c r="AW455" s="13" t="s">
        <v>33</v>
      </c>
      <c r="AX455" s="13" t="s">
        <v>77</v>
      </c>
      <c r="AY455" s="180" t="s">
        <v>120</v>
      </c>
    </row>
    <row r="456" s="13" customFormat="1">
      <c r="A456" s="13"/>
      <c r="B456" s="178"/>
      <c r="C456" s="13"/>
      <c r="D456" s="179" t="s">
        <v>131</v>
      </c>
      <c r="E456" s="180" t="s">
        <v>1</v>
      </c>
      <c r="F456" s="181" t="s">
        <v>586</v>
      </c>
      <c r="G456" s="13"/>
      <c r="H456" s="182">
        <v>8.4359999999999999</v>
      </c>
      <c r="I456" s="183"/>
      <c r="J456" s="13"/>
      <c r="K456" s="13"/>
      <c r="L456" s="178"/>
      <c r="M456" s="184"/>
      <c r="N456" s="185"/>
      <c r="O456" s="185"/>
      <c r="P456" s="185"/>
      <c r="Q456" s="185"/>
      <c r="R456" s="185"/>
      <c r="S456" s="185"/>
      <c r="T456" s="186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80" t="s">
        <v>131</v>
      </c>
      <c r="AU456" s="180" t="s">
        <v>129</v>
      </c>
      <c r="AV456" s="13" t="s">
        <v>129</v>
      </c>
      <c r="AW456" s="13" t="s">
        <v>33</v>
      </c>
      <c r="AX456" s="13" t="s">
        <v>77</v>
      </c>
      <c r="AY456" s="180" t="s">
        <v>120</v>
      </c>
    </row>
    <row r="457" s="15" customFormat="1">
      <c r="A457" s="15"/>
      <c r="B457" s="195"/>
      <c r="C457" s="15"/>
      <c r="D457" s="179" t="s">
        <v>131</v>
      </c>
      <c r="E457" s="196" t="s">
        <v>1</v>
      </c>
      <c r="F457" s="197" t="s">
        <v>157</v>
      </c>
      <c r="G457" s="15"/>
      <c r="H457" s="198">
        <v>19.065999999999999</v>
      </c>
      <c r="I457" s="199"/>
      <c r="J457" s="15"/>
      <c r="K457" s="15"/>
      <c r="L457" s="195"/>
      <c r="M457" s="200"/>
      <c r="N457" s="201"/>
      <c r="O457" s="201"/>
      <c r="P457" s="201"/>
      <c r="Q457" s="201"/>
      <c r="R457" s="201"/>
      <c r="S457" s="201"/>
      <c r="T457" s="202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196" t="s">
        <v>131</v>
      </c>
      <c r="AU457" s="196" t="s">
        <v>129</v>
      </c>
      <c r="AV457" s="15" t="s">
        <v>128</v>
      </c>
      <c r="AW457" s="15" t="s">
        <v>33</v>
      </c>
      <c r="AX457" s="15" t="s">
        <v>82</v>
      </c>
      <c r="AY457" s="196" t="s">
        <v>120</v>
      </c>
    </row>
    <row r="458" s="12" customFormat="1" ht="22.8" customHeight="1">
      <c r="A458" s="12"/>
      <c r="B458" s="151"/>
      <c r="C458" s="12"/>
      <c r="D458" s="152" t="s">
        <v>76</v>
      </c>
      <c r="E458" s="162" t="s">
        <v>587</v>
      </c>
      <c r="F458" s="162" t="s">
        <v>588</v>
      </c>
      <c r="G458" s="12"/>
      <c r="H458" s="12"/>
      <c r="I458" s="154"/>
      <c r="J458" s="163">
        <f>BK458</f>
        <v>0</v>
      </c>
      <c r="K458" s="12"/>
      <c r="L458" s="151"/>
      <c r="M458" s="156"/>
      <c r="N458" s="157"/>
      <c r="O458" s="157"/>
      <c r="P458" s="158">
        <f>SUM(P459:P475)</f>
        <v>0</v>
      </c>
      <c r="Q458" s="157"/>
      <c r="R458" s="158">
        <f>SUM(R459:R475)</f>
        <v>0.42143905000000004</v>
      </c>
      <c r="S458" s="157"/>
      <c r="T458" s="159">
        <f>SUM(T459:T475)</f>
        <v>0.40729680000000001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152" t="s">
        <v>129</v>
      </c>
      <c r="AT458" s="160" t="s">
        <v>76</v>
      </c>
      <c r="AU458" s="160" t="s">
        <v>82</v>
      </c>
      <c r="AY458" s="152" t="s">
        <v>120</v>
      </c>
      <c r="BK458" s="161">
        <f>SUM(BK459:BK475)</f>
        <v>0</v>
      </c>
    </row>
    <row r="459" s="2" customFormat="1" ht="21.75" customHeight="1">
      <c r="A459" s="37"/>
      <c r="B459" s="164"/>
      <c r="C459" s="165" t="s">
        <v>589</v>
      </c>
      <c r="D459" s="165" t="s">
        <v>123</v>
      </c>
      <c r="E459" s="166" t="s">
        <v>590</v>
      </c>
      <c r="F459" s="167" t="s">
        <v>591</v>
      </c>
      <c r="G459" s="168" t="s">
        <v>126</v>
      </c>
      <c r="H459" s="169">
        <v>56.569000000000003</v>
      </c>
      <c r="I459" s="170"/>
      <c r="J459" s="171">
        <f>ROUND(I459*H459,2)</f>
        <v>0</v>
      </c>
      <c r="K459" s="167" t="s">
        <v>127</v>
      </c>
      <c r="L459" s="38"/>
      <c r="M459" s="172" t="s">
        <v>1</v>
      </c>
      <c r="N459" s="173" t="s">
        <v>43</v>
      </c>
      <c r="O459" s="76"/>
      <c r="P459" s="174">
        <f>O459*H459</f>
        <v>0</v>
      </c>
      <c r="Q459" s="174">
        <v>0.0071999999999999998</v>
      </c>
      <c r="R459" s="174">
        <f>Q459*H459</f>
        <v>0.40729680000000001</v>
      </c>
      <c r="S459" s="174">
        <v>0.0071999999999999998</v>
      </c>
      <c r="T459" s="175">
        <f>S459*H459</f>
        <v>0.40729680000000001</v>
      </c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R459" s="176" t="s">
        <v>231</v>
      </c>
      <c r="AT459" s="176" t="s">
        <v>123</v>
      </c>
      <c r="AU459" s="176" t="s">
        <v>129</v>
      </c>
      <c r="AY459" s="18" t="s">
        <v>120</v>
      </c>
      <c r="BE459" s="177">
        <f>IF(N459="základní",J459,0)</f>
        <v>0</v>
      </c>
      <c r="BF459" s="177">
        <f>IF(N459="snížená",J459,0)</f>
        <v>0</v>
      </c>
      <c r="BG459" s="177">
        <f>IF(N459="zákl. přenesená",J459,0)</f>
        <v>0</v>
      </c>
      <c r="BH459" s="177">
        <f>IF(N459="sníž. přenesená",J459,0)</f>
        <v>0</v>
      </c>
      <c r="BI459" s="177">
        <f>IF(N459="nulová",J459,0)</f>
        <v>0</v>
      </c>
      <c r="BJ459" s="18" t="s">
        <v>129</v>
      </c>
      <c r="BK459" s="177">
        <f>ROUND(I459*H459,2)</f>
        <v>0</v>
      </c>
      <c r="BL459" s="18" t="s">
        <v>231</v>
      </c>
      <c r="BM459" s="176" t="s">
        <v>592</v>
      </c>
    </row>
    <row r="460" s="13" customFormat="1">
      <c r="A460" s="13"/>
      <c r="B460" s="178"/>
      <c r="C460" s="13"/>
      <c r="D460" s="179" t="s">
        <v>131</v>
      </c>
      <c r="E460" s="180" t="s">
        <v>1</v>
      </c>
      <c r="F460" s="181" t="s">
        <v>416</v>
      </c>
      <c r="G460" s="13"/>
      <c r="H460" s="182">
        <v>15.672000000000001</v>
      </c>
      <c r="I460" s="183"/>
      <c r="J460" s="13"/>
      <c r="K460" s="13"/>
      <c r="L460" s="178"/>
      <c r="M460" s="184"/>
      <c r="N460" s="185"/>
      <c r="O460" s="185"/>
      <c r="P460" s="185"/>
      <c r="Q460" s="185"/>
      <c r="R460" s="185"/>
      <c r="S460" s="185"/>
      <c r="T460" s="186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180" t="s">
        <v>131</v>
      </c>
      <c r="AU460" s="180" t="s">
        <v>129</v>
      </c>
      <c r="AV460" s="13" t="s">
        <v>129</v>
      </c>
      <c r="AW460" s="13" t="s">
        <v>33</v>
      </c>
      <c r="AX460" s="13" t="s">
        <v>77</v>
      </c>
      <c r="AY460" s="180" t="s">
        <v>120</v>
      </c>
    </row>
    <row r="461" s="13" customFormat="1">
      <c r="A461" s="13"/>
      <c r="B461" s="178"/>
      <c r="C461" s="13"/>
      <c r="D461" s="179" t="s">
        <v>131</v>
      </c>
      <c r="E461" s="180" t="s">
        <v>1</v>
      </c>
      <c r="F461" s="181" t="s">
        <v>417</v>
      </c>
      <c r="G461" s="13"/>
      <c r="H461" s="182">
        <v>9.9090000000000007</v>
      </c>
      <c r="I461" s="183"/>
      <c r="J461" s="13"/>
      <c r="K461" s="13"/>
      <c r="L461" s="178"/>
      <c r="M461" s="184"/>
      <c r="N461" s="185"/>
      <c r="O461" s="185"/>
      <c r="P461" s="185"/>
      <c r="Q461" s="185"/>
      <c r="R461" s="185"/>
      <c r="S461" s="185"/>
      <c r="T461" s="186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180" t="s">
        <v>131</v>
      </c>
      <c r="AU461" s="180" t="s">
        <v>129</v>
      </c>
      <c r="AV461" s="13" t="s">
        <v>129</v>
      </c>
      <c r="AW461" s="13" t="s">
        <v>33</v>
      </c>
      <c r="AX461" s="13" t="s">
        <v>77</v>
      </c>
      <c r="AY461" s="180" t="s">
        <v>120</v>
      </c>
    </row>
    <row r="462" s="13" customFormat="1">
      <c r="A462" s="13"/>
      <c r="B462" s="178"/>
      <c r="C462" s="13"/>
      <c r="D462" s="179" t="s">
        <v>131</v>
      </c>
      <c r="E462" s="180" t="s">
        <v>1</v>
      </c>
      <c r="F462" s="181" t="s">
        <v>418</v>
      </c>
      <c r="G462" s="13"/>
      <c r="H462" s="182">
        <v>1.0109999999999999</v>
      </c>
      <c r="I462" s="183"/>
      <c r="J462" s="13"/>
      <c r="K462" s="13"/>
      <c r="L462" s="178"/>
      <c r="M462" s="184"/>
      <c r="N462" s="185"/>
      <c r="O462" s="185"/>
      <c r="P462" s="185"/>
      <c r="Q462" s="185"/>
      <c r="R462" s="185"/>
      <c r="S462" s="185"/>
      <c r="T462" s="186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180" t="s">
        <v>131</v>
      </c>
      <c r="AU462" s="180" t="s">
        <v>129</v>
      </c>
      <c r="AV462" s="13" t="s">
        <v>129</v>
      </c>
      <c r="AW462" s="13" t="s">
        <v>33</v>
      </c>
      <c r="AX462" s="13" t="s">
        <v>77</v>
      </c>
      <c r="AY462" s="180" t="s">
        <v>120</v>
      </c>
    </row>
    <row r="463" s="13" customFormat="1">
      <c r="A463" s="13"/>
      <c r="B463" s="178"/>
      <c r="C463" s="13"/>
      <c r="D463" s="179" t="s">
        <v>131</v>
      </c>
      <c r="E463" s="180" t="s">
        <v>1</v>
      </c>
      <c r="F463" s="181" t="s">
        <v>419</v>
      </c>
      <c r="G463" s="13"/>
      <c r="H463" s="182">
        <v>15.413</v>
      </c>
      <c r="I463" s="183"/>
      <c r="J463" s="13"/>
      <c r="K463" s="13"/>
      <c r="L463" s="178"/>
      <c r="M463" s="184"/>
      <c r="N463" s="185"/>
      <c r="O463" s="185"/>
      <c r="P463" s="185"/>
      <c r="Q463" s="185"/>
      <c r="R463" s="185"/>
      <c r="S463" s="185"/>
      <c r="T463" s="186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180" t="s">
        <v>131</v>
      </c>
      <c r="AU463" s="180" t="s">
        <v>129</v>
      </c>
      <c r="AV463" s="13" t="s">
        <v>129</v>
      </c>
      <c r="AW463" s="13" t="s">
        <v>33</v>
      </c>
      <c r="AX463" s="13" t="s">
        <v>77</v>
      </c>
      <c r="AY463" s="180" t="s">
        <v>120</v>
      </c>
    </row>
    <row r="464" s="13" customFormat="1">
      <c r="A464" s="13"/>
      <c r="B464" s="178"/>
      <c r="C464" s="13"/>
      <c r="D464" s="179" t="s">
        <v>131</v>
      </c>
      <c r="E464" s="180" t="s">
        <v>1</v>
      </c>
      <c r="F464" s="181" t="s">
        <v>420</v>
      </c>
      <c r="G464" s="13"/>
      <c r="H464" s="182">
        <v>3.044</v>
      </c>
      <c r="I464" s="183"/>
      <c r="J464" s="13"/>
      <c r="K464" s="13"/>
      <c r="L464" s="178"/>
      <c r="M464" s="184"/>
      <c r="N464" s="185"/>
      <c r="O464" s="185"/>
      <c r="P464" s="185"/>
      <c r="Q464" s="185"/>
      <c r="R464" s="185"/>
      <c r="S464" s="185"/>
      <c r="T464" s="186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180" t="s">
        <v>131</v>
      </c>
      <c r="AU464" s="180" t="s">
        <v>129</v>
      </c>
      <c r="AV464" s="13" t="s">
        <v>129</v>
      </c>
      <c r="AW464" s="13" t="s">
        <v>33</v>
      </c>
      <c r="AX464" s="13" t="s">
        <v>77</v>
      </c>
      <c r="AY464" s="180" t="s">
        <v>120</v>
      </c>
    </row>
    <row r="465" s="13" customFormat="1">
      <c r="A465" s="13"/>
      <c r="B465" s="178"/>
      <c r="C465" s="13"/>
      <c r="D465" s="179" t="s">
        <v>131</v>
      </c>
      <c r="E465" s="180" t="s">
        <v>1</v>
      </c>
      <c r="F465" s="181" t="s">
        <v>421</v>
      </c>
      <c r="G465" s="13"/>
      <c r="H465" s="182">
        <v>11.52</v>
      </c>
      <c r="I465" s="183"/>
      <c r="J465" s="13"/>
      <c r="K465" s="13"/>
      <c r="L465" s="178"/>
      <c r="M465" s="184"/>
      <c r="N465" s="185"/>
      <c r="O465" s="185"/>
      <c r="P465" s="185"/>
      <c r="Q465" s="185"/>
      <c r="R465" s="185"/>
      <c r="S465" s="185"/>
      <c r="T465" s="186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180" t="s">
        <v>131</v>
      </c>
      <c r="AU465" s="180" t="s">
        <v>129</v>
      </c>
      <c r="AV465" s="13" t="s">
        <v>129</v>
      </c>
      <c r="AW465" s="13" t="s">
        <v>33</v>
      </c>
      <c r="AX465" s="13" t="s">
        <v>77</v>
      </c>
      <c r="AY465" s="180" t="s">
        <v>120</v>
      </c>
    </row>
    <row r="466" s="15" customFormat="1">
      <c r="A466" s="15"/>
      <c r="B466" s="195"/>
      <c r="C466" s="15"/>
      <c r="D466" s="179" t="s">
        <v>131</v>
      </c>
      <c r="E466" s="196" t="s">
        <v>1</v>
      </c>
      <c r="F466" s="197" t="s">
        <v>422</v>
      </c>
      <c r="G466" s="15"/>
      <c r="H466" s="198">
        <v>56.569000000000003</v>
      </c>
      <c r="I466" s="199"/>
      <c r="J466" s="15"/>
      <c r="K466" s="15"/>
      <c r="L466" s="195"/>
      <c r="M466" s="200"/>
      <c r="N466" s="201"/>
      <c r="O466" s="201"/>
      <c r="P466" s="201"/>
      <c r="Q466" s="201"/>
      <c r="R466" s="201"/>
      <c r="S466" s="201"/>
      <c r="T466" s="202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196" t="s">
        <v>131</v>
      </c>
      <c r="AU466" s="196" t="s">
        <v>129</v>
      </c>
      <c r="AV466" s="15" t="s">
        <v>128</v>
      </c>
      <c r="AW466" s="15" t="s">
        <v>33</v>
      </c>
      <c r="AX466" s="15" t="s">
        <v>82</v>
      </c>
      <c r="AY466" s="196" t="s">
        <v>120</v>
      </c>
    </row>
    <row r="467" s="2" customFormat="1" ht="16.5" customHeight="1">
      <c r="A467" s="37"/>
      <c r="B467" s="164"/>
      <c r="C467" s="165" t="s">
        <v>593</v>
      </c>
      <c r="D467" s="165" t="s">
        <v>123</v>
      </c>
      <c r="E467" s="166" t="s">
        <v>594</v>
      </c>
      <c r="F467" s="167" t="s">
        <v>595</v>
      </c>
      <c r="G467" s="168" t="s">
        <v>126</v>
      </c>
      <c r="H467" s="169">
        <v>56.569000000000003</v>
      </c>
      <c r="I467" s="170"/>
      <c r="J467" s="171">
        <f>ROUND(I467*H467,2)</f>
        <v>0</v>
      </c>
      <c r="K467" s="167" t="s">
        <v>127</v>
      </c>
      <c r="L467" s="38"/>
      <c r="M467" s="172" t="s">
        <v>1</v>
      </c>
      <c r="N467" s="173" t="s">
        <v>43</v>
      </c>
      <c r="O467" s="76"/>
      <c r="P467" s="174">
        <f>O467*H467</f>
        <v>0</v>
      </c>
      <c r="Q467" s="174">
        <v>0.00025000000000000001</v>
      </c>
      <c r="R467" s="174">
        <f>Q467*H467</f>
        <v>0.01414225</v>
      </c>
      <c r="S467" s="174">
        <v>0</v>
      </c>
      <c r="T467" s="175">
        <f>S467*H467</f>
        <v>0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R467" s="176" t="s">
        <v>231</v>
      </c>
      <c r="AT467" s="176" t="s">
        <v>123</v>
      </c>
      <c r="AU467" s="176" t="s">
        <v>129</v>
      </c>
      <c r="AY467" s="18" t="s">
        <v>120</v>
      </c>
      <c r="BE467" s="177">
        <f>IF(N467="základní",J467,0)</f>
        <v>0</v>
      </c>
      <c r="BF467" s="177">
        <f>IF(N467="snížená",J467,0)</f>
        <v>0</v>
      </c>
      <c r="BG467" s="177">
        <f>IF(N467="zákl. přenesená",J467,0)</f>
        <v>0</v>
      </c>
      <c r="BH467" s="177">
        <f>IF(N467="sníž. přenesená",J467,0)</f>
        <v>0</v>
      </c>
      <c r="BI467" s="177">
        <f>IF(N467="nulová",J467,0)</f>
        <v>0</v>
      </c>
      <c r="BJ467" s="18" t="s">
        <v>129</v>
      </c>
      <c r="BK467" s="177">
        <f>ROUND(I467*H467,2)</f>
        <v>0</v>
      </c>
      <c r="BL467" s="18" t="s">
        <v>231</v>
      </c>
      <c r="BM467" s="176" t="s">
        <v>596</v>
      </c>
    </row>
    <row r="468" s="13" customFormat="1">
      <c r="A468" s="13"/>
      <c r="B468" s="178"/>
      <c r="C468" s="13"/>
      <c r="D468" s="179" t="s">
        <v>131</v>
      </c>
      <c r="E468" s="180" t="s">
        <v>1</v>
      </c>
      <c r="F468" s="181" t="s">
        <v>416</v>
      </c>
      <c r="G468" s="13"/>
      <c r="H468" s="182">
        <v>15.672000000000001</v>
      </c>
      <c r="I468" s="183"/>
      <c r="J468" s="13"/>
      <c r="K468" s="13"/>
      <c r="L468" s="178"/>
      <c r="M468" s="184"/>
      <c r="N468" s="185"/>
      <c r="O468" s="185"/>
      <c r="P468" s="185"/>
      <c r="Q468" s="185"/>
      <c r="R468" s="185"/>
      <c r="S468" s="185"/>
      <c r="T468" s="186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180" t="s">
        <v>131</v>
      </c>
      <c r="AU468" s="180" t="s">
        <v>129</v>
      </c>
      <c r="AV468" s="13" t="s">
        <v>129</v>
      </c>
      <c r="AW468" s="13" t="s">
        <v>33</v>
      </c>
      <c r="AX468" s="13" t="s">
        <v>77</v>
      </c>
      <c r="AY468" s="180" t="s">
        <v>120</v>
      </c>
    </row>
    <row r="469" s="13" customFormat="1">
      <c r="A469" s="13"/>
      <c r="B469" s="178"/>
      <c r="C469" s="13"/>
      <c r="D469" s="179" t="s">
        <v>131</v>
      </c>
      <c r="E469" s="180" t="s">
        <v>1</v>
      </c>
      <c r="F469" s="181" t="s">
        <v>417</v>
      </c>
      <c r="G469" s="13"/>
      <c r="H469" s="182">
        <v>9.9090000000000007</v>
      </c>
      <c r="I469" s="183"/>
      <c r="J469" s="13"/>
      <c r="K469" s="13"/>
      <c r="L469" s="178"/>
      <c r="M469" s="184"/>
      <c r="N469" s="185"/>
      <c r="O469" s="185"/>
      <c r="P469" s="185"/>
      <c r="Q469" s="185"/>
      <c r="R469" s="185"/>
      <c r="S469" s="185"/>
      <c r="T469" s="186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180" t="s">
        <v>131</v>
      </c>
      <c r="AU469" s="180" t="s">
        <v>129</v>
      </c>
      <c r="AV469" s="13" t="s">
        <v>129</v>
      </c>
      <c r="AW469" s="13" t="s">
        <v>33</v>
      </c>
      <c r="AX469" s="13" t="s">
        <v>77</v>
      </c>
      <c r="AY469" s="180" t="s">
        <v>120</v>
      </c>
    </row>
    <row r="470" s="13" customFormat="1">
      <c r="A470" s="13"/>
      <c r="B470" s="178"/>
      <c r="C470" s="13"/>
      <c r="D470" s="179" t="s">
        <v>131</v>
      </c>
      <c r="E470" s="180" t="s">
        <v>1</v>
      </c>
      <c r="F470" s="181" t="s">
        <v>418</v>
      </c>
      <c r="G470" s="13"/>
      <c r="H470" s="182">
        <v>1.0109999999999999</v>
      </c>
      <c r="I470" s="183"/>
      <c r="J470" s="13"/>
      <c r="K470" s="13"/>
      <c r="L470" s="178"/>
      <c r="M470" s="184"/>
      <c r="N470" s="185"/>
      <c r="O470" s="185"/>
      <c r="P470" s="185"/>
      <c r="Q470" s="185"/>
      <c r="R470" s="185"/>
      <c r="S470" s="185"/>
      <c r="T470" s="186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180" t="s">
        <v>131</v>
      </c>
      <c r="AU470" s="180" t="s">
        <v>129</v>
      </c>
      <c r="AV470" s="13" t="s">
        <v>129</v>
      </c>
      <c r="AW470" s="13" t="s">
        <v>33</v>
      </c>
      <c r="AX470" s="13" t="s">
        <v>77</v>
      </c>
      <c r="AY470" s="180" t="s">
        <v>120</v>
      </c>
    </row>
    <row r="471" s="13" customFormat="1">
      <c r="A471" s="13"/>
      <c r="B471" s="178"/>
      <c r="C471" s="13"/>
      <c r="D471" s="179" t="s">
        <v>131</v>
      </c>
      <c r="E471" s="180" t="s">
        <v>1</v>
      </c>
      <c r="F471" s="181" t="s">
        <v>419</v>
      </c>
      <c r="G471" s="13"/>
      <c r="H471" s="182">
        <v>15.413</v>
      </c>
      <c r="I471" s="183"/>
      <c r="J471" s="13"/>
      <c r="K471" s="13"/>
      <c r="L471" s="178"/>
      <c r="M471" s="184"/>
      <c r="N471" s="185"/>
      <c r="O471" s="185"/>
      <c r="P471" s="185"/>
      <c r="Q471" s="185"/>
      <c r="R471" s="185"/>
      <c r="S471" s="185"/>
      <c r="T471" s="186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180" t="s">
        <v>131</v>
      </c>
      <c r="AU471" s="180" t="s">
        <v>129</v>
      </c>
      <c r="AV471" s="13" t="s">
        <v>129</v>
      </c>
      <c r="AW471" s="13" t="s">
        <v>33</v>
      </c>
      <c r="AX471" s="13" t="s">
        <v>77</v>
      </c>
      <c r="AY471" s="180" t="s">
        <v>120</v>
      </c>
    </row>
    <row r="472" s="13" customFormat="1">
      <c r="A472" s="13"/>
      <c r="B472" s="178"/>
      <c r="C472" s="13"/>
      <c r="D472" s="179" t="s">
        <v>131</v>
      </c>
      <c r="E472" s="180" t="s">
        <v>1</v>
      </c>
      <c r="F472" s="181" t="s">
        <v>420</v>
      </c>
      <c r="G472" s="13"/>
      <c r="H472" s="182">
        <v>3.044</v>
      </c>
      <c r="I472" s="183"/>
      <c r="J472" s="13"/>
      <c r="K472" s="13"/>
      <c r="L472" s="178"/>
      <c r="M472" s="184"/>
      <c r="N472" s="185"/>
      <c r="O472" s="185"/>
      <c r="P472" s="185"/>
      <c r="Q472" s="185"/>
      <c r="R472" s="185"/>
      <c r="S472" s="185"/>
      <c r="T472" s="186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180" t="s">
        <v>131</v>
      </c>
      <c r="AU472" s="180" t="s">
        <v>129</v>
      </c>
      <c r="AV472" s="13" t="s">
        <v>129</v>
      </c>
      <c r="AW472" s="13" t="s">
        <v>33</v>
      </c>
      <c r="AX472" s="13" t="s">
        <v>77</v>
      </c>
      <c r="AY472" s="180" t="s">
        <v>120</v>
      </c>
    </row>
    <row r="473" s="13" customFormat="1">
      <c r="A473" s="13"/>
      <c r="B473" s="178"/>
      <c r="C473" s="13"/>
      <c r="D473" s="179" t="s">
        <v>131</v>
      </c>
      <c r="E473" s="180" t="s">
        <v>1</v>
      </c>
      <c r="F473" s="181" t="s">
        <v>421</v>
      </c>
      <c r="G473" s="13"/>
      <c r="H473" s="182">
        <v>11.52</v>
      </c>
      <c r="I473" s="183"/>
      <c r="J473" s="13"/>
      <c r="K473" s="13"/>
      <c r="L473" s="178"/>
      <c r="M473" s="184"/>
      <c r="N473" s="185"/>
      <c r="O473" s="185"/>
      <c r="P473" s="185"/>
      <c r="Q473" s="185"/>
      <c r="R473" s="185"/>
      <c r="S473" s="185"/>
      <c r="T473" s="186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180" t="s">
        <v>131</v>
      </c>
      <c r="AU473" s="180" t="s">
        <v>129</v>
      </c>
      <c r="AV473" s="13" t="s">
        <v>129</v>
      </c>
      <c r="AW473" s="13" t="s">
        <v>33</v>
      </c>
      <c r="AX473" s="13" t="s">
        <v>77</v>
      </c>
      <c r="AY473" s="180" t="s">
        <v>120</v>
      </c>
    </row>
    <row r="474" s="15" customFormat="1">
      <c r="A474" s="15"/>
      <c r="B474" s="195"/>
      <c r="C474" s="15"/>
      <c r="D474" s="179" t="s">
        <v>131</v>
      </c>
      <c r="E474" s="196" t="s">
        <v>1</v>
      </c>
      <c r="F474" s="197" t="s">
        <v>422</v>
      </c>
      <c r="G474" s="15"/>
      <c r="H474" s="198">
        <v>56.569000000000003</v>
      </c>
      <c r="I474" s="199"/>
      <c r="J474" s="15"/>
      <c r="K474" s="15"/>
      <c r="L474" s="195"/>
      <c r="M474" s="200"/>
      <c r="N474" s="201"/>
      <c r="O474" s="201"/>
      <c r="P474" s="201"/>
      <c r="Q474" s="201"/>
      <c r="R474" s="201"/>
      <c r="S474" s="201"/>
      <c r="T474" s="202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196" t="s">
        <v>131</v>
      </c>
      <c r="AU474" s="196" t="s">
        <v>129</v>
      </c>
      <c r="AV474" s="15" t="s">
        <v>128</v>
      </c>
      <c r="AW474" s="15" t="s">
        <v>33</v>
      </c>
      <c r="AX474" s="15" t="s">
        <v>82</v>
      </c>
      <c r="AY474" s="196" t="s">
        <v>120</v>
      </c>
    </row>
    <row r="475" s="2" customFormat="1" ht="16.5" customHeight="1">
      <c r="A475" s="37"/>
      <c r="B475" s="164"/>
      <c r="C475" s="165" t="s">
        <v>597</v>
      </c>
      <c r="D475" s="165" t="s">
        <v>123</v>
      </c>
      <c r="E475" s="166" t="s">
        <v>598</v>
      </c>
      <c r="F475" s="167" t="s">
        <v>599</v>
      </c>
      <c r="G475" s="168" t="s">
        <v>437</v>
      </c>
      <c r="H475" s="169">
        <v>0.42099999999999999</v>
      </c>
      <c r="I475" s="170"/>
      <c r="J475" s="171">
        <f>ROUND(I475*H475,2)</f>
        <v>0</v>
      </c>
      <c r="K475" s="167" t="s">
        <v>127</v>
      </c>
      <c r="L475" s="38"/>
      <c r="M475" s="172" t="s">
        <v>1</v>
      </c>
      <c r="N475" s="173" t="s">
        <v>43</v>
      </c>
      <c r="O475" s="76"/>
      <c r="P475" s="174">
        <f>O475*H475</f>
        <v>0</v>
      </c>
      <c r="Q475" s="174">
        <v>0</v>
      </c>
      <c r="R475" s="174">
        <f>Q475*H475</f>
        <v>0</v>
      </c>
      <c r="S475" s="174">
        <v>0</v>
      </c>
      <c r="T475" s="175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176" t="s">
        <v>231</v>
      </c>
      <c r="AT475" s="176" t="s">
        <v>123</v>
      </c>
      <c r="AU475" s="176" t="s">
        <v>129</v>
      </c>
      <c r="AY475" s="18" t="s">
        <v>120</v>
      </c>
      <c r="BE475" s="177">
        <f>IF(N475="základní",J475,0)</f>
        <v>0</v>
      </c>
      <c r="BF475" s="177">
        <f>IF(N475="snížená",J475,0)</f>
        <v>0</v>
      </c>
      <c r="BG475" s="177">
        <f>IF(N475="zákl. přenesená",J475,0)</f>
        <v>0</v>
      </c>
      <c r="BH475" s="177">
        <f>IF(N475="sníž. přenesená",J475,0)</f>
        <v>0</v>
      </c>
      <c r="BI475" s="177">
        <f>IF(N475="nulová",J475,0)</f>
        <v>0</v>
      </c>
      <c r="BJ475" s="18" t="s">
        <v>129</v>
      </c>
      <c r="BK475" s="177">
        <f>ROUND(I475*H475,2)</f>
        <v>0</v>
      </c>
      <c r="BL475" s="18" t="s">
        <v>231</v>
      </c>
      <c r="BM475" s="176" t="s">
        <v>600</v>
      </c>
    </row>
    <row r="476" s="12" customFormat="1" ht="22.8" customHeight="1">
      <c r="A476" s="12"/>
      <c r="B476" s="151"/>
      <c r="C476" s="12"/>
      <c r="D476" s="152" t="s">
        <v>76</v>
      </c>
      <c r="E476" s="162" t="s">
        <v>601</v>
      </c>
      <c r="F476" s="162" t="s">
        <v>602</v>
      </c>
      <c r="G476" s="12"/>
      <c r="H476" s="12"/>
      <c r="I476" s="154"/>
      <c r="J476" s="163">
        <f>BK476</f>
        <v>0</v>
      </c>
      <c r="K476" s="12"/>
      <c r="L476" s="151"/>
      <c r="M476" s="156"/>
      <c r="N476" s="157"/>
      <c r="O476" s="157"/>
      <c r="P476" s="158">
        <f>SUM(P477:P501)</f>
        <v>0</v>
      </c>
      <c r="Q476" s="157"/>
      <c r="R476" s="158">
        <f>SUM(R477:R501)</f>
        <v>0.37848095000000009</v>
      </c>
      <c r="S476" s="157"/>
      <c r="T476" s="159">
        <f>SUM(T477:T501)</f>
        <v>0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152" t="s">
        <v>129</v>
      </c>
      <c r="AT476" s="160" t="s">
        <v>76</v>
      </c>
      <c r="AU476" s="160" t="s">
        <v>82</v>
      </c>
      <c r="AY476" s="152" t="s">
        <v>120</v>
      </c>
      <c r="BK476" s="161">
        <f>SUM(BK477:BK501)</f>
        <v>0</v>
      </c>
    </row>
    <row r="477" s="2" customFormat="1" ht="16.5" customHeight="1">
      <c r="A477" s="37"/>
      <c r="B477" s="164"/>
      <c r="C477" s="165" t="s">
        <v>603</v>
      </c>
      <c r="D477" s="165" t="s">
        <v>123</v>
      </c>
      <c r="E477" s="166" t="s">
        <v>604</v>
      </c>
      <c r="F477" s="167" t="s">
        <v>605</v>
      </c>
      <c r="G477" s="168" t="s">
        <v>126</v>
      </c>
      <c r="H477" s="169">
        <v>1</v>
      </c>
      <c r="I477" s="170"/>
      <c r="J477" s="171">
        <f>ROUND(I477*H477,2)</f>
        <v>0</v>
      </c>
      <c r="K477" s="167" t="s">
        <v>127</v>
      </c>
      <c r="L477" s="38"/>
      <c r="M477" s="172" t="s">
        <v>1</v>
      </c>
      <c r="N477" s="173" t="s">
        <v>43</v>
      </c>
      <c r="O477" s="76"/>
      <c r="P477" s="174">
        <f>O477*H477</f>
        <v>0</v>
      </c>
      <c r="Q477" s="174">
        <v>6.0000000000000002E-05</v>
      </c>
      <c r="R477" s="174">
        <f>Q477*H477</f>
        <v>6.0000000000000002E-05</v>
      </c>
      <c r="S477" s="174">
        <v>0</v>
      </c>
      <c r="T477" s="175">
        <f>S477*H477</f>
        <v>0</v>
      </c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R477" s="176" t="s">
        <v>231</v>
      </c>
      <c r="AT477" s="176" t="s">
        <v>123</v>
      </c>
      <c r="AU477" s="176" t="s">
        <v>129</v>
      </c>
      <c r="AY477" s="18" t="s">
        <v>120</v>
      </c>
      <c r="BE477" s="177">
        <f>IF(N477="základní",J477,0)</f>
        <v>0</v>
      </c>
      <c r="BF477" s="177">
        <f>IF(N477="snížená",J477,0)</f>
        <v>0</v>
      </c>
      <c r="BG477" s="177">
        <f>IF(N477="zákl. přenesená",J477,0)</f>
        <v>0</v>
      </c>
      <c r="BH477" s="177">
        <f>IF(N477="sníž. přenesená",J477,0)</f>
        <v>0</v>
      </c>
      <c r="BI477" s="177">
        <f>IF(N477="nulová",J477,0)</f>
        <v>0</v>
      </c>
      <c r="BJ477" s="18" t="s">
        <v>129</v>
      </c>
      <c r="BK477" s="177">
        <f>ROUND(I477*H477,2)</f>
        <v>0</v>
      </c>
      <c r="BL477" s="18" t="s">
        <v>231</v>
      </c>
      <c r="BM477" s="176" t="s">
        <v>606</v>
      </c>
    </row>
    <row r="478" s="13" customFormat="1">
      <c r="A478" s="13"/>
      <c r="B478" s="178"/>
      <c r="C478" s="13"/>
      <c r="D478" s="179" t="s">
        <v>131</v>
      </c>
      <c r="E478" s="180" t="s">
        <v>1</v>
      </c>
      <c r="F478" s="181" t="s">
        <v>607</v>
      </c>
      <c r="G478" s="13"/>
      <c r="H478" s="182">
        <v>1</v>
      </c>
      <c r="I478" s="183"/>
      <c r="J478" s="13"/>
      <c r="K478" s="13"/>
      <c r="L478" s="178"/>
      <c r="M478" s="184"/>
      <c r="N478" s="185"/>
      <c r="O478" s="185"/>
      <c r="P478" s="185"/>
      <c r="Q478" s="185"/>
      <c r="R478" s="185"/>
      <c r="S478" s="185"/>
      <c r="T478" s="186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180" t="s">
        <v>131</v>
      </c>
      <c r="AU478" s="180" t="s">
        <v>129</v>
      </c>
      <c r="AV478" s="13" t="s">
        <v>129</v>
      </c>
      <c r="AW478" s="13" t="s">
        <v>33</v>
      </c>
      <c r="AX478" s="13" t="s">
        <v>82</v>
      </c>
      <c r="AY478" s="180" t="s">
        <v>120</v>
      </c>
    </row>
    <row r="479" s="2" customFormat="1" ht="16.5" customHeight="1">
      <c r="A479" s="37"/>
      <c r="B479" s="164"/>
      <c r="C479" s="165" t="s">
        <v>608</v>
      </c>
      <c r="D479" s="165" t="s">
        <v>123</v>
      </c>
      <c r="E479" s="166" t="s">
        <v>609</v>
      </c>
      <c r="F479" s="167" t="s">
        <v>610</v>
      </c>
      <c r="G479" s="168" t="s">
        <v>126</v>
      </c>
      <c r="H479" s="169">
        <v>1</v>
      </c>
      <c r="I479" s="170"/>
      <c r="J479" s="171">
        <f>ROUND(I479*H479,2)</f>
        <v>0</v>
      </c>
      <c r="K479" s="167" t="s">
        <v>127</v>
      </c>
      <c r="L479" s="38"/>
      <c r="M479" s="172" t="s">
        <v>1</v>
      </c>
      <c r="N479" s="173" t="s">
        <v>43</v>
      </c>
      <c r="O479" s="76"/>
      <c r="P479" s="174">
        <f>O479*H479</f>
        <v>0</v>
      </c>
      <c r="Q479" s="174">
        <v>0.00013999999999999999</v>
      </c>
      <c r="R479" s="174">
        <f>Q479*H479</f>
        <v>0.00013999999999999999</v>
      </c>
      <c r="S479" s="174">
        <v>0</v>
      </c>
      <c r="T479" s="175">
        <f>S479*H479</f>
        <v>0</v>
      </c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R479" s="176" t="s">
        <v>231</v>
      </c>
      <c r="AT479" s="176" t="s">
        <v>123</v>
      </c>
      <c r="AU479" s="176" t="s">
        <v>129</v>
      </c>
      <c r="AY479" s="18" t="s">
        <v>120</v>
      </c>
      <c r="BE479" s="177">
        <f>IF(N479="základní",J479,0)</f>
        <v>0</v>
      </c>
      <c r="BF479" s="177">
        <f>IF(N479="snížená",J479,0)</f>
        <v>0</v>
      </c>
      <c r="BG479" s="177">
        <f>IF(N479="zákl. přenesená",J479,0)</f>
        <v>0</v>
      </c>
      <c r="BH479" s="177">
        <f>IF(N479="sníž. přenesená",J479,0)</f>
        <v>0</v>
      </c>
      <c r="BI479" s="177">
        <f>IF(N479="nulová",J479,0)</f>
        <v>0</v>
      </c>
      <c r="BJ479" s="18" t="s">
        <v>129</v>
      </c>
      <c r="BK479" s="177">
        <f>ROUND(I479*H479,2)</f>
        <v>0</v>
      </c>
      <c r="BL479" s="18" t="s">
        <v>231</v>
      </c>
      <c r="BM479" s="176" t="s">
        <v>611</v>
      </c>
    </row>
    <row r="480" s="13" customFormat="1">
      <c r="A480" s="13"/>
      <c r="B480" s="178"/>
      <c r="C480" s="13"/>
      <c r="D480" s="179" t="s">
        <v>131</v>
      </c>
      <c r="E480" s="180" t="s">
        <v>1</v>
      </c>
      <c r="F480" s="181" t="s">
        <v>607</v>
      </c>
      <c r="G480" s="13"/>
      <c r="H480" s="182">
        <v>1</v>
      </c>
      <c r="I480" s="183"/>
      <c r="J480" s="13"/>
      <c r="K480" s="13"/>
      <c r="L480" s="178"/>
      <c r="M480" s="184"/>
      <c r="N480" s="185"/>
      <c r="O480" s="185"/>
      <c r="P480" s="185"/>
      <c r="Q480" s="185"/>
      <c r="R480" s="185"/>
      <c r="S480" s="185"/>
      <c r="T480" s="186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180" t="s">
        <v>131</v>
      </c>
      <c r="AU480" s="180" t="s">
        <v>129</v>
      </c>
      <c r="AV480" s="13" t="s">
        <v>129</v>
      </c>
      <c r="AW480" s="13" t="s">
        <v>33</v>
      </c>
      <c r="AX480" s="13" t="s">
        <v>82</v>
      </c>
      <c r="AY480" s="180" t="s">
        <v>120</v>
      </c>
    </row>
    <row r="481" s="2" customFormat="1" ht="16.5" customHeight="1">
      <c r="A481" s="37"/>
      <c r="B481" s="164"/>
      <c r="C481" s="165" t="s">
        <v>612</v>
      </c>
      <c r="D481" s="165" t="s">
        <v>123</v>
      </c>
      <c r="E481" s="166" t="s">
        <v>613</v>
      </c>
      <c r="F481" s="167" t="s">
        <v>614</v>
      </c>
      <c r="G481" s="168" t="s">
        <v>126</v>
      </c>
      <c r="H481" s="169">
        <v>1</v>
      </c>
      <c r="I481" s="170"/>
      <c r="J481" s="171">
        <f>ROUND(I481*H481,2)</f>
        <v>0</v>
      </c>
      <c r="K481" s="167" t="s">
        <v>127</v>
      </c>
      <c r="L481" s="38"/>
      <c r="M481" s="172" t="s">
        <v>1</v>
      </c>
      <c r="N481" s="173" t="s">
        <v>43</v>
      </c>
      <c r="O481" s="76"/>
      <c r="P481" s="174">
        <f>O481*H481</f>
        <v>0</v>
      </c>
      <c r="Q481" s="174">
        <v>0.00012</v>
      </c>
      <c r="R481" s="174">
        <f>Q481*H481</f>
        <v>0.00012</v>
      </c>
      <c r="S481" s="174">
        <v>0</v>
      </c>
      <c r="T481" s="175">
        <f>S481*H481</f>
        <v>0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176" t="s">
        <v>231</v>
      </c>
      <c r="AT481" s="176" t="s">
        <v>123</v>
      </c>
      <c r="AU481" s="176" t="s">
        <v>129</v>
      </c>
      <c r="AY481" s="18" t="s">
        <v>120</v>
      </c>
      <c r="BE481" s="177">
        <f>IF(N481="základní",J481,0)</f>
        <v>0</v>
      </c>
      <c r="BF481" s="177">
        <f>IF(N481="snížená",J481,0)</f>
        <v>0</v>
      </c>
      <c r="BG481" s="177">
        <f>IF(N481="zákl. přenesená",J481,0)</f>
        <v>0</v>
      </c>
      <c r="BH481" s="177">
        <f>IF(N481="sníž. přenesená",J481,0)</f>
        <v>0</v>
      </c>
      <c r="BI481" s="177">
        <f>IF(N481="nulová",J481,0)</f>
        <v>0</v>
      </c>
      <c r="BJ481" s="18" t="s">
        <v>129</v>
      </c>
      <c r="BK481" s="177">
        <f>ROUND(I481*H481,2)</f>
        <v>0</v>
      </c>
      <c r="BL481" s="18" t="s">
        <v>231</v>
      </c>
      <c r="BM481" s="176" t="s">
        <v>615</v>
      </c>
    </row>
    <row r="482" s="13" customFormat="1">
      <c r="A482" s="13"/>
      <c r="B482" s="178"/>
      <c r="C482" s="13"/>
      <c r="D482" s="179" t="s">
        <v>131</v>
      </c>
      <c r="E482" s="180" t="s">
        <v>1</v>
      </c>
      <c r="F482" s="181" t="s">
        <v>607</v>
      </c>
      <c r="G482" s="13"/>
      <c r="H482" s="182">
        <v>1</v>
      </c>
      <c r="I482" s="183"/>
      <c r="J482" s="13"/>
      <c r="K482" s="13"/>
      <c r="L482" s="178"/>
      <c r="M482" s="184"/>
      <c r="N482" s="185"/>
      <c r="O482" s="185"/>
      <c r="P482" s="185"/>
      <c r="Q482" s="185"/>
      <c r="R482" s="185"/>
      <c r="S482" s="185"/>
      <c r="T482" s="186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180" t="s">
        <v>131</v>
      </c>
      <c r="AU482" s="180" t="s">
        <v>129</v>
      </c>
      <c r="AV482" s="13" t="s">
        <v>129</v>
      </c>
      <c r="AW482" s="13" t="s">
        <v>33</v>
      </c>
      <c r="AX482" s="13" t="s">
        <v>82</v>
      </c>
      <c r="AY482" s="180" t="s">
        <v>120</v>
      </c>
    </row>
    <row r="483" s="2" customFormat="1" ht="16.5" customHeight="1">
      <c r="A483" s="37"/>
      <c r="B483" s="164"/>
      <c r="C483" s="165" t="s">
        <v>616</v>
      </c>
      <c r="D483" s="165" t="s">
        <v>123</v>
      </c>
      <c r="E483" s="166" t="s">
        <v>617</v>
      </c>
      <c r="F483" s="167" t="s">
        <v>618</v>
      </c>
      <c r="G483" s="168" t="s">
        <v>126</v>
      </c>
      <c r="H483" s="169">
        <v>1</v>
      </c>
      <c r="I483" s="170"/>
      <c r="J483" s="171">
        <f>ROUND(I483*H483,2)</f>
        <v>0</v>
      </c>
      <c r="K483" s="167" t="s">
        <v>127</v>
      </c>
      <c r="L483" s="38"/>
      <c r="M483" s="172" t="s">
        <v>1</v>
      </c>
      <c r="N483" s="173" t="s">
        <v>43</v>
      </c>
      <c r="O483" s="76"/>
      <c r="P483" s="174">
        <f>O483*H483</f>
        <v>0</v>
      </c>
      <c r="Q483" s="174">
        <v>0.00012</v>
      </c>
      <c r="R483" s="174">
        <f>Q483*H483</f>
        <v>0.00012</v>
      </c>
      <c r="S483" s="174">
        <v>0</v>
      </c>
      <c r="T483" s="175">
        <f>S483*H483</f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R483" s="176" t="s">
        <v>231</v>
      </c>
      <c r="AT483" s="176" t="s">
        <v>123</v>
      </c>
      <c r="AU483" s="176" t="s">
        <v>129</v>
      </c>
      <c r="AY483" s="18" t="s">
        <v>120</v>
      </c>
      <c r="BE483" s="177">
        <f>IF(N483="základní",J483,0)</f>
        <v>0</v>
      </c>
      <c r="BF483" s="177">
        <f>IF(N483="snížená",J483,0)</f>
        <v>0</v>
      </c>
      <c r="BG483" s="177">
        <f>IF(N483="zákl. přenesená",J483,0)</f>
        <v>0</v>
      </c>
      <c r="BH483" s="177">
        <f>IF(N483="sníž. přenesená",J483,0)</f>
        <v>0</v>
      </c>
      <c r="BI483" s="177">
        <f>IF(N483="nulová",J483,0)</f>
        <v>0</v>
      </c>
      <c r="BJ483" s="18" t="s">
        <v>129</v>
      </c>
      <c r="BK483" s="177">
        <f>ROUND(I483*H483,2)</f>
        <v>0</v>
      </c>
      <c r="BL483" s="18" t="s">
        <v>231</v>
      </c>
      <c r="BM483" s="176" t="s">
        <v>619</v>
      </c>
    </row>
    <row r="484" s="13" customFormat="1">
      <c r="A484" s="13"/>
      <c r="B484" s="178"/>
      <c r="C484" s="13"/>
      <c r="D484" s="179" t="s">
        <v>131</v>
      </c>
      <c r="E484" s="180" t="s">
        <v>1</v>
      </c>
      <c r="F484" s="181" t="s">
        <v>620</v>
      </c>
      <c r="G484" s="13"/>
      <c r="H484" s="182">
        <v>1</v>
      </c>
      <c r="I484" s="183"/>
      <c r="J484" s="13"/>
      <c r="K484" s="13"/>
      <c r="L484" s="178"/>
      <c r="M484" s="184"/>
      <c r="N484" s="185"/>
      <c r="O484" s="185"/>
      <c r="P484" s="185"/>
      <c r="Q484" s="185"/>
      <c r="R484" s="185"/>
      <c r="S484" s="185"/>
      <c r="T484" s="186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180" t="s">
        <v>131</v>
      </c>
      <c r="AU484" s="180" t="s">
        <v>129</v>
      </c>
      <c r="AV484" s="13" t="s">
        <v>129</v>
      </c>
      <c r="AW484" s="13" t="s">
        <v>33</v>
      </c>
      <c r="AX484" s="13" t="s">
        <v>82</v>
      </c>
      <c r="AY484" s="180" t="s">
        <v>120</v>
      </c>
    </row>
    <row r="485" s="2" customFormat="1" ht="16.5" customHeight="1">
      <c r="A485" s="37"/>
      <c r="B485" s="164"/>
      <c r="C485" s="165" t="s">
        <v>621</v>
      </c>
      <c r="D485" s="165" t="s">
        <v>123</v>
      </c>
      <c r="E485" s="166" t="s">
        <v>622</v>
      </c>
      <c r="F485" s="167" t="s">
        <v>623</v>
      </c>
      <c r="G485" s="168" t="s">
        <v>126</v>
      </c>
      <c r="H485" s="169">
        <v>293.05500000000001</v>
      </c>
      <c r="I485" s="170"/>
      <c r="J485" s="171">
        <f>ROUND(I485*H485,2)</f>
        <v>0</v>
      </c>
      <c r="K485" s="167" t="s">
        <v>127</v>
      </c>
      <c r="L485" s="38"/>
      <c r="M485" s="172" t="s">
        <v>1</v>
      </c>
      <c r="N485" s="173" t="s">
        <v>43</v>
      </c>
      <c r="O485" s="76"/>
      <c r="P485" s="174">
        <f>O485*H485</f>
        <v>0</v>
      </c>
      <c r="Q485" s="174">
        <v>0.00020000000000000001</v>
      </c>
      <c r="R485" s="174">
        <f>Q485*H485</f>
        <v>0.058611000000000003</v>
      </c>
      <c r="S485" s="174">
        <v>0</v>
      </c>
      <c r="T485" s="175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176" t="s">
        <v>231</v>
      </c>
      <c r="AT485" s="176" t="s">
        <v>123</v>
      </c>
      <c r="AU485" s="176" t="s">
        <v>129</v>
      </c>
      <c r="AY485" s="18" t="s">
        <v>120</v>
      </c>
      <c r="BE485" s="177">
        <f>IF(N485="základní",J485,0)</f>
        <v>0</v>
      </c>
      <c r="BF485" s="177">
        <f>IF(N485="snížená",J485,0)</f>
        <v>0</v>
      </c>
      <c r="BG485" s="177">
        <f>IF(N485="zákl. přenesená",J485,0)</f>
        <v>0</v>
      </c>
      <c r="BH485" s="177">
        <f>IF(N485="sníž. přenesená",J485,0)</f>
        <v>0</v>
      </c>
      <c r="BI485" s="177">
        <f>IF(N485="nulová",J485,0)</f>
        <v>0</v>
      </c>
      <c r="BJ485" s="18" t="s">
        <v>129</v>
      </c>
      <c r="BK485" s="177">
        <f>ROUND(I485*H485,2)</f>
        <v>0</v>
      </c>
      <c r="BL485" s="18" t="s">
        <v>231</v>
      </c>
      <c r="BM485" s="176" t="s">
        <v>624</v>
      </c>
    </row>
    <row r="486" s="13" customFormat="1">
      <c r="A486" s="13"/>
      <c r="B486" s="178"/>
      <c r="C486" s="13"/>
      <c r="D486" s="179" t="s">
        <v>131</v>
      </c>
      <c r="E486" s="180" t="s">
        <v>1</v>
      </c>
      <c r="F486" s="181" t="s">
        <v>240</v>
      </c>
      <c r="G486" s="13"/>
      <c r="H486" s="182">
        <v>49.604999999999997</v>
      </c>
      <c r="I486" s="183"/>
      <c r="J486" s="13"/>
      <c r="K486" s="13"/>
      <c r="L486" s="178"/>
      <c r="M486" s="184"/>
      <c r="N486" s="185"/>
      <c r="O486" s="185"/>
      <c r="P486" s="185"/>
      <c r="Q486" s="185"/>
      <c r="R486" s="185"/>
      <c r="S486" s="185"/>
      <c r="T486" s="186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180" t="s">
        <v>131</v>
      </c>
      <c r="AU486" s="180" t="s">
        <v>129</v>
      </c>
      <c r="AV486" s="13" t="s">
        <v>129</v>
      </c>
      <c r="AW486" s="13" t="s">
        <v>33</v>
      </c>
      <c r="AX486" s="13" t="s">
        <v>77</v>
      </c>
      <c r="AY486" s="180" t="s">
        <v>120</v>
      </c>
    </row>
    <row r="487" s="13" customFormat="1">
      <c r="A487" s="13"/>
      <c r="B487" s="178"/>
      <c r="C487" s="13"/>
      <c r="D487" s="179" t="s">
        <v>131</v>
      </c>
      <c r="E487" s="180" t="s">
        <v>1</v>
      </c>
      <c r="F487" s="181" t="s">
        <v>241</v>
      </c>
      <c r="G487" s="13"/>
      <c r="H487" s="182">
        <v>-6.9509999999999996</v>
      </c>
      <c r="I487" s="183"/>
      <c r="J487" s="13"/>
      <c r="K487" s="13"/>
      <c r="L487" s="178"/>
      <c r="M487" s="184"/>
      <c r="N487" s="185"/>
      <c r="O487" s="185"/>
      <c r="P487" s="185"/>
      <c r="Q487" s="185"/>
      <c r="R487" s="185"/>
      <c r="S487" s="185"/>
      <c r="T487" s="186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180" t="s">
        <v>131</v>
      </c>
      <c r="AU487" s="180" t="s">
        <v>129</v>
      </c>
      <c r="AV487" s="13" t="s">
        <v>129</v>
      </c>
      <c r="AW487" s="13" t="s">
        <v>33</v>
      </c>
      <c r="AX487" s="13" t="s">
        <v>77</v>
      </c>
      <c r="AY487" s="180" t="s">
        <v>120</v>
      </c>
    </row>
    <row r="488" s="13" customFormat="1">
      <c r="A488" s="13"/>
      <c r="B488" s="178"/>
      <c r="C488" s="13"/>
      <c r="D488" s="179" t="s">
        <v>131</v>
      </c>
      <c r="E488" s="180" t="s">
        <v>1</v>
      </c>
      <c r="F488" s="181" t="s">
        <v>242</v>
      </c>
      <c r="G488" s="13"/>
      <c r="H488" s="182">
        <v>4.8120000000000003</v>
      </c>
      <c r="I488" s="183"/>
      <c r="J488" s="13"/>
      <c r="K488" s="13"/>
      <c r="L488" s="178"/>
      <c r="M488" s="184"/>
      <c r="N488" s="185"/>
      <c r="O488" s="185"/>
      <c r="P488" s="185"/>
      <c r="Q488" s="185"/>
      <c r="R488" s="185"/>
      <c r="S488" s="185"/>
      <c r="T488" s="186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180" t="s">
        <v>131</v>
      </c>
      <c r="AU488" s="180" t="s">
        <v>129</v>
      </c>
      <c r="AV488" s="13" t="s">
        <v>129</v>
      </c>
      <c r="AW488" s="13" t="s">
        <v>33</v>
      </c>
      <c r="AX488" s="13" t="s">
        <v>77</v>
      </c>
      <c r="AY488" s="180" t="s">
        <v>120</v>
      </c>
    </row>
    <row r="489" s="13" customFormat="1">
      <c r="A489" s="13"/>
      <c r="B489" s="178"/>
      <c r="C489" s="13"/>
      <c r="D489" s="179" t="s">
        <v>131</v>
      </c>
      <c r="E489" s="180" t="s">
        <v>1</v>
      </c>
      <c r="F489" s="181" t="s">
        <v>243</v>
      </c>
      <c r="G489" s="13"/>
      <c r="H489" s="182">
        <v>10</v>
      </c>
      <c r="I489" s="183"/>
      <c r="J489" s="13"/>
      <c r="K489" s="13"/>
      <c r="L489" s="178"/>
      <c r="M489" s="184"/>
      <c r="N489" s="185"/>
      <c r="O489" s="185"/>
      <c r="P489" s="185"/>
      <c r="Q489" s="185"/>
      <c r="R489" s="185"/>
      <c r="S489" s="185"/>
      <c r="T489" s="186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180" t="s">
        <v>131</v>
      </c>
      <c r="AU489" s="180" t="s">
        <v>129</v>
      </c>
      <c r="AV489" s="13" t="s">
        <v>129</v>
      </c>
      <c r="AW489" s="13" t="s">
        <v>33</v>
      </c>
      <c r="AX489" s="13" t="s">
        <v>77</v>
      </c>
      <c r="AY489" s="180" t="s">
        <v>120</v>
      </c>
    </row>
    <row r="490" s="14" customFormat="1">
      <c r="A490" s="14"/>
      <c r="B490" s="187"/>
      <c r="C490" s="14"/>
      <c r="D490" s="179" t="s">
        <v>131</v>
      </c>
      <c r="E490" s="188" t="s">
        <v>1</v>
      </c>
      <c r="F490" s="189" t="s">
        <v>244</v>
      </c>
      <c r="G490" s="14"/>
      <c r="H490" s="190">
        <v>57.465999999999994</v>
      </c>
      <c r="I490" s="191"/>
      <c r="J490" s="14"/>
      <c r="K490" s="14"/>
      <c r="L490" s="187"/>
      <c r="M490" s="192"/>
      <c r="N490" s="193"/>
      <c r="O490" s="193"/>
      <c r="P490" s="193"/>
      <c r="Q490" s="193"/>
      <c r="R490" s="193"/>
      <c r="S490" s="193"/>
      <c r="T490" s="19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188" t="s">
        <v>131</v>
      </c>
      <c r="AU490" s="188" t="s">
        <v>129</v>
      </c>
      <c r="AV490" s="14" t="s">
        <v>136</v>
      </c>
      <c r="AW490" s="14" t="s">
        <v>33</v>
      </c>
      <c r="AX490" s="14" t="s">
        <v>77</v>
      </c>
      <c r="AY490" s="188" t="s">
        <v>120</v>
      </c>
    </row>
    <row r="491" s="13" customFormat="1">
      <c r="A491" s="13"/>
      <c r="B491" s="178"/>
      <c r="C491" s="13"/>
      <c r="D491" s="179" t="s">
        <v>131</v>
      </c>
      <c r="E491" s="180" t="s">
        <v>1</v>
      </c>
      <c r="F491" s="181" t="s">
        <v>245</v>
      </c>
      <c r="G491" s="13"/>
      <c r="H491" s="182">
        <v>126.84999999999999</v>
      </c>
      <c r="I491" s="183"/>
      <c r="J491" s="13"/>
      <c r="K491" s="13"/>
      <c r="L491" s="178"/>
      <c r="M491" s="184"/>
      <c r="N491" s="185"/>
      <c r="O491" s="185"/>
      <c r="P491" s="185"/>
      <c r="Q491" s="185"/>
      <c r="R491" s="185"/>
      <c r="S491" s="185"/>
      <c r="T491" s="186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180" t="s">
        <v>131</v>
      </c>
      <c r="AU491" s="180" t="s">
        <v>129</v>
      </c>
      <c r="AV491" s="13" t="s">
        <v>129</v>
      </c>
      <c r="AW491" s="13" t="s">
        <v>33</v>
      </c>
      <c r="AX491" s="13" t="s">
        <v>77</v>
      </c>
      <c r="AY491" s="180" t="s">
        <v>120</v>
      </c>
    </row>
    <row r="492" s="13" customFormat="1">
      <c r="A492" s="13"/>
      <c r="B492" s="178"/>
      <c r="C492" s="13"/>
      <c r="D492" s="179" t="s">
        <v>131</v>
      </c>
      <c r="E492" s="180" t="s">
        <v>1</v>
      </c>
      <c r="F492" s="181" t="s">
        <v>246</v>
      </c>
      <c r="G492" s="13"/>
      <c r="H492" s="182">
        <v>-13.823</v>
      </c>
      <c r="I492" s="183"/>
      <c r="J492" s="13"/>
      <c r="K492" s="13"/>
      <c r="L492" s="178"/>
      <c r="M492" s="184"/>
      <c r="N492" s="185"/>
      <c r="O492" s="185"/>
      <c r="P492" s="185"/>
      <c r="Q492" s="185"/>
      <c r="R492" s="185"/>
      <c r="S492" s="185"/>
      <c r="T492" s="186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180" t="s">
        <v>131</v>
      </c>
      <c r="AU492" s="180" t="s">
        <v>129</v>
      </c>
      <c r="AV492" s="13" t="s">
        <v>129</v>
      </c>
      <c r="AW492" s="13" t="s">
        <v>33</v>
      </c>
      <c r="AX492" s="13" t="s">
        <v>77</v>
      </c>
      <c r="AY492" s="180" t="s">
        <v>120</v>
      </c>
    </row>
    <row r="493" s="13" customFormat="1">
      <c r="A493" s="13"/>
      <c r="B493" s="178"/>
      <c r="C493" s="13"/>
      <c r="D493" s="179" t="s">
        <v>131</v>
      </c>
      <c r="E493" s="180" t="s">
        <v>1</v>
      </c>
      <c r="F493" s="181" t="s">
        <v>247</v>
      </c>
      <c r="G493" s="13"/>
      <c r="H493" s="182">
        <v>6.1959999999999997</v>
      </c>
      <c r="I493" s="183"/>
      <c r="J493" s="13"/>
      <c r="K493" s="13"/>
      <c r="L493" s="178"/>
      <c r="M493" s="184"/>
      <c r="N493" s="185"/>
      <c r="O493" s="185"/>
      <c r="P493" s="185"/>
      <c r="Q493" s="185"/>
      <c r="R493" s="185"/>
      <c r="S493" s="185"/>
      <c r="T493" s="186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180" t="s">
        <v>131</v>
      </c>
      <c r="AU493" s="180" t="s">
        <v>129</v>
      </c>
      <c r="AV493" s="13" t="s">
        <v>129</v>
      </c>
      <c r="AW493" s="13" t="s">
        <v>33</v>
      </c>
      <c r="AX493" s="13" t="s">
        <v>77</v>
      </c>
      <c r="AY493" s="180" t="s">
        <v>120</v>
      </c>
    </row>
    <row r="494" s="14" customFormat="1">
      <c r="A494" s="14"/>
      <c r="B494" s="187"/>
      <c r="C494" s="14"/>
      <c r="D494" s="179" t="s">
        <v>131</v>
      </c>
      <c r="E494" s="188" t="s">
        <v>1</v>
      </c>
      <c r="F494" s="189" t="s">
        <v>248</v>
      </c>
      <c r="G494" s="14"/>
      <c r="H494" s="190">
        <v>119.22299999999999</v>
      </c>
      <c r="I494" s="191"/>
      <c r="J494" s="14"/>
      <c r="K494" s="14"/>
      <c r="L494" s="187"/>
      <c r="M494" s="192"/>
      <c r="N494" s="193"/>
      <c r="O494" s="193"/>
      <c r="P494" s="193"/>
      <c r="Q494" s="193"/>
      <c r="R494" s="193"/>
      <c r="S494" s="193"/>
      <c r="T494" s="19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188" t="s">
        <v>131</v>
      </c>
      <c r="AU494" s="188" t="s">
        <v>129</v>
      </c>
      <c r="AV494" s="14" t="s">
        <v>136</v>
      </c>
      <c r="AW494" s="14" t="s">
        <v>33</v>
      </c>
      <c r="AX494" s="14" t="s">
        <v>77</v>
      </c>
      <c r="AY494" s="188" t="s">
        <v>120</v>
      </c>
    </row>
    <row r="495" s="13" customFormat="1">
      <c r="A495" s="13"/>
      <c r="B495" s="178"/>
      <c r="C495" s="13"/>
      <c r="D495" s="179" t="s">
        <v>131</v>
      </c>
      <c r="E495" s="180" t="s">
        <v>1</v>
      </c>
      <c r="F495" s="181" t="s">
        <v>249</v>
      </c>
      <c r="G495" s="13"/>
      <c r="H495" s="182">
        <v>129.76599999999999</v>
      </c>
      <c r="I495" s="183"/>
      <c r="J495" s="13"/>
      <c r="K495" s="13"/>
      <c r="L495" s="178"/>
      <c r="M495" s="184"/>
      <c r="N495" s="185"/>
      <c r="O495" s="185"/>
      <c r="P495" s="185"/>
      <c r="Q495" s="185"/>
      <c r="R495" s="185"/>
      <c r="S495" s="185"/>
      <c r="T495" s="186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180" t="s">
        <v>131</v>
      </c>
      <c r="AU495" s="180" t="s">
        <v>129</v>
      </c>
      <c r="AV495" s="13" t="s">
        <v>129</v>
      </c>
      <c r="AW495" s="13" t="s">
        <v>33</v>
      </c>
      <c r="AX495" s="13" t="s">
        <v>77</v>
      </c>
      <c r="AY495" s="180" t="s">
        <v>120</v>
      </c>
    </row>
    <row r="496" s="13" customFormat="1">
      <c r="A496" s="13"/>
      <c r="B496" s="178"/>
      <c r="C496" s="13"/>
      <c r="D496" s="179" t="s">
        <v>131</v>
      </c>
      <c r="E496" s="180" t="s">
        <v>1</v>
      </c>
      <c r="F496" s="181" t="s">
        <v>250</v>
      </c>
      <c r="G496" s="13"/>
      <c r="H496" s="182">
        <v>-22.866</v>
      </c>
      <c r="I496" s="183"/>
      <c r="J496" s="13"/>
      <c r="K496" s="13"/>
      <c r="L496" s="178"/>
      <c r="M496" s="184"/>
      <c r="N496" s="185"/>
      <c r="O496" s="185"/>
      <c r="P496" s="185"/>
      <c r="Q496" s="185"/>
      <c r="R496" s="185"/>
      <c r="S496" s="185"/>
      <c r="T496" s="186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180" t="s">
        <v>131</v>
      </c>
      <c r="AU496" s="180" t="s">
        <v>129</v>
      </c>
      <c r="AV496" s="13" t="s">
        <v>129</v>
      </c>
      <c r="AW496" s="13" t="s">
        <v>33</v>
      </c>
      <c r="AX496" s="13" t="s">
        <v>77</v>
      </c>
      <c r="AY496" s="180" t="s">
        <v>120</v>
      </c>
    </row>
    <row r="497" s="13" customFormat="1">
      <c r="A497" s="13"/>
      <c r="B497" s="178"/>
      <c r="C497" s="13"/>
      <c r="D497" s="179" t="s">
        <v>131</v>
      </c>
      <c r="E497" s="180" t="s">
        <v>1</v>
      </c>
      <c r="F497" s="181" t="s">
        <v>251</v>
      </c>
      <c r="G497" s="13"/>
      <c r="H497" s="182">
        <v>9.4659999999999993</v>
      </c>
      <c r="I497" s="183"/>
      <c r="J497" s="13"/>
      <c r="K497" s="13"/>
      <c r="L497" s="178"/>
      <c r="M497" s="184"/>
      <c r="N497" s="185"/>
      <c r="O497" s="185"/>
      <c r="P497" s="185"/>
      <c r="Q497" s="185"/>
      <c r="R497" s="185"/>
      <c r="S497" s="185"/>
      <c r="T497" s="186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180" t="s">
        <v>131</v>
      </c>
      <c r="AU497" s="180" t="s">
        <v>129</v>
      </c>
      <c r="AV497" s="13" t="s">
        <v>129</v>
      </c>
      <c r="AW497" s="13" t="s">
        <v>33</v>
      </c>
      <c r="AX497" s="13" t="s">
        <v>77</v>
      </c>
      <c r="AY497" s="180" t="s">
        <v>120</v>
      </c>
    </row>
    <row r="498" s="14" customFormat="1">
      <c r="A498" s="14"/>
      <c r="B498" s="187"/>
      <c r="C498" s="14"/>
      <c r="D498" s="179" t="s">
        <v>131</v>
      </c>
      <c r="E498" s="188" t="s">
        <v>1</v>
      </c>
      <c r="F498" s="189" t="s">
        <v>252</v>
      </c>
      <c r="G498" s="14"/>
      <c r="H498" s="190">
        <v>116.36599999999999</v>
      </c>
      <c r="I498" s="191"/>
      <c r="J498" s="14"/>
      <c r="K498" s="14"/>
      <c r="L498" s="187"/>
      <c r="M498" s="192"/>
      <c r="N498" s="193"/>
      <c r="O498" s="193"/>
      <c r="P498" s="193"/>
      <c r="Q498" s="193"/>
      <c r="R498" s="193"/>
      <c r="S498" s="193"/>
      <c r="T498" s="19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188" t="s">
        <v>131</v>
      </c>
      <c r="AU498" s="188" t="s">
        <v>129</v>
      </c>
      <c r="AV498" s="14" t="s">
        <v>136</v>
      </c>
      <c r="AW498" s="14" t="s">
        <v>33</v>
      </c>
      <c r="AX498" s="14" t="s">
        <v>77</v>
      </c>
      <c r="AY498" s="188" t="s">
        <v>120</v>
      </c>
    </row>
    <row r="499" s="15" customFormat="1">
      <c r="A499" s="15"/>
      <c r="B499" s="195"/>
      <c r="C499" s="15"/>
      <c r="D499" s="179" t="s">
        <v>131</v>
      </c>
      <c r="E499" s="196" t="s">
        <v>1</v>
      </c>
      <c r="F499" s="197" t="s">
        <v>157</v>
      </c>
      <c r="G499" s="15"/>
      <c r="H499" s="198">
        <v>293.05499999999995</v>
      </c>
      <c r="I499" s="199"/>
      <c r="J499" s="15"/>
      <c r="K499" s="15"/>
      <c r="L499" s="195"/>
      <c r="M499" s="200"/>
      <c r="N499" s="201"/>
      <c r="O499" s="201"/>
      <c r="P499" s="201"/>
      <c r="Q499" s="201"/>
      <c r="R499" s="201"/>
      <c r="S499" s="201"/>
      <c r="T499" s="202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196" t="s">
        <v>131</v>
      </c>
      <c r="AU499" s="196" t="s">
        <v>129</v>
      </c>
      <c r="AV499" s="15" t="s">
        <v>128</v>
      </c>
      <c r="AW499" s="15" t="s">
        <v>33</v>
      </c>
      <c r="AX499" s="15" t="s">
        <v>82</v>
      </c>
      <c r="AY499" s="196" t="s">
        <v>120</v>
      </c>
    </row>
    <row r="500" s="2" customFormat="1" ht="16.5" customHeight="1">
      <c r="A500" s="37"/>
      <c r="B500" s="164"/>
      <c r="C500" s="165" t="s">
        <v>625</v>
      </c>
      <c r="D500" s="165" t="s">
        <v>123</v>
      </c>
      <c r="E500" s="166" t="s">
        <v>626</v>
      </c>
      <c r="F500" s="167" t="s">
        <v>627</v>
      </c>
      <c r="G500" s="168" t="s">
        <v>126</v>
      </c>
      <c r="H500" s="169">
        <v>293.05500000000001</v>
      </c>
      <c r="I500" s="170"/>
      <c r="J500" s="171">
        <f>ROUND(I500*H500,2)</f>
        <v>0</v>
      </c>
      <c r="K500" s="167" t="s">
        <v>127</v>
      </c>
      <c r="L500" s="38"/>
      <c r="M500" s="172" t="s">
        <v>1</v>
      </c>
      <c r="N500" s="173" t="s">
        <v>43</v>
      </c>
      <c r="O500" s="76"/>
      <c r="P500" s="174">
        <f>O500*H500</f>
        <v>0</v>
      </c>
      <c r="Q500" s="174">
        <v>0.0010300000000000001</v>
      </c>
      <c r="R500" s="174">
        <f>Q500*H500</f>
        <v>0.30184665000000005</v>
      </c>
      <c r="S500" s="174">
        <v>0</v>
      </c>
      <c r="T500" s="175">
        <f>S500*H500</f>
        <v>0</v>
      </c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R500" s="176" t="s">
        <v>231</v>
      </c>
      <c r="AT500" s="176" t="s">
        <v>123</v>
      </c>
      <c r="AU500" s="176" t="s">
        <v>129</v>
      </c>
      <c r="AY500" s="18" t="s">
        <v>120</v>
      </c>
      <c r="BE500" s="177">
        <f>IF(N500="základní",J500,0)</f>
        <v>0</v>
      </c>
      <c r="BF500" s="177">
        <f>IF(N500="snížená",J500,0)</f>
        <v>0</v>
      </c>
      <c r="BG500" s="177">
        <f>IF(N500="zákl. přenesená",J500,0)</f>
        <v>0</v>
      </c>
      <c r="BH500" s="177">
        <f>IF(N500="sníž. přenesená",J500,0)</f>
        <v>0</v>
      </c>
      <c r="BI500" s="177">
        <f>IF(N500="nulová",J500,0)</f>
        <v>0</v>
      </c>
      <c r="BJ500" s="18" t="s">
        <v>129</v>
      </c>
      <c r="BK500" s="177">
        <f>ROUND(I500*H500,2)</f>
        <v>0</v>
      </c>
      <c r="BL500" s="18" t="s">
        <v>231</v>
      </c>
      <c r="BM500" s="176" t="s">
        <v>628</v>
      </c>
    </row>
    <row r="501" s="2" customFormat="1" ht="16.5" customHeight="1">
      <c r="A501" s="37"/>
      <c r="B501" s="164"/>
      <c r="C501" s="165" t="s">
        <v>629</v>
      </c>
      <c r="D501" s="165" t="s">
        <v>123</v>
      </c>
      <c r="E501" s="166" t="s">
        <v>630</v>
      </c>
      <c r="F501" s="167" t="s">
        <v>631</v>
      </c>
      <c r="G501" s="168" t="s">
        <v>126</v>
      </c>
      <c r="H501" s="169">
        <v>293.05500000000001</v>
      </c>
      <c r="I501" s="170"/>
      <c r="J501" s="171">
        <f>ROUND(I501*H501,2)</f>
        <v>0</v>
      </c>
      <c r="K501" s="167" t="s">
        <v>127</v>
      </c>
      <c r="L501" s="38"/>
      <c r="M501" s="172" t="s">
        <v>1</v>
      </c>
      <c r="N501" s="173" t="s">
        <v>43</v>
      </c>
      <c r="O501" s="76"/>
      <c r="P501" s="174">
        <f>O501*H501</f>
        <v>0</v>
      </c>
      <c r="Q501" s="174">
        <v>6.0000000000000002E-05</v>
      </c>
      <c r="R501" s="174">
        <f>Q501*H501</f>
        <v>0.0175833</v>
      </c>
      <c r="S501" s="174">
        <v>0</v>
      </c>
      <c r="T501" s="175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176" t="s">
        <v>231</v>
      </c>
      <c r="AT501" s="176" t="s">
        <v>123</v>
      </c>
      <c r="AU501" s="176" t="s">
        <v>129</v>
      </c>
      <c r="AY501" s="18" t="s">
        <v>120</v>
      </c>
      <c r="BE501" s="177">
        <f>IF(N501="základní",J501,0)</f>
        <v>0</v>
      </c>
      <c r="BF501" s="177">
        <f>IF(N501="snížená",J501,0)</f>
        <v>0</v>
      </c>
      <c r="BG501" s="177">
        <f>IF(N501="zákl. přenesená",J501,0)</f>
        <v>0</v>
      </c>
      <c r="BH501" s="177">
        <f>IF(N501="sníž. přenesená",J501,0)</f>
        <v>0</v>
      </c>
      <c r="BI501" s="177">
        <f>IF(N501="nulová",J501,0)</f>
        <v>0</v>
      </c>
      <c r="BJ501" s="18" t="s">
        <v>129</v>
      </c>
      <c r="BK501" s="177">
        <f>ROUND(I501*H501,2)</f>
        <v>0</v>
      </c>
      <c r="BL501" s="18" t="s">
        <v>231</v>
      </c>
      <c r="BM501" s="176" t="s">
        <v>632</v>
      </c>
    </row>
    <row r="502" s="12" customFormat="1" ht="25.92" customHeight="1">
      <c r="A502" s="12"/>
      <c r="B502" s="151"/>
      <c r="C502" s="12"/>
      <c r="D502" s="152" t="s">
        <v>76</v>
      </c>
      <c r="E502" s="153" t="s">
        <v>633</v>
      </c>
      <c r="F502" s="153" t="s">
        <v>634</v>
      </c>
      <c r="G502" s="12"/>
      <c r="H502" s="12"/>
      <c r="I502" s="154"/>
      <c r="J502" s="155">
        <f>BK502</f>
        <v>0</v>
      </c>
      <c r="K502" s="12"/>
      <c r="L502" s="151"/>
      <c r="M502" s="156"/>
      <c r="N502" s="157"/>
      <c r="O502" s="157"/>
      <c r="P502" s="158">
        <f>P503+P505+P507</f>
        <v>0</v>
      </c>
      <c r="Q502" s="157"/>
      <c r="R502" s="158">
        <f>R503+R505+R507</f>
        <v>0</v>
      </c>
      <c r="S502" s="157"/>
      <c r="T502" s="159">
        <f>T503+T505+T507</f>
        <v>0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R502" s="152" t="s">
        <v>168</v>
      </c>
      <c r="AT502" s="160" t="s">
        <v>76</v>
      </c>
      <c r="AU502" s="160" t="s">
        <v>77</v>
      </c>
      <c r="AY502" s="152" t="s">
        <v>120</v>
      </c>
      <c r="BK502" s="161">
        <f>BK503+BK505+BK507</f>
        <v>0</v>
      </c>
    </row>
    <row r="503" s="12" customFormat="1" ht="22.8" customHeight="1">
      <c r="A503" s="12"/>
      <c r="B503" s="151"/>
      <c r="C503" s="12"/>
      <c r="D503" s="152" t="s">
        <v>76</v>
      </c>
      <c r="E503" s="162" t="s">
        <v>635</v>
      </c>
      <c r="F503" s="162" t="s">
        <v>636</v>
      </c>
      <c r="G503" s="12"/>
      <c r="H503" s="12"/>
      <c r="I503" s="154"/>
      <c r="J503" s="163">
        <f>BK503</f>
        <v>0</v>
      </c>
      <c r="K503" s="12"/>
      <c r="L503" s="151"/>
      <c r="M503" s="156"/>
      <c r="N503" s="157"/>
      <c r="O503" s="157"/>
      <c r="P503" s="158">
        <f>P504</f>
        <v>0</v>
      </c>
      <c r="Q503" s="157"/>
      <c r="R503" s="158">
        <f>R504</f>
        <v>0</v>
      </c>
      <c r="S503" s="157"/>
      <c r="T503" s="159">
        <f>T504</f>
        <v>0</v>
      </c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R503" s="152" t="s">
        <v>168</v>
      </c>
      <c r="AT503" s="160" t="s">
        <v>76</v>
      </c>
      <c r="AU503" s="160" t="s">
        <v>82</v>
      </c>
      <c r="AY503" s="152" t="s">
        <v>120</v>
      </c>
      <c r="BK503" s="161">
        <f>BK504</f>
        <v>0</v>
      </c>
    </row>
    <row r="504" s="2" customFormat="1" ht="16.5" customHeight="1">
      <c r="A504" s="37"/>
      <c r="B504" s="164"/>
      <c r="C504" s="165" t="s">
        <v>637</v>
      </c>
      <c r="D504" s="165" t="s">
        <v>123</v>
      </c>
      <c r="E504" s="166" t="s">
        <v>638</v>
      </c>
      <c r="F504" s="167" t="s">
        <v>639</v>
      </c>
      <c r="G504" s="168" t="s">
        <v>640</v>
      </c>
      <c r="H504" s="169">
        <v>1</v>
      </c>
      <c r="I504" s="170"/>
      <c r="J504" s="171">
        <f>ROUND(I504*H504,2)</f>
        <v>0</v>
      </c>
      <c r="K504" s="167" t="s">
        <v>127</v>
      </c>
      <c r="L504" s="38"/>
      <c r="M504" s="172" t="s">
        <v>1</v>
      </c>
      <c r="N504" s="173" t="s">
        <v>43</v>
      </c>
      <c r="O504" s="76"/>
      <c r="P504" s="174">
        <f>O504*H504</f>
        <v>0</v>
      </c>
      <c r="Q504" s="174">
        <v>0</v>
      </c>
      <c r="R504" s="174">
        <f>Q504*H504</f>
        <v>0</v>
      </c>
      <c r="S504" s="174">
        <v>0</v>
      </c>
      <c r="T504" s="175">
        <f>S504*H504</f>
        <v>0</v>
      </c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R504" s="176" t="s">
        <v>641</v>
      </c>
      <c r="AT504" s="176" t="s">
        <v>123</v>
      </c>
      <c r="AU504" s="176" t="s">
        <v>129</v>
      </c>
      <c r="AY504" s="18" t="s">
        <v>120</v>
      </c>
      <c r="BE504" s="177">
        <f>IF(N504="základní",J504,0)</f>
        <v>0</v>
      </c>
      <c r="BF504" s="177">
        <f>IF(N504="snížená",J504,0)</f>
        <v>0</v>
      </c>
      <c r="BG504" s="177">
        <f>IF(N504="zákl. přenesená",J504,0)</f>
        <v>0</v>
      </c>
      <c r="BH504" s="177">
        <f>IF(N504="sníž. přenesená",J504,0)</f>
        <v>0</v>
      </c>
      <c r="BI504" s="177">
        <f>IF(N504="nulová",J504,0)</f>
        <v>0</v>
      </c>
      <c r="BJ504" s="18" t="s">
        <v>129</v>
      </c>
      <c r="BK504" s="177">
        <f>ROUND(I504*H504,2)</f>
        <v>0</v>
      </c>
      <c r="BL504" s="18" t="s">
        <v>641</v>
      </c>
      <c r="BM504" s="176" t="s">
        <v>642</v>
      </c>
    </row>
    <row r="505" s="12" customFormat="1" ht="22.8" customHeight="1">
      <c r="A505" s="12"/>
      <c r="B505" s="151"/>
      <c r="C505" s="12"/>
      <c r="D505" s="152" t="s">
        <v>76</v>
      </c>
      <c r="E505" s="162" t="s">
        <v>643</v>
      </c>
      <c r="F505" s="162" t="s">
        <v>644</v>
      </c>
      <c r="G505" s="12"/>
      <c r="H505" s="12"/>
      <c r="I505" s="154"/>
      <c r="J505" s="163">
        <f>BK505</f>
        <v>0</v>
      </c>
      <c r="K505" s="12"/>
      <c r="L505" s="151"/>
      <c r="M505" s="156"/>
      <c r="N505" s="157"/>
      <c r="O505" s="157"/>
      <c r="P505" s="158">
        <f>P506</f>
        <v>0</v>
      </c>
      <c r="Q505" s="157"/>
      <c r="R505" s="158">
        <f>R506</f>
        <v>0</v>
      </c>
      <c r="S505" s="157"/>
      <c r="T505" s="159">
        <f>T506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152" t="s">
        <v>168</v>
      </c>
      <c r="AT505" s="160" t="s">
        <v>76</v>
      </c>
      <c r="AU505" s="160" t="s">
        <v>82</v>
      </c>
      <c r="AY505" s="152" t="s">
        <v>120</v>
      </c>
      <c r="BK505" s="161">
        <f>BK506</f>
        <v>0</v>
      </c>
    </row>
    <row r="506" s="2" customFormat="1" ht="16.5" customHeight="1">
      <c r="A506" s="37"/>
      <c r="B506" s="164"/>
      <c r="C506" s="165" t="s">
        <v>645</v>
      </c>
      <c r="D506" s="165" t="s">
        <v>123</v>
      </c>
      <c r="E506" s="166" t="s">
        <v>646</v>
      </c>
      <c r="F506" s="167" t="s">
        <v>644</v>
      </c>
      <c r="G506" s="168" t="s">
        <v>640</v>
      </c>
      <c r="H506" s="169">
        <v>1</v>
      </c>
      <c r="I506" s="170"/>
      <c r="J506" s="171">
        <f>ROUND(I506*H506,2)</f>
        <v>0</v>
      </c>
      <c r="K506" s="167" t="s">
        <v>127</v>
      </c>
      <c r="L506" s="38"/>
      <c r="M506" s="172" t="s">
        <v>1</v>
      </c>
      <c r="N506" s="173" t="s">
        <v>43</v>
      </c>
      <c r="O506" s="76"/>
      <c r="P506" s="174">
        <f>O506*H506</f>
        <v>0</v>
      </c>
      <c r="Q506" s="174">
        <v>0</v>
      </c>
      <c r="R506" s="174">
        <f>Q506*H506</f>
        <v>0</v>
      </c>
      <c r="S506" s="174">
        <v>0</v>
      </c>
      <c r="T506" s="175">
        <f>S506*H506</f>
        <v>0</v>
      </c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R506" s="176" t="s">
        <v>641</v>
      </c>
      <c r="AT506" s="176" t="s">
        <v>123</v>
      </c>
      <c r="AU506" s="176" t="s">
        <v>129</v>
      </c>
      <c r="AY506" s="18" t="s">
        <v>120</v>
      </c>
      <c r="BE506" s="177">
        <f>IF(N506="základní",J506,0)</f>
        <v>0</v>
      </c>
      <c r="BF506" s="177">
        <f>IF(N506="snížená",J506,0)</f>
        <v>0</v>
      </c>
      <c r="BG506" s="177">
        <f>IF(N506="zákl. přenesená",J506,0)</f>
        <v>0</v>
      </c>
      <c r="BH506" s="177">
        <f>IF(N506="sníž. přenesená",J506,0)</f>
        <v>0</v>
      </c>
      <c r="BI506" s="177">
        <f>IF(N506="nulová",J506,0)</f>
        <v>0</v>
      </c>
      <c r="BJ506" s="18" t="s">
        <v>129</v>
      </c>
      <c r="BK506" s="177">
        <f>ROUND(I506*H506,2)</f>
        <v>0</v>
      </c>
      <c r="BL506" s="18" t="s">
        <v>641</v>
      </c>
      <c r="BM506" s="176" t="s">
        <v>647</v>
      </c>
    </row>
    <row r="507" s="12" customFormat="1" ht="22.8" customHeight="1">
      <c r="A507" s="12"/>
      <c r="B507" s="151"/>
      <c r="C507" s="12"/>
      <c r="D507" s="152" t="s">
        <v>76</v>
      </c>
      <c r="E507" s="162" t="s">
        <v>648</v>
      </c>
      <c r="F507" s="162" t="s">
        <v>649</v>
      </c>
      <c r="G507" s="12"/>
      <c r="H507" s="12"/>
      <c r="I507" s="154"/>
      <c r="J507" s="163">
        <f>BK507</f>
        <v>0</v>
      </c>
      <c r="K507" s="12"/>
      <c r="L507" s="151"/>
      <c r="M507" s="156"/>
      <c r="N507" s="157"/>
      <c r="O507" s="157"/>
      <c r="P507" s="158">
        <f>P508</f>
        <v>0</v>
      </c>
      <c r="Q507" s="157"/>
      <c r="R507" s="158">
        <f>R508</f>
        <v>0</v>
      </c>
      <c r="S507" s="157"/>
      <c r="T507" s="159">
        <f>T508</f>
        <v>0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152" t="s">
        <v>168</v>
      </c>
      <c r="AT507" s="160" t="s">
        <v>76</v>
      </c>
      <c r="AU507" s="160" t="s">
        <v>82</v>
      </c>
      <c r="AY507" s="152" t="s">
        <v>120</v>
      </c>
      <c r="BK507" s="161">
        <f>BK508</f>
        <v>0</v>
      </c>
    </row>
    <row r="508" s="2" customFormat="1" ht="16.5" customHeight="1">
      <c r="A508" s="37"/>
      <c r="B508" s="164"/>
      <c r="C508" s="165" t="s">
        <v>650</v>
      </c>
      <c r="D508" s="165" t="s">
        <v>123</v>
      </c>
      <c r="E508" s="166" t="s">
        <v>651</v>
      </c>
      <c r="F508" s="167" t="s">
        <v>649</v>
      </c>
      <c r="G508" s="168" t="s">
        <v>640</v>
      </c>
      <c r="H508" s="169">
        <v>1</v>
      </c>
      <c r="I508" s="170"/>
      <c r="J508" s="171">
        <f>ROUND(I508*H508,2)</f>
        <v>0</v>
      </c>
      <c r="K508" s="167" t="s">
        <v>127</v>
      </c>
      <c r="L508" s="38"/>
      <c r="M508" s="213" t="s">
        <v>1</v>
      </c>
      <c r="N508" s="214" t="s">
        <v>43</v>
      </c>
      <c r="O508" s="215"/>
      <c r="P508" s="216">
        <f>O508*H508</f>
        <v>0</v>
      </c>
      <c r="Q508" s="216">
        <v>0</v>
      </c>
      <c r="R508" s="216">
        <f>Q508*H508</f>
        <v>0</v>
      </c>
      <c r="S508" s="216">
        <v>0</v>
      </c>
      <c r="T508" s="217">
        <f>S508*H508</f>
        <v>0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176" t="s">
        <v>641</v>
      </c>
      <c r="AT508" s="176" t="s">
        <v>123</v>
      </c>
      <c r="AU508" s="176" t="s">
        <v>129</v>
      </c>
      <c r="AY508" s="18" t="s">
        <v>120</v>
      </c>
      <c r="BE508" s="177">
        <f>IF(N508="základní",J508,0)</f>
        <v>0</v>
      </c>
      <c r="BF508" s="177">
        <f>IF(N508="snížená",J508,0)</f>
        <v>0</v>
      </c>
      <c r="BG508" s="177">
        <f>IF(N508="zákl. přenesená",J508,0)</f>
        <v>0</v>
      </c>
      <c r="BH508" s="177">
        <f>IF(N508="sníž. přenesená",J508,0)</f>
        <v>0</v>
      </c>
      <c r="BI508" s="177">
        <f>IF(N508="nulová",J508,0)</f>
        <v>0</v>
      </c>
      <c r="BJ508" s="18" t="s">
        <v>129</v>
      </c>
      <c r="BK508" s="177">
        <f>ROUND(I508*H508,2)</f>
        <v>0</v>
      </c>
      <c r="BL508" s="18" t="s">
        <v>641</v>
      </c>
      <c r="BM508" s="176" t="s">
        <v>652</v>
      </c>
    </row>
    <row r="509" s="2" customFormat="1" ht="6.96" customHeight="1">
      <c r="A509" s="37"/>
      <c r="B509" s="59"/>
      <c r="C509" s="60"/>
      <c r="D509" s="60"/>
      <c r="E509" s="60"/>
      <c r="F509" s="60"/>
      <c r="G509" s="60"/>
      <c r="H509" s="60"/>
      <c r="I509" s="60"/>
      <c r="J509" s="60"/>
      <c r="K509" s="60"/>
      <c r="L509" s="38"/>
      <c r="M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</row>
  </sheetData>
  <autoFilter ref="C126:K508"/>
  <mergeCells count="6">
    <mergeCell ref="E7:H7"/>
    <mergeCell ref="E16:H16"/>
    <mergeCell ref="E25:H25"/>
    <mergeCell ref="E85:H85"/>
    <mergeCell ref="E119:H11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DESKTOP-T00PI3Q\user</dc:creator>
  <cp:lastModifiedBy>DESKTOP-T00PI3Q\user</cp:lastModifiedBy>
  <dcterms:created xsi:type="dcterms:W3CDTF">2024-09-23T11:56:38Z</dcterms:created>
  <dcterms:modified xsi:type="dcterms:W3CDTF">2024-09-23T11:56:40Z</dcterms:modified>
</cp:coreProperties>
</file>