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bookViews>
    <workbookView xWindow="0" yWindow="0" windowWidth="0" windowHeight="0"/>
  </bookViews>
  <sheets>
    <sheet name="Rekapitulace stavby" sheetId="1" r:id="rId1"/>
    <sheet name="734-02a - Vodovod Va " sheetId="2" r:id="rId2"/>
    <sheet name="734-02ab - Vodovod k ATS" sheetId="3" r:id="rId3"/>
    <sheet name="734-02ac - Elektro k ATS" sheetId="4" r:id="rId4"/>
    <sheet name="734-02b - Kanalizace A - ..." sheetId="5" r:id="rId5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'734-02a - Vodovod Va '!$C$132:$K$298</definedName>
    <definedName name="_xlnm.Print_Area" localSheetId="1">'734-02a - Vodovod Va '!$C$4:$J$76,'734-02a - Vodovod Va '!$C$82:$J$112,'734-02a - Vodovod Va '!$C$118:$J$298</definedName>
    <definedName name="_xlnm.Print_Titles" localSheetId="1">'734-02a - Vodovod Va '!$132:$132</definedName>
    <definedName name="_xlnm._FilterDatabase" localSheetId="2" hidden="1">'734-02ab - Vodovod k ATS'!$C$128:$K$190</definedName>
    <definedName name="_xlnm.Print_Area" localSheetId="2">'734-02ab - Vodovod k ATS'!$C$4:$J$76,'734-02ab - Vodovod k ATS'!$C$82:$J$108,'734-02ab - Vodovod k ATS'!$C$114:$J$190</definedName>
    <definedName name="_xlnm.Print_Titles" localSheetId="2">'734-02ab - Vodovod k ATS'!$128:$128</definedName>
    <definedName name="_xlnm._FilterDatabase" localSheetId="3" hidden="1">'734-02ac - Elektro k ATS'!$C$141:$K$268</definedName>
    <definedName name="_xlnm.Print_Area" localSheetId="3">'734-02ac - Elektro k ATS'!$C$4:$J$76,'734-02ac - Elektro k ATS'!$C$82:$J$121,'734-02ac - Elektro k ATS'!$C$127:$J$268</definedName>
    <definedName name="_xlnm.Print_Titles" localSheetId="3">'734-02ac - Elektro k ATS'!$141:$141</definedName>
    <definedName name="_xlnm._FilterDatabase" localSheetId="4" hidden="1">'734-02b - Kanalizace A - ...'!$C$128:$K$369</definedName>
    <definedName name="_xlnm.Print_Area" localSheetId="4">'734-02b - Kanalizace A - ...'!$C$4:$J$76,'734-02b - Kanalizace A - ...'!$C$82:$J$108,'734-02b - Kanalizace A - ...'!$C$114:$J$369</definedName>
    <definedName name="_xlnm.Print_Titles" localSheetId="4">'734-02b - Kanalizace A - ...'!$128:$128</definedName>
  </definedNames>
  <calcPr/>
</workbook>
</file>

<file path=xl/calcChain.xml><?xml version="1.0" encoding="utf-8"?>
<calcChain xmlns="http://schemas.openxmlformats.org/spreadsheetml/2006/main">
  <c i="5" l="1" r="T239"/>
  <c r="J39"/>
  <c r="J38"/>
  <c i="1" r="AY99"/>
  <c i="5" r="J37"/>
  <c i="1" r="AX99"/>
  <c i="5"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2"/>
  <c r="BH272"/>
  <c r="BG272"/>
  <c r="BF272"/>
  <c r="T272"/>
  <c r="R272"/>
  <c r="P272"/>
  <c r="BI262"/>
  <c r="BH262"/>
  <c r="BG262"/>
  <c r="BF262"/>
  <c r="T262"/>
  <c r="R262"/>
  <c r="P262"/>
  <c r="BI252"/>
  <c r="BH252"/>
  <c r="BG252"/>
  <c r="BF252"/>
  <c r="T252"/>
  <c r="R252"/>
  <c r="P252"/>
  <c r="BI250"/>
  <c r="BH250"/>
  <c r="BG250"/>
  <c r="BF250"/>
  <c r="T250"/>
  <c r="R250"/>
  <c r="P250"/>
  <c r="BI240"/>
  <c r="BH240"/>
  <c r="BG240"/>
  <c r="BF240"/>
  <c r="T240"/>
  <c r="R240"/>
  <c r="P240"/>
  <c r="BI230"/>
  <c r="BH230"/>
  <c r="BG230"/>
  <c r="BF230"/>
  <c r="T230"/>
  <c r="T229"/>
  <c r="R230"/>
  <c r="R229"/>
  <c r="P230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15"/>
  <c r="BH215"/>
  <c r="BG215"/>
  <c r="BF215"/>
  <c r="T215"/>
  <c r="R215"/>
  <c r="P215"/>
  <c r="BI213"/>
  <c r="BH213"/>
  <c r="BG213"/>
  <c r="BF213"/>
  <c r="T213"/>
  <c r="R213"/>
  <c r="P213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4"/>
  <c r="BH184"/>
  <c r="BG184"/>
  <c r="BF184"/>
  <c r="T184"/>
  <c r="R184"/>
  <c r="P184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5"/>
  <c r="BH145"/>
  <c r="BG145"/>
  <c r="BF145"/>
  <c r="T145"/>
  <c r="R145"/>
  <c r="P145"/>
  <c r="BI134"/>
  <c r="BH134"/>
  <c r="BG134"/>
  <c r="BF134"/>
  <c r="T134"/>
  <c r="R134"/>
  <c r="P134"/>
  <c r="BI132"/>
  <c r="BH132"/>
  <c r="BG132"/>
  <c r="BF132"/>
  <c r="T132"/>
  <c r="R132"/>
  <c r="P132"/>
  <c r="F123"/>
  <c r="E121"/>
  <c r="F91"/>
  <c r="E89"/>
  <c r="J26"/>
  <c r="E26"/>
  <c r="J126"/>
  <c r="J25"/>
  <c r="J23"/>
  <c r="E23"/>
  <c r="J125"/>
  <c r="J22"/>
  <c r="J20"/>
  <c r="E20"/>
  <c r="F126"/>
  <c r="J19"/>
  <c r="J17"/>
  <c r="E17"/>
  <c r="F125"/>
  <c r="J16"/>
  <c r="J14"/>
  <c r="J91"/>
  <c r="E7"/>
  <c r="E117"/>
  <c i="4" r="J39"/>
  <c r="J38"/>
  <c i="1" r="AY98"/>
  <c i="4" r="J37"/>
  <c i="1" r="AX98"/>
  <c i="4"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T264"/>
  <c r="T263"/>
  <c r="R265"/>
  <c r="R264"/>
  <c r="R263"/>
  <c r="P265"/>
  <c r="P264"/>
  <c r="P263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F136"/>
  <c r="E134"/>
  <c r="F91"/>
  <c r="E89"/>
  <c r="J26"/>
  <c r="E26"/>
  <c r="J139"/>
  <c r="J25"/>
  <c r="J23"/>
  <c r="E23"/>
  <c r="J93"/>
  <c r="J22"/>
  <c r="J20"/>
  <c r="E20"/>
  <c r="F94"/>
  <c r="J19"/>
  <c r="J17"/>
  <c r="E17"/>
  <c r="F138"/>
  <c r="J16"/>
  <c r="J14"/>
  <c r="J136"/>
  <c r="E7"/>
  <c r="E85"/>
  <c i="3" r="J39"/>
  <c r="J38"/>
  <c i="1" r="AY97"/>
  <c i="3" r="J37"/>
  <c i="1" r="AX97"/>
  <c i="3"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T178"/>
  <c r="R179"/>
  <c r="R178"/>
  <c r="P179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T156"/>
  <c r="R157"/>
  <c r="R156"/>
  <c r="P157"/>
  <c r="P156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F123"/>
  <c r="E121"/>
  <c r="F91"/>
  <c r="E89"/>
  <c r="J26"/>
  <c r="E26"/>
  <c r="J94"/>
  <c r="J25"/>
  <c r="J23"/>
  <c r="E23"/>
  <c r="J125"/>
  <c r="J22"/>
  <c r="J20"/>
  <c r="E20"/>
  <c r="F126"/>
  <c r="J19"/>
  <c r="J17"/>
  <c r="E17"/>
  <c r="F93"/>
  <c r="J16"/>
  <c r="J14"/>
  <c r="J123"/>
  <c r="E7"/>
  <c r="E85"/>
  <c i="2" r="J39"/>
  <c r="J38"/>
  <c i="1" r="AY96"/>
  <c i="2" r="J37"/>
  <c i="1" r="AX96"/>
  <c i="2"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1"/>
  <c r="BH291"/>
  <c r="BG291"/>
  <c r="BF291"/>
  <c r="T291"/>
  <c r="T290"/>
  <c r="R291"/>
  <c r="R290"/>
  <c r="P291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5"/>
  <c r="BH195"/>
  <c r="BG195"/>
  <c r="BF195"/>
  <c r="T195"/>
  <c r="T194"/>
  <c r="R195"/>
  <c r="R194"/>
  <c r="P195"/>
  <c r="P194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38"/>
  <c r="BH138"/>
  <c r="BG138"/>
  <c r="BF138"/>
  <c r="T138"/>
  <c r="R138"/>
  <c r="P138"/>
  <c r="BI136"/>
  <c r="BH136"/>
  <c r="BG136"/>
  <c r="BF136"/>
  <c r="T136"/>
  <c r="R136"/>
  <c r="P136"/>
  <c r="F127"/>
  <c r="E125"/>
  <c r="F91"/>
  <c r="E89"/>
  <c r="J26"/>
  <c r="E26"/>
  <c r="J130"/>
  <c r="J25"/>
  <c r="J23"/>
  <c r="E23"/>
  <c r="J129"/>
  <c r="J22"/>
  <c r="J20"/>
  <c r="E20"/>
  <c r="F94"/>
  <c r="J19"/>
  <c r="J17"/>
  <c r="E17"/>
  <c r="F129"/>
  <c r="J16"/>
  <c r="J14"/>
  <c r="J91"/>
  <c r="E7"/>
  <c r="E121"/>
  <c i="1" r="L90"/>
  <c r="AM90"/>
  <c r="AM89"/>
  <c r="L89"/>
  <c r="AM87"/>
  <c r="L87"/>
  <c r="L85"/>
  <c r="L84"/>
  <c i="2" r="BK291"/>
  <c r="J282"/>
  <c r="BK262"/>
  <c r="J258"/>
  <c r="J250"/>
  <c r="J244"/>
  <c r="J242"/>
  <c r="BK221"/>
  <c r="J218"/>
  <c r="J213"/>
  <c r="BK201"/>
  <c r="J174"/>
  <c r="BK157"/>
  <c r="J291"/>
  <c r="J267"/>
  <c r="J256"/>
  <c r="J251"/>
  <c r="J227"/>
  <c r="BK216"/>
  <c r="BK195"/>
  <c r="J288"/>
  <c r="BK267"/>
  <c r="J253"/>
  <c r="BK242"/>
  <c r="J231"/>
  <c r="BK209"/>
  <c r="J298"/>
  <c r="J294"/>
  <c r="J257"/>
  <c r="J241"/>
  <c r="J225"/>
  <c r="J201"/>
  <c r="BK174"/>
  <c r="J280"/>
  <c r="J260"/>
  <c r="BK247"/>
  <c r="BK235"/>
  <c r="BK203"/>
  <c r="BK167"/>
  <c i="3" r="J189"/>
  <c r="BK183"/>
  <c r="J170"/>
  <c r="BK179"/>
  <c r="J173"/>
  <c r="BK171"/>
  <c r="J164"/>
  <c r="J148"/>
  <c r="BK189"/>
  <c r="BK139"/>
  <c r="BK157"/>
  <c r="J139"/>
  <c r="J144"/>
  <c r="J137"/>
  <c i="4" r="BK267"/>
  <c r="BK255"/>
  <c r="BK243"/>
  <c r="BK237"/>
  <c r="BK224"/>
  <c r="J219"/>
  <c r="BK215"/>
  <c r="J210"/>
  <c r="BK204"/>
  <c r="BK203"/>
  <c r="J200"/>
  <c r="BK197"/>
  <c r="BK193"/>
  <c r="J189"/>
  <c r="BK187"/>
  <c r="J185"/>
  <c r="BK184"/>
  <c r="J184"/>
  <c r="J183"/>
  <c r="J182"/>
  <c r="J181"/>
  <c r="J179"/>
  <c r="BK173"/>
  <c r="J170"/>
  <c r="BK166"/>
  <c i="2" r="J297"/>
  <c r="BK285"/>
  <c r="BK265"/>
  <c r="BK260"/>
  <c r="BK252"/>
  <c r="BK240"/>
  <c r="BK220"/>
  <c r="J217"/>
  <c r="J207"/>
  <c r="BK189"/>
  <c r="J172"/>
  <c r="BK150"/>
  <c r="BK136"/>
  <c r="BK279"/>
  <c r="J259"/>
  <c r="BK253"/>
  <c r="BK234"/>
  <c r="J220"/>
  <c r="J157"/>
  <c r="J269"/>
  <c r="BK259"/>
  <c r="J252"/>
  <c r="J236"/>
  <c r="BK233"/>
  <c r="J175"/>
  <c r="J295"/>
  <c r="J268"/>
  <c r="BK250"/>
  <c r="J240"/>
  <c r="BK230"/>
  <c r="J195"/>
  <c i="1" r="AS95"/>
  <c i="2" r="J239"/>
  <c r="BK227"/>
  <c r="BK215"/>
  <c r="BK138"/>
  <c i="3" r="J182"/>
  <c r="BK164"/>
  <c r="BK185"/>
  <c r="BK174"/>
  <c r="BK169"/>
  <c r="BK160"/>
  <c r="BK143"/>
  <c r="BK175"/>
  <c r="BK154"/>
  <c r="J150"/>
  <c r="BK170"/>
  <c r="BK133"/>
  <c r="J135"/>
  <c i="4" r="J268"/>
  <c r="J265"/>
  <c r="BK253"/>
  <c r="BK231"/>
  <c r="BK225"/>
  <c r="BK223"/>
  <c r="J216"/>
  <c r="BK213"/>
  <c r="J208"/>
  <c r="BK207"/>
  <c r="J201"/>
  <c r="BK198"/>
  <c r="BK196"/>
  <c r="BK190"/>
  <c r="BK188"/>
  <c r="BK186"/>
  <c r="BK185"/>
  <c r="BK183"/>
  <c r="BK182"/>
  <c r="BK181"/>
  <c r="BK180"/>
  <c r="BK179"/>
  <c r="BK178"/>
  <c r="BK172"/>
  <c r="BK167"/>
  <c i="2" r="BK297"/>
  <c r="BK288"/>
  <c r="J287"/>
  <c r="BK284"/>
  <c r="J279"/>
  <c r="BK269"/>
  <c r="BK261"/>
  <c r="BK258"/>
  <c r="BK255"/>
  <c r="BK254"/>
  <c r="J248"/>
  <c r="J247"/>
  <c r="J246"/>
  <c r="BK239"/>
  <c r="J238"/>
  <c r="J234"/>
  <c r="BK231"/>
  <c r="BK229"/>
  <c r="J219"/>
  <c r="J216"/>
  <c r="J215"/>
  <c r="J209"/>
  <c r="BK205"/>
  <c r="BK192"/>
  <c r="J182"/>
  <c r="BK175"/>
  <c r="J167"/>
  <c r="BK163"/>
  <c r="J156"/>
  <c r="BK152"/>
  <c r="J150"/>
  <c r="J144"/>
  <c r="BK298"/>
  <c r="J285"/>
  <c r="BK280"/>
  <c r="J271"/>
  <c r="J265"/>
  <c r="BK263"/>
  <c r="J255"/>
  <c r="J243"/>
  <c r="BK237"/>
  <c r="BK232"/>
  <c r="J226"/>
  <c r="J221"/>
  <c r="J211"/>
  <c r="BK207"/>
  <c r="J203"/>
  <c r="BK182"/>
  <c r="BK144"/>
  <c r="BK295"/>
  <c r="BK282"/>
  <c r="J262"/>
  <c r="BK257"/>
  <c r="J254"/>
  <c r="J249"/>
  <c r="BK248"/>
  <c r="J237"/>
  <c r="J235"/>
  <c r="J230"/>
  <c r="BK225"/>
  <c r="BK219"/>
  <c r="J192"/>
  <c r="J152"/>
  <c r="J138"/>
  <c r="BK287"/>
  <c r="BK271"/>
  <c r="J263"/>
  <c r="BK256"/>
  <c r="BK246"/>
  <c r="BK243"/>
  <c r="BK238"/>
  <c r="J233"/>
  <c r="J229"/>
  <c r="BK226"/>
  <c r="BK217"/>
  <c r="BK211"/>
  <c r="J205"/>
  <c r="J189"/>
  <c r="BK184"/>
  <c r="BK156"/>
  <c r="BK294"/>
  <c r="J284"/>
  <c r="BK268"/>
  <c r="J261"/>
  <c r="BK251"/>
  <c r="BK249"/>
  <c r="BK244"/>
  <c r="BK241"/>
  <c r="BK236"/>
  <c r="J232"/>
  <c r="BK218"/>
  <c r="BK213"/>
  <c r="J184"/>
  <c r="BK172"/>
  <c r="J163"/>
  <c r="J136"/>
  <c i="3" r="BK188"/>
  <c r="J185"/>
  <c r="J176"/>
  <c r="J175"/>
  <c r="J172"/>
  <c r="J162"/>
  <c r="BK186"/>
  <c r="J183"/>
  <c r="BK182"/>
  <c r="BK176"/>
  <c r="J174"/>
  <c r="BK172"/>
  <c r="J169"/>
  <c r="BK166"/>
  <c r="J166"/>
  <c r="BK162"/>
  <c r="J157"/>
  <c r="BK144"/>
  <c r="BK137"/>
  <c r="J132"/>
  <c r="J186"/>
  <c r="J179"/>
  <c r="J160"/>
  <c r="BK151"/>
  <c r="J143"/>
  <c r="BK135"/>
  <c r="J188"/>
  <c r="BK173"/>
  <c r="J171"/>
  <c r="J154"/>
  <c r="BK141"/>
  <c r="J151"/>
  <c r="BK150"/>
  <c r="J141"/>
  <c r="BK148"/>
  <c r="J133"/>
  <c r="BK132"/>
  <c i="4" r="BK265"/>
  <c r="BK261"/>
  <c r="J260"/>
  <c r="BK257"/>
  <c r="BK252"/>
  <c r="BK251"/>
  <c r="J245"/>
  <c r="BK240"/>
  <c r="J239"/>
  <c r="BK235"/>
  <c r="BK234"/>
  <c r="BK176"/>
  <c r="J173"/>
  <c r="BK165"/>
  <c r="J162"/>
  <c r="J159"/>
  <c r="BK158"/>
  <c r="BK157"/>
  <c r="J155"/>
  <c r="J153"/>
  <c r="BK146"/>
  <c r="J247"/>
  <c r="J238"/>
  <c r="J236"/>
  <c r="BK226"/>
  <c r="J215"/>
  <c r="J199"/>
  <c r="J197"/>
  <c r="J188"/>
  <c r="J187"/>
  <c r="BK174"/>
  <c r="J267"/>
  <c r="J257"/>
  <c r="BK254"/>
  <c r="BK248"/>
  <c r="J241"/>
  <c r="J240"/>
  <c r="J234"/>
  <c r="BK217"/>
  <c r="J209"/>
  <c r="J204"/>
  <c r="J198"/>
  <c r="BK191"/>
  <c r="BK238"/>
  <c r="BK229"/>
  <c r="J222"/>
  <c r="J213"/>
  <c r="BK209"/>
  <c r="J195"/>
  <c r="J191"/>
  <c r="J261"/>
  <c r="J253"/>
  <c r="J251"/>
  <c r="BK244"/>
  <c r="BK239"/>
  <c r="J235"/>
  <c r="J225"/>
  <c r="J217"/>
  <c r="BK208"/>
  <c r="J203"/>
  <c r="J202"/>
  <c r="J194"/>
  <c r="J190"/>
  <c r="BK189"/>
  <c r="BK175"/>
  <c r="BK163"/>
  <c r="J154"/>
  <c r="J180"/>
  <c r="J178"/>
  <c r="J171"/>
  <c r="J166"/>
  <c r="BK154"/>
  <c r="J146"/>
  <c r="J165"/>
  <c r="J156"/>
  <c r="J145"/>
  <c r="BK171"/>
  <c r="BK161"/>
  <c r="BK155"/>
  <c r="J147"/>
  <c i="5" r="J363"/>
  <c r="BK368"/>
  <c r="BK366"/>
  <c r="BK363"/>
  <c r="BK361"/>
  <c r="BK351"/>
  <c r="J348"/>
  <c r="J341"/>
  <c r="BK334"/>
  <c r="J332"/>
  <c r="J328"/>
  <c r="BK322"/>
  <c r="J319"/>
  <c r="J318"/>
  <c r="J309"/>
  <c r="J306"/>
  <c r="J304"/>
  <c r="BK298"/>
  <c r="J292"/>
  <c r="J284"/>
  <c r="J272"/>
  <c r="J250"/>
  <c r="J230"/>
  <c r="BK228"/>
  <c r="BK215"/>
  <c r="J194"/>
  <c r="BK192"/>
  <c r="BK178"/>
  <c r="J163"/>
  <c r="BK154"/>
  <c r="J132"/>
  <c r="J358"/>
  <c r="J344"/>
  <c r="J342"/>
  <c r="J330"/>
  <c r="J322"/>
  <c r="J316"/>
  <c r="BK304"/>
  <c r="BK299"/>
  <c r="J252"/>
  <c r="J192"/>
  <c r="J178"/>
  <c r="BK163"/>
  <c r="J158"/>
  <c r="BK134"/>
  <c r="J343"/>
  <c r="J339"/>
  <c r="BK319"/>
  <c r="J315"/>
  <c r="BK305"/>
  <c r="BK301"/>
  <c r="J300"/>
  <c r="J299"/>
  <c r="J295"/>
  <c r="BK293"/>
  <c r="J282"/>
  <c r="BK230"/>
  <c r="J224"/>
  <c r="J213"/>
  <c r="J195"/>
  <c r="BK177"/>
  <c r="J162"/>
  <c r="J134"/>
  <c r="BK341"/>
  <c r="J334"/>
  <c r="BK321"/>
  <c r="J303"/>
  <c r="J291"/>
  <c r="J240"/>
  <c r="BK213"/>
  <c r="BK156"/>
  <c r="BK132"/>
  <c r="BK344"/>
  <c r="J337"/>
  <c r="J324"/>
  <c r="J313"/>
  <c r="J310"/>
  <c r="J298"/>
  <c r="J294"/>
  <c r="BK284"/>
  <c r="BK250"/>
  <c r="J177"/>
  <c r="J145"/>
  <c i="4" r="J164"/>
  <c r="J148"/>
  <c r="J242"/>
  <c r="BK219"/>
  <c r="J196"/>
  <c r="BK268"/>
  <c r="J255"/>
  <c r="J244"/>
  <c r="J226"/>
  <c r="BK205"/>
  <c r="BK194"/>
  <c r="BK230"/>
  <c r="J214"/>
  <c r="J193"/>
  <c r="J254"/>
  <c r="BK242"/>
  <c r="J230"/>
  <c r="BK214"/>
  <c r="BK192"/>
  <c r="J172"/>
  <c r="BK148"/>
  <c r="J174"/>
  <c r="BK152"/>
  <c r="BK159"/>
  <c r="BK164"/>
  <c r="BK153"/>
  <c i="5" r="J361"/>
  <c r="J366"/>
  <c r="J349"/>
  <c r="BK339"/>
  <c r="J325"/>
  <c r="BK312"/>
  <c r="BK303"/>
  <c r="BK286"/>
  <c r="BK262"/>
  <c r="BK227"/>
  <c r="BK184"/>
  <c r="BK158"/>
  <c r="BK348"/>
  <c r="BK337"/>
  <c r="BK313"/>
  <c r="BK294"/>
  <c r="J174"/>
  <c r="J351"/>
  <c r="BK328"/>
  <c r="BK309"/>
  <c r="BK306"/>
  <c r="BK272"/>
  <c r="J184"/>
  <c r="BK338"/>
  <c r="BK315"/>
  <c r="J293"/>
  <c r="BK194"/>
  <c i="4" r="J163"/>
  <c r="J151"/>
  <c r="BK245"/>
  <c r="J229"/>
  <c r="BK206"/>
  <c r="J192"/>
  <c r="BK260"/>
  <c r="J252"/>
  <c r="J237"/>
  <c r="BK210"/>
  <c r="BK202"/>
  <c r="BK246"/>
  <c r="BK218"/>
  <c r="J205"/>
  <c r="J186"/>
  <c r="BK247"/>
  <c r="BK236"/>
  <c r="J218"/>
  <c r="J206"/>
  <c r="BK199"/>
  <c r="BK177"/>
  <c r="J160"/>
  <c r="BK147"/>
  <c r="J161"/>
  <c r="BK162"/>
  <c r="J167"/>
  <c r="BK151"/>
  <c i="5" r="BK364"/>
  <c r="BK349"/>
  <c r="BK336"/>
  <c r="BK330"/>
  <c r="J321"/>
  <c r="J307"/>
  <c r="BK300"/>
  <c r="BK291"/>
  <c r="BK252"/>
  <c r="BK224"/>
  <c r="BK191"/>
  <c r="BK161"/>
  <c r="BK359"/>
  <c r="J336"/>
  <c r="BK307"/>
  <c r="J227"/>
  <c r="J167"/>
  <c r="J156"/>
  <c r="J296"/>
  <c r="J228"/>
  <c r="BK174"/>
  <c r="J359"/>
  <c r="J327"/>
  <c r="BK295"/>
  <c r="BK162"/>
  <c r="BK325"/>
  <c r="J312"/>
  <c r="BK296"/>
  <c r="J262"/>
  <c i="4" r="BK160"/>
  <c r="BK145"/>
  <c r="BK241"/>
  <c r="J223"/>
  <c r="BK195"/>
  <c r="J175"/>
  <c r="BK256"/>
  <c r="J246"/>
  <c r="BK222"/>
  <c r="J207"/>
  <c r="J248"/>
  <c r="J224"/>
  <c r="BK201"/>
  <c r="J256"/>
  <c r="J243"/>
  <c r="J231"/>
  <c r="BK216"/>
  <c r="BK200"/>
  <c r="J176"/>
  <c r="J158"/>
  <c r="J177"/>
  <c r="J157"/>
  <c r="BK170"/>
  <c r="J152"/>
  <c r="BK156"/>
  <c i="5" r="J364"/>
  <c r="J368"/>
  <c r="BK358"/>
  <c r="BK342"/>
  <c r="BK332"/>
  <c r="BK324"/>
  <c r="BK318"/>
  <c r="J305"/>
  <c r="BK292"/>
  <c r="BK282"/>
  <c r="BK240"/>
  <c r="BK195"/>
  <c r="BK167"/>
  <c r="BK145"/>
  <c r="BK343"/>
  <c r="BK327"/>
  <c r="BK302"/>
  <c r="J191"/>
  <c r="J161"/>
  <c r="J346"/>
  <c r="BK310"/>
  <c r="J338"/>
  <c r="J302"/>
  <c r="J215"/>
  <c r="BK346"/>
  <c r="BK316"/>
  <c r="J301"/>
  <c r="J286"/>
  <c r="J154"/>
  <c i="2" l="1" r="BK135"/>
  <c r="J135"/>
  <c r="J100"/>
  <c r="T135"/>
  <c r="BK200"/>
  <c r="J200"/>
  <c r="J103"/>
  <c r="T200"/>
  <c r="BK214"/>
  <c r="J214"/>
  <c r="J104"/>
  <c r="T214"/>
  <c r="P266"/>
  <c r="T266"/>
  <c r="P278"/>
  <c r="T278"/>
  <c r="BK286"/>
  <c r="J286"/>
  <c r="J107"/>
  <c r="R286"/>
  <c r="BK293"/>
  <c r="J293"/>
  <c r="J110"/>
  <c r="R293"/>
  <c r="T293"/>
  <c r="T292"/>
  <c r="P296"/>
  <c r="T296"/>
  <c i="3" r="BK131"/>
  <c r="R131"/>
  <c r="P159"/>
  <c r="T159"/>
  <c r="BK168"/>
  <c r="J168"/>
  <c r="J104"/>
  <c r="T168"/>
  <c r="P181"/>
  <c r="R181"/>
  <c r="T181"/>
  <c r="R187"/>
  <c r="T187"/>
  <c i="4" r="BK144"/>
  <c r="J144"/>
  <c r="J100"/>
  <c r="P144"/>
  <c r="P143"/>
  <c r="T144"/>
  <c r="T143"/>
  <c r="R150"/>
  <c r="R149"/>
  <c r="T150"/>
  <c r="T149"/>
  <c r="T169"/>
  <c r="T168"/>
  <c r="BK212"/>
  <c r="BK211"/>
  <c r="J211"/>
  <c r="J105"/>
  <c r="T212"/>
  <c r="T211"/>
  <c r="T221"/>
  <c r="T220"/>
  <c r="BK228"/>
  <c r="J228"/>
  <c r="J110"/>
  <c r="P228"/>
  <c r="P227"/>
  <c r="BK233"/>
  <c r="J233"/>
  <c r="J112"/>
  <c r="R233"/>
  <c r="R232"/>
  <c r="BK250"/>
  <c r="J250"/>
  <c r="J114"/>
  <c r="R250"/>
  <c r="R249"/>
  <c r="BK259"/>
  <c r="J259"/>
  <c r="J116"/>
  <c r="T259"/>
  <c r="T258"/>
  <c r="R266"/>
  <c r="R262"/>
  <c i="5" r="P285"/>
  <c r="T345"/>
  <c r="T357"/>
  <c r="BK365"/>
  <c r="J365"/>
  <c r="J107"/>
  <c i="2" r="R135"/>
  <c r="P200"/>
  <c r="P214"/>
  <c r="BK266"/>
  <c r="J266"/>
  <c r="J105"/>
  <c r="BK278"/>
  <c r="J278"/>
  <c r="J106"/>
  <c r="P286"/>
  <c r="P293"/>
  <c r="P292"/>
  <c r="R296"/>
  <c i="3" r="T131"/>
  <c r="T130"/>
  <c r="T129"/>
  <c r="BK159"/>
  <c r="J159"/>
  <c r="J103"/>
  <c r="R168"/>
  <c r="P187"/>
  <c i="4" r="BK150"/>
  <c r="BK149"/>
  <c r="J149"/>
  <c r="J101"/>
  <c r="BK169"/>
  <c r="J169"/>
  <c r="J104"/>
  <c r="R212"/>
  <c r="R211"/>
  <c r="P221"/>
  <c r="P220"/>
  <c r="T228"/>
  <c r="T227"/>
  <c r="T233"/>
  <c r="T232"/>
  <c r="P250"/>
  <c r="P249"/>
  <c r="P259"/>
  <c r="P258"/>
  <c r="T266"/>
  <c r="T262"/>
  <c i="5" r="BK131"/>
  <c r="J131"/>
  <c r="J100"/>
  <c r="T131"/>
  <c r="T226"/>
  <c r="P239"/>
  <c r="T285"/>
  <c r="R345"/>
  <c r="R357"/>
  <c r="P365"/>
  <c i="4" r="R144"/>
  <c r="R143"/>
  <c r="P169"/>
  <c r="P168"/>
  <c r="BK221"/>
  <c r="BK220"/>
  <c r="J220"/>
  <c r="J107"/>
  <c r="P266"/>
  <c r="P262"/>
  <c i="5" r="R131"/>
  <c r="P226"/>
  <c r="BK239"/>
  <c r="J239"/>
  <c r="J103"/>
  <c r="BK285"/>
  <c r="J285"/>
  <c r="J104"/>
  <c r="BK345"/>
  <c r="J345"/>
  <c r="J105"/>
  <c r="BK357"/>
  <c r="J357"/>
  <c r="J106"/>
  <c r="R365"/>
  <c i="2" r="P135"/>
  <c r="P134"/>
  <c r="P133"/>
  <c i="1" r="AU96"/>
  <c i="2" r="R200"/>
  <c r="R214"/>
  <c r="R266"/>
  <c r="R278"/>
  <c r="T286"/>
  <c r="BK296"/>
  <c r="J296"/>
  <c r="J111"/>
  <c i="3" r="P131"/>
  <c r="P130"/>
  <c r="P129"/>
  <c i="1" r="AU97"/>
  <c i="3" r="R159"/>
  <c r="P168"/>
  <c r="BK181"/>
  <c r="J181"/>
  <c r="J106"/>
  <c r="BK187"/>
  <c r="J187"/>
  <c r="J107"/>
  <c i="4" r="P150"/>
  <c r="P149"/>
  <c r="R169"/>
  <c r="R168"/>
  <c r="P212"/>
  <c r="P211"/>
  <c r="R221"/>
  <c r="R220"/>
  <c r="R228"/>
  <c r="R227"/>
  <c r="P233"/>
  <c r="P232"/>
  <c r="T250"/>
  <c r="T249"/>
  <c r="R259"/>
  <c r="R258"/>
  <c r="BK266"/>
  <c r="J266"/>
  <c r="J120"/>
  <c i="5" r="P131"/>
  <c r="P130"/>
  <c r="P129"/>
  <c i="1" r="AU99"/>
  <c i="5" r="BK226"/>
  <c r="J226"/>
  <c r="J101"/>
  <c r="R226"/>
  <c r="R239"/>
  <c r="R285"/>
  <c r="P345"/>
  <c r="P357"/>
  <c r="T365"/>
  <c i="2" r="BK290"/>
  <c r="J290"/>
  <c r="J108"/>
  <c i="3" r="BK153"/>
  <c r="J153"/>
  <c r="J101"/>
  <c r="BK178"/>
  <c r="J178"/>
  <c r="J105"/>
  <c i="4" r="BK264"/>
  <c r="J264"/>
  <c r="J119"/>
  <c i="2" r="BK194"/>
  <c r="J194"/>
  <c r="J102"/>
  <c i="3" r="BK156"/>
  <c r="J156"/>
  <c r="J102"/>
  <c i="5" r="BK229"/>
  <c r="J229"/>
  <c r="J102"/>
  <c i="2" r="BK191"/>
  <c r="J191"/>
  <c r="J101"/>
  <c i="5" r="F93"/>
  <c r="BE134"/>
  <c r="BE192"/>
  <c r="BE228"/>
  <c r="BE272"/>
  <c r="BE282"/>
  <c r="BE295"/>
  <c r="BE300"/>
  <c r="BE309"/>
  <c r="BE322"/>
  <c r="BE330"/>
  <c r="BE336"/>
  <c i="4" r="BK168"/>
  <c r="J168"/>
  <c r="J103"/>
  <c r="J212"/>
  <c r="J106"/>
  <c i="5" r="J93"/>
  <c r="BE161"/>
  <c r="BE195"/>
  <c r="BE252"/>
  <c r="BE284"/>
  <c r="BE294"/>
  <c r="BE305"/>
  <c r="BE332"/>
  <c r="BE342"/>
  <c r="BE348"/>
  <c r="BE349"/>
  <c i="4" r="J150"/>
  <c r="J102"/>
  <c i="5" r="E85"/>
  <c r="F94"/>
  <c r="J123"/>
  <c r="BE163"/>
  <c r="BE167"/>
  <c r="BE215"/>
  <c r="BE227"/>
  <c r="BE291"/>
  <c r="BE292"/>
  <c r="BE304"/>
  <c r="BE307"/>
  <c r="BE318"/>
  <c r="BE327"/>
  <c r="BE334"/>
  <c r="BE343"/>
  <c r="BE346"/>
  <c r="BE361"/>
  <c r="BE363"/>
  <c i="4" r="J221"/>
  <c r="J108"/>
  <c r="BK232"/>
  <c r="J232"/>
  <c r="J111"/>
  <c i="5" r="BE132"/>
  <c r="BE154"/>
  <c r="BE162"/>
  <c r="BE184"/>
  <c r="BE230"/>
  <c r="BE262"/>
  <c r="BE286"/>
  <c r="BE293"/>
  <c r="BE298"/>
  <c r="BE301"/>
  <c r="BE303"/>
  <c r="BE306"/>
  <c r="BE325"/>
  <c r="BE344"/>
  <c r="BE351"/>
  <c i="4" r="BK143"/>
  <c r="J143"/>
  <c r="J99"/>
  <c r="BK249"/>
  <c r="J249"/>
  <c r="J113"/>
  <c i="5" r="J94"/>
  <c r="BE145"/>
  <c r="BE156"/>
  <c r="BE158"/>
  <c r="BE174"/>
  <c r="BE177"/>
  <c r="BE178"/>
  <c r="BE191"/>
  <c r="BE194"/>
  <c r="BE213"/>
  <c r="BE224"/>
  <c r="BE240"/>
  <c r="BE250"/>
  <c r="BE296"/>
  <c r="BE299"/>
  <c r="BE302"/>
  <c r="BE310"/>
  <c r="BE312"/>
  <c r="BE313"/>
  <c r="BE315"/>
  <c r="BE316"/>
  <c r="BE319"/>
  <c r="BE321"/>
  <c r="BE324"/>
  <c r="BE328"/>
  <c r="BE337"/>
  <c r="BE338"/>
  <c r="BE339"/>
  <c r="BE341"/>
  <c r="BE358"/>
  <c r="BE359"/>
  <c r="BE364"/>
  <c r="BE366"/>
  <c r="BE368"/>
  <c i="3" r="J131"/>
  <c r="J100"/>
  <c i="4" r="J91"/>
  <c r="E130"/>
  <c r="F139"/>
  <c r="F93"/>
  <c r="J94"/>
  <c r="BE148"/>
  <c r="J138"/>
  <c r="BE145"/>
  <c r="BE151"/>
  <c r="BE164"/>
  <c r="BE165"/>
  <c r="BE173"/>
  <c r="BE182"/>
  <c r="BE152"/>
  <c r="BE153"/>
  <c r="BE162"/>
  <c r="BE166"/>
  <c r="BE167"/>
  <c r="BE196"/>
  <c r="BE197"/>
  <c r="BE198"/>
  <c r="BE213"/>
  <c r="BE229"/>
  <c r="BE238"/>
  <c r="BE241"/>
  <c r="BE255"/>
  <c r="BE260"/>
  <c r="BE267"/>
  <c r="BE268"/>
  <c r="BE190"/>
  <c r="BE194"/>
  <c r="BE200"/>
  <c r="BE204"/>
  <c r="BE236"/>
  <c r="BE237"/>
  <c r="BE192"/>
  <c r="BE193"/>
  <c r="BE203"/>
  <c r="BE208"/>
  <c r="BE225"/>
  <c r="BE230"/>
  <c r="BE231"/>
  <c r="BE242"/>
  <c r="BE243"/>
  <c r="BE245"/>
  <c r="BE247"/>
  <c r="BE251"/>
  <c r="BE253"/>
  <c r="BE265"/>
  <c r="BE176"/>
  <c r="BE201"/>
  <c r="BE205"/>
  <c r="BE216"/>
  <c r="BE239"/>
  <c r="BE240"/>
  <c r="BE244"/>
  <c r="BE146"/>
  <c r="BE147"/>
  <c r="BE154"/>
  <c r="BE155"/>
  <c r="BE156"/>
  <c r="BE157"/>
  <c r="BE158"/>
  <c r="BE159"/>
  <c r="BE160"/>
  <c r="BE161"/>
  <c r="BE163"/>
  <c r="BE170"/>
  <c r="BE171"/>
  <c r="BE172"/>
  <c r="BE174"/>
  <c r="BE175"/>
  <c r="BE177"/>
  <c r="BE178"/>
  <c r="BE179"/>
  <c r="BE180"/>
  <c r="BE181"/>
  <c r="BE183"/>
  <c r="BE184"/>
  <c r="BE185"/>
  <c r="BE186"/>
  <c r="BE187"/>
  <c r="BE188"/>
  <c r="BE189"/>
  <c r="BE191"/>
  <c r="BE195"/>
  <c r="BE199"/>
  <c r="BE202"/>
  <c r="BE206"/>
  <c r="BE207"/>
  <c r="BE209"/>
  <c r="BE210"/>
  <c r="BE214"/>
  <c r="BE215"/>
  <c r="BE217"/>
  <c r="BE218"/>
  <c r="BE219"/>
  <c r="BE222"/>
  <c r="BE223"/>
  <c r="BE224"/>
  <c r="BE226"/>
  <c r="BE234"/>
  <c r="BE235"/>
  <c r="BE246"/>
  <c r="BE248"/>
  <c r="BE252"/>
  <c r="BE254"/>
  <c r="BE256"/>
  <c r="BE257"/>
  <c r="BE261"/>
  <c i="2" r="BK134"/>
  <c r="J134"/>
  <c r="J99"/>
  <c i="3" r="J93"/>
  <c r="F125"/>
  <c r="BE141"/>
  <c r="BE143"/>
  <c r="BE144"/>
  <c r="E117"/>
  <c r="J126"/>
  <c r="BE148"/>
  <c r="BE164"/>
  <c r="BE166"/>
  <c r="F94"/>
  <c r="BE132"/>
  <c r="BE151"/>
  <c r="BE169"/>
  <c r="BE186"/>
  <c r="BE188"/>
  <c r="BE137"/>
  <c r="BE157"/>
  <c r="BE185"/>
  <c r="BE189"/>
  <c r="J91"/>
  <c r="BE133"/>
  <c r="BE135"/>
  <c r="BE139"/>
  <c r="BE150"/>
  <c r="BE154"/>
  <c r="BE160"/>
  <c r="BE162"/>
  <c r="BE170"/>
  <c r="BE172"/>
  <c r="BE173"/>
  <c r="BE174"/>
  <c r="BE175"/>
  <c r="BE176"/>
  <c r="BE182"/>
  <c r="BE183"/>
  <c r="BE171"/>
  <c r="BE179"/>
  <c i="2" r="J93"/>
  <c r="BE201"/>
  <c r="BE226"/>
  <c r="BE233"/>
  <c r="BE234"/>
  <c r="BE238"/>
  <c r="BE240"/>
  <c r="BE243"/>
  <c r="BE248"/>
  <c r="BE267"/>
  <c r="BE279"/>
  <c r="BE285"/>
  <c r="BE287"/>
  <c r="BE288"/>
  <c r="BE297"/>
  <c r="F93"/>
  <c r="J127"/>
  <c r="BE136"/>
  <c r="BE172"/>
  <c r="BE182"/>
  <c r="BE192"/>
  <c r="BE209"/>
  <c r="BE213"/>
  <c r="BE216"/>
  <c r="BE242"/>
  <c r="BE244"/>
  <c r="BE249"/>
  <c r="BE282"/>
  <c r="BE291"/>
  <c r="E85"/>
  <c r="F130"/>
  <c r="BE184"/>
  <c r="BE189"/>
  <c r="BE207"/>
  <c r="BE232"/>
  <c r="BE241"/>
  <c r="BE251"/>
  <c r="BE258"/>
  <c r="BE263"/>
  <c r="BE265"/>
  <c r="BE271"/>
  <c r="BE298"/>
  <c r="BE138"/>
  <c r="BE174"/>
  <c r="BE175"/>
  <c r="BE205"/>
  <c r="BE215"/>
  <c r="BE219"/>
  <c r="BE225"/>
  <c r="BE236"/>
  <c r="BE250"/>
  <c r="BE252"/>
  <c r="BE261"/>
  <c r="BE262"/>
  <c r="BE284"/>
  <c r="BE295"/>
  <c r="J94"/>
  <c r="BE144"/>
  <c r="BE150"/>
  <c r="BE152"/>
  <c r="BE156"/>
  <c r="BE157"/>
  <c r="BE163"/>
  <c r="BE167"/>
  <c r="BE195"/>
  <c r="BE203"/>
  <c r="BE211"/>
  <c r="BE217"/>
  <c r="BE218"/>
  <c r="BE220"/>
  <c r="BE221"/>
  <c r="BE227"/>
  <c r="BE229"/>
  <c r="BE230"/>
  <c r="BE231"/>
  <c r="BE235"/>
  <c r="BE237"/>
  <c r="BE239"/>
  <c r="BE246"/>
  <c r="BE247"/>
  <c r="BE253"/>
  <c r="BE254"/>
  <c r="BE255"/>
  <c r="BE256"/>
  <c r="BE257"/>
  <c r="BE259"/>
  <c r="BE260"/>
  <c r="BE268"/>
  <c r="BE269"/>
  <c r="BE280"/>
  <c r="BE294"/>
  <c r="F37"/>
  <c i="1" r="BB96"/>
  <c i="3" r="F38"/>
  <c i="1" r="BC97"/>
  <c i="4" r="F39"/>
  <c i="1" r="BD98"/>
  <c i="2" r="J36"/>
  <c i="1" r="AW96"/>
  <c i="3" r="F36"/>
  <c i="1" r="BA97"/>
  <c i="4" r="F38"/>
  <c i="1" r="BC98"/>
  <c i="5" r="F39"/>
  <c i="1" r="BD99"/>
  <c i="2" r="F39"/>
  <c i="1" r="BD96"/>
  <c i="4" r="F36"/>
  <c i="1" r="BA98"/>
  <c i="5" r="F37"/>
  <c i="1" r="BB99"/>
  <c i="2" r="F38"/>
  <c i="1" r="BC96"/>
  <c r="AS94"/>
  <c i="3" r="F37"/>
  <c i="1" r="BB97"/>
  <c i="3" r="J36"/>
  <c i="1" r="AW97"/>
  <c i="4" r="F37"/>
  <c i="1" r="BB98"/>
  <c i="5" r="J36"/>
  <c i="1" r="AW99"/>
  <c i="5" r="F38"/>
  <c i="1" r="BC99"/>
  <c i="2" r="F36"/>
  <c i="1" r="BA96"/>
  <c i="3" r="F39"/>
  <c i="1" r="BD97"/>
  <c i="4" r="J36"/>
  <c i="1" r="AW98"/>
  <c i="5" r="F36"/>
  <c i="1" r="BA99"/>
  <c i="2" l="1" r="R134"/>
  <c i="5" r="R130"/>
  <c r="R129"/>
  <c i="3" r="R130"/>
  <c r="R129"/>
  <c i="4" r="R142"/>
  <c r="T142"/>
  <c i="2" r="R292"/>
  <c i="5" r="T130"/>
  <c r="T129"/>
  <c i="4" r="P142"/>
  <c i="1" r="AU98"/>
  <c i="3" r="BK130"/>
  <c r="J130"/>
  <c r="J99"/>
  <c i="2" r="T134"/>
  <c r="T133"/>
  <c r="BK292"/>
  <c r="J292"/>
  <c r="J109"/>
  <c i="4" r="BK258"/>
  <c r="J258"/>
  <c r="J115"/>
  <c r="BK263"/>
  <c r="J263"/>
  <c r="J118"/>
  <c r="BK227"/>
  <c r="J227"/>
  <c r="J109"/>
  <c i="5" r="BK130"/>
  <c r="J130"/>
  <c r="J99"/>
  <c i="2" r="BK133"/>
  <c r="J133"/>
  <c r="J98"/>
  <c i="3" r="F35"/>
  <c i="1" r="AZ97"/>
  <c i="3" r="J35"/>
  <c i="1" r="AV97"/>
  <c r="AT97"/>
  <c i="2" r="F35"/>
  <c i="1" r="AZ96"/>
  <c r="AU95"/>
  <c r="AU94"/>
  <c i="2" r="J35"/>
  <c i="1" r="AV96"/>
  <c r="AT96"/>
  <c i="4" r="J35"/>
  <c i="1" r="AV98"/>
  <c r="AT98"/>
  <c i="4" r="F35"/>
  <c i="1" r="AZ98"/>
  <c r="BD95"/>
  <c r="BD94"/>
  <c r="W33"/>
  <c i="5" r="J35"/>
  <c i="1" r="AV99"/>
  <c r="AT99"/>
  <c r="BA95"/>
  <c r="AW95"/>
  <c i="5" r="F35"/>
  <c i="1" r="AZ99"/>
  <c r="BB95"/>
  <c r="AX95"/>
  <c r="BC95"/>
  <c r="AY95"/>
  <c i="2" l="1" r="R133"/>
  <c i="4" r="BK262"/>
  <c r="J262"/>
  <c r="J117"/>
  <c i="5" r="BK129"/>
  <c r="J129"/>
  <c r="J98"/>
  <c i="3" r="BK129"/>
  <c r="J129"/>
  <c r="J98"/>
  <c i="2" r="J32"/>
  <c i="1" r="AG96"/>
  <c r="BA94"/>
  <c r="AW94"/>
  <c r="AK30"/>
  <c r="BB94"/>
  <c r="W31"/>
  <c r="BC94"/>
  <c r="W32"/>
  <c r="AZ95"/>
  <c r="AV95"/>
  <c r="AT95"/>
  <c i="4" l="1" r="BK142"/>
  <c r="J142"/>
  <c i="2" r="J41"/>
  <c i="1" r="AN96"/>
  <c i="5" r="J32"/>
  <c i="1" r="AG99"/>
  <c i="3" r="J32"/>
  <c i="1" r="AG97"/>
  <c r="AN97"/>
  <c r="AY94"/>
  <c i="4" r="J32"/>
  <c i="1" r="AG98"/>
  <c r="AN98"/>
  <c r="W30"/>
  <c r="AZ94"/>
  <c r="AV94"/>
  <c r="AK29"/>
  <c r="AX94"/>
  <c i="4" l="1" r="J98"/>
  <c i="3" r="J41"/>
  <c i="5" r="J41"/>
  <c i="4" r="J41"/>
  <c i="1" r="AN99"/>
  <c r="AG95"/>
  <c r="AG94"/>
  <c r="AK26"/>
  <c r="W29"/>
  <c r="AT94"/>
  <c l="1" r="AN95"/>
  <c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<sst xmlns="http://schemas.openxmlformats.org/spreadsheetml/2006/main">
  <si>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</si>
  <si>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</si>
  <si>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</si>
  <si>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</si>
  <si>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{2b1926f2-ce4b-4d6b-9836-8698e7422859}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</si>
  <si>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</si>
  <si>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</si>
  <si>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</si>
  <si>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</si>
  <si>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</si>
  <si>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</si>
  <si>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</si>
  <si>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</si>
  <si>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</si>
  <si>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734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</si>
  <si>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</si>
  <si>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</si>
  <si>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jednotné kanalizace a vodovodu - ulice Rychtského Ryně v Podkrkonoší</t>
  </si>
  <si>
    <t>KSO:</t>
  </si>
  <si>
    <t>CC-CZ:</t>
  </si>
  <si>
    <t>Místo:</t>
  </si>
  <si>
    <t xml:space="preserve"> </t>
  </si>
  <si>
    <t>Datum:</t>
  </si>
  <si>
    <t>20. 1. 2023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</si>
  <si>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</si>
  <si>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</si>
  <si>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</si>
  <si>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</si>
  <si>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</si>
  <si>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</si>
  <si>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</si>
  <si>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</si>
  <si>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</si>
  <si>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</si>
  <si>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</si>
  <si>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</si>
  <si>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</si>
  <si>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</si>
  <si>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</si>
  <si>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</si>
  <si>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</si>
  <si>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</si>
  <si>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</si>
  <si>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</si>
  <si>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</si>
  <si>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</si>
  <si>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</si>
  <si>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</si>
  <si>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</si>
  <si>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</si>
  <si>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</si>
  <si>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</si>
  <si>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</si>
  <si>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</si>
  <si>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</si>
  <si>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</si>
  <si>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</si>
  <si>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</si>
  <si>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</si>
  <si>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</si>
  <si>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</si>
  <si>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</si>
  <si>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</si>
  <si>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</si>
  <si>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</si>
  <si>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</si>
  <si>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</si>
  <si>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</si>
  <si>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</si>
  <si>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</si>
  <si>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</si>
  <si>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</si>
  <si>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</si>
  <si>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</si>
  <si>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</si>
  <si>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</si>
  <si>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</si>
  <si>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734-02</t>
  </si>
  <si>
    <t>2.etapa</t>
  </si>
  <si>
    <t>STA</t>
  </si>
  <si>
    <t>1</t>
  </si>
  <si>
    <t>{be93b50c-04da-481e-a0be-d6e1aa452abc}</t>
  </si>
  <si>
    <t>2</t>
  </si>
  <si>
    <t>/</t>
  </si>
  <si>
    <t>734-02a</t>
  </si>
  <si>
    <t xml:space="preserve">Vodovod Va </t>
  </si>
  <si>
    <t>Soupis</t>
  </si>
  <si>
    <t>{46c3de1e-1256-40fe-a317-ec1499be178e}</t>
  </si>
  <si>
    <t>734-02ab</t>
  </si>
  <si>
    <t>Vodovod k ATS</t>
  </si>
  <si>
    <t>{89bf9cac-8ecc-4b11-9c07-4fbb1a119c77}</t>
  </si>
  <si>
    <t>734-02ac</t>
  </si>
  <si>
    <t>Elektro k ATS</t>
  </si>
  <si>
    <t>{6f9fbe41-8bee-4862-9ac5-362c1c9dc3c7}</t>
  </si>
  <si>
    <t>734-02b</t>
  </si>
  <si>
    <t>Kanalizace A - 2.část od Š7</t>
  </si>
  <si>
    <t>{a3517fcb-6295-431e-989d-a4140113f56a}</t>
  </si>
  <si>
    <t>KRYCÍ LIST SOUPISU PRACÍ</t>
  </si>
  <si>
    <t>Objekt:</t>
  </si>
  <si>
    <t>734-02 - 2.etapa</t>
  </si>
  <si>
    <t>Soupis:</t>
  </si>
  <si>
    <t xml:space="preserve">734-02a - Vodovod Va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</si>
  <si>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</si>
  <si>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</si>
  <si>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</si>
  <si>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</si>
  <si>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</si>
  <si>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</si>
  <si>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</si>
  <si>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</si>
  <si>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</si>
  <si>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</si>
  <si>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</si>
  <si>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</si>
  <si>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</si>
  <si>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</si>
  <si>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</si>
  <si>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</si>
  <si>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</si>
  <si>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</si>
  <si>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</si>
  <si>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</si>
  <si>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</si>
  <si>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</si>
  <si>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</si>
  <si>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</si>
  <si>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</si>
  <si>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</si>
  <si>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</si>
  <si>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</si>
  <si>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</si>
  <si>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</si>
  <si>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</si>
  <si>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</si>
  <si>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</si>
  <si>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</si>
  <si>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</si>
  <si>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</si>
  <si>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</si>
  <si>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</si>
  <si>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</si>
  <si>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4</t>
  </si>
  <si>
    <t>1550462217</t>
  </si>
  <si>
    <t>VV</t>
  </si>
  <si>
    <t>"přípojky"0,8*(1,55+1,7+1,55+1,4+1,5+1,5+1,3+1,85+1,1)</t>
  </si>
  <si>
    <t>113107153</t>
  </si>
  <si>
    <t>Odstranění podkladu z kameniva těženého tl přes 200 do 300 mm strojně pl přes 50 do 200 m2</t>
  </si>
  <si>
    <t>-335973118</t>
  </si>
  <si>
    <t>"pro DN 100"86,05*0,8</t>
  </si>
  <si>
    <t>"pro DN 80"86,6*0,8</t>
  </si>
  <si>
    <t>Mezisoučet</t>
  </si>
  <si>
    <t>3</t>
  </si>
  <si>
    <t>"přípojky"0,8*(2,5+2,85+2,9+2,25+2,6+2+2+3,5+1,95+0,5+1+4,4)</t>
  </si>
  <si>
    <t>Součet</t>
  </si>
  <si>
    <t>113107342</t>
  </si>
  <si>
    <t>Odstranění podkladu živičného tl přes 50 do 100 mm strojně pl do 50 m2</t>
  </si>
  <si>
    <t>-1300760431</t>
  </si>
  <si>
    <t>"pro DN 100"86,05*1</t>
  </si>
  <si>
    <t>"pro DN 80"86,6*1</t>
  </si>
  <si>
    <t>"přípojky"1*(2,5+2,85+2,9+2,25+2,6+2+2+3,5+1,95+0,5+1+4,4)</t>
  </si>
  <si>
    <t>113201112</t>
  </si>
  <si>
    <t>Vytrhání obrub silničních ležatých</t>
  </si>
  <si>
    <t>m</t>
  </si>
  <si>
    <t>767208071</t>
  </si>
  <si>
    <t>"přípojky"12</t>
  </si>
  <si>
    <t>5</t>
  </si>
  <si>
    <t>119001421</t>
  </si>
  <si>
    <t>Dočasné zajištění kabelů a kabelových tratí ze 3 volně ložených kabelů</t>
  </si>
  <si>
    <t>-1396937865</t>
  </si>
  <si>
    <t>"přípojky"29</t>
  </si>
  <si>
    <t>"trasa"10</t>
  </si>
  <si>
    <t>6</t>
  </si>
  <si>
    <t>132212111</t>
  </si>
  <si>
    <t>Hloubení rýh š do 800 mm v soudržných horninách třídy těžitelnosti I, skupiny 3 ručně</t>
  </si>
  <si>
    <t>m3</t>
  </si>
  <si>
    <t>-140344236</t>
  </si>
  <si>
    <t>7</t>
  </si>
  <si>
    <t>132251104</t>
  </si>
  <si>
    <t xml:space="preserve">Hloubení rýh nezapažených  š do 800 mm v hornině třídy těžitelnosti I, skupiny 3 objem přes 100 m3 strojně</t>
  </si>
  <si>
    <t>1483821397</t>
  </si>
  <si>
    <t>"pro DN 100"86,05*0,7*(1,8-0,4)</t>
  </si>
  <si>
    <t>"pro DN 80"86,6*0,7*(1,8-0,4)</t>
  </si>
  <si>
    <t>"přípojky"0,7*(1,45-0,4)*(2,5+4,4+4,6+3,8+4+2+1,5+2+1,5+4,8+0,5+1+5,5)</t>
  </si>
  <si>
    <t>8</t>
  </si>
  <si>
    <t>139001101</t>
  </si>
  <si>
    <t>Příplatek za ztížení vykopávky v blízkosti podzemního vedení</t>
  </si>
  <si>
    <t>-1206351394</t>
  </si>
  <si>
    <t>"přípojky"29*1</t>
  </si>
  <si>
    <t>"trasa"10*1</t>
  </si>
  <si>
    <t>9</t>
  </si>
  <si>
    <t>162751117</t>
  </si>
  <si>
    <t>Vodorovné přemístění do 10000 m výkopku/sypaniny z horniny třídy těžitelnosti I, skupiny 1 až 3</t>
  </si>
  <si>
    <t>2088732987</t>
  </si>
  <si>
    <t>"lože"15,019</t>
  </si>
  <si>
    <t>"obsyp"56,03</t>
  </si>
  <si>
    <t>"zásyp štěrkem"134,854</t>
  </si>
  <si>
    <t>10</t>
  </si>
  <si>
    <t>171201221</t>
  </si>
  <si>
    <t>Poplatek za uložení na skládce (skládkovné) zeminy a kamení kód odpadu 17 05 04</t>
  </si>
  <si>
    <t>t</t>
  </si>
  <si>
    <t>-476156727</t>
  </si>
  <si>
    <t>205,903*1,8 'Přepočtené koeficientem množství</t>
  </si>
  <si>
    <t>11</t>
  </si>
  <si>
    <t>171251201</t>
  </si>
  <si>
    <t>Uložení sypaniny na skládky nebo meziskládky</t>
  </si>
  <si>
    <t>778101505</t>
  </si>
  <si>
    <t>12</t>
  </si>
  <si>
    <t>174151101</t>
  </si>
  <si>
    <t>Zásyp jam, šachet rýh nebo kolem objektů sypaninou se zhutněním</t>
  </si>
  <si>
    <t>1383739862</t>
  </si>
  <si>
    <t>"zásyp štěrkem-lože-obsyp-kryt"</t>
  </si>
  <si>
    <t>"pro DN 100"86,05*0,7*(1,8-0,1-0,4-0,45)</t>
  </si>
  <si>
    <t>"pro DN 80"86,6*0,7*(1,8--0,1-0,4-0,45)</t>
  </si>
  <si>
    <t>"přípojky"0,7*(1,45-0,1-0,3-0,3)*(2,5+4,4+4,6+3,8+4+2+1,5+2+1,5+4,8+0,5+1+5,5)</t>
  </si>
  <si>
    <t>13</t>
  </si>
  <si>
    <t>M</t>
  </si>
  <si>
    <t>58333680</t>
  </si>
  <si>
    <t>kamenivo těžené hrubé frakce 22/63</t>
  </si>
  <si>
    <t>2047517826</t>
  </si>
  <si>
    <t>134,854*2 'Přepočtené koeficientem množství</t>
  </si>
  <si>
    <t>14</t>
  </si>
  <si>
    <t>175151101</t>
  </si>
  <si>
    <t>Obsypání potrubí strojně sypaninou bez prohození, uloženou do 3 m</t>
  </si>
  <si>
    <t>1265626102</t>
  </si>
  <si>
    <t>"přípojky"0,7*0,3*(2,5+4,4+4,6+3,8+4+3,5+3,5+4,8+3,8+0,5+1+5,5)</t>
  </si>
  <si>
    <t>"pro DN 100"86,05*0,7*0,4-86,05*pi*0,05*0,05</t>
  </si>
  <si>
    <t>"pro DN 80"86,6*0,7*0,4-86,6*pi*0,04*0,04</t>
  </si>
  <si>
    <t>58337331</t>
  </si>
  <si>
    <t>štěrkopísek frakce 0/22</t>
  </si>
  <si>
    <t>-1659497883</t>
  </si>
  <si>
    <t>56,03*2 'Přepočtené koeficientem množství</t>
  </si>
  <si>
    <t>Zakládání</t>
  </si>
  <si>
    <t>16</t>
  </si>
  <si>
    <t>275313611</t>
  </si>
  <si>
    <t>Základové patky z betonu tř. C 16/20 vč. bednění</t>
  </si>
  <si>
    <t>-1400843076</t>
  </si>
  <si>
    <t>"betonové jistící bloky B2-B4"0,341</t>
  </si>
  <si>
    <t>Vodorovné konstrukce</t>
  </si>
  <si>
    <t>17</t>
  </si>
  <si>
    <t>451573111</t>
  </si>
  <si>
    <t>Lože pod potrubí otevřený výkop ze štěrkopísku</t>
  </si>
  <si>
    <t>918835817</t>
  </si>
  <si>
    <t>"přípojky"0,7*0,1*(2,5+4,4+4,6+3,8+4+3,5+3,5+4,8+3,8+0,5+1+5,5)</t>
  </si>
  <si>
    <t>"pro DN 100"86,05*0,7*0,1</t>
  </si>
  <si>
    <t>"pro DN 80"86,6*0,7*0,1</t>
  </si>
  <si>
    <t>Komunikace pozemní</t>
  </si>
  <si>
    <t>18</t>
  </si>
  <si>
    <t>564760001</t>
  </si>
  <si>
    <t>Podklad z kameniva hrubého drceného vel. 8-16 mm plochy do 100 m2 tl 200 mm</t>
  </si>
  <si>
    <t>1955142874</t>
  </si>
  <si>
    <t>19</t>
  </si>
  <si>
    <t>564770001</t>
  </si>
  <si>
    <t>Podklad z kameniva hrubého drceného vel. 8-16 mm plochy do 100 m2 tl 250 mm</t>
  </si>
  <si>
    <t>-381000383</t>
  </si>
  <si>
    <t>20</t>
  </si>
  <si>
    <t>564770101</t>
  </si>
  <si>
    <t>Podklad z kameniva hrubého drceného vel. 16-32 mm plochy do 100 m2 tl 250 mm</t>
  </si>
  <si>
    <t>728160470</t>
  </si>
  <si>
    <t>565135101</t>
  </si>
  <si>
    <t>Asfaltový beton vrstva podkladní ACP 16 (obalované kamenivo OKS) tl 50 mm š do 1,5 m</t>
  </si>
  <si>
    <t>226312653</t>
  </si>
  <si>
    <t>22</t>
  </si>
  <si>
    <t>577145111</t>
  </si>
  <si>
    <t>Asfaltový beton vrstva obrusná ACO 16 (ABH) tl 50 mm š do 3 m z nemodifikovaného asfaltu</t>
  </si>
  <si>
    <t>-1784316221</t>
  </si>
  <si>
    <t>23</t>
  </si>
  <si>
    <t>596811120</t>
  </si>
  <si>
    <t>Kladení betonové dlažby komunikací pro pěší do lože z kameniva vel do 0,09 m2 plochy do 50 m2</t>
  </si>
  <si>
    <t>-1480169875</t>
  </si>
  <si>
    <t>24</t>
  </si>
  <si>
    <t>59248005</t>
  </si>
  <si>
    <t>dlažba plošná betonová chodníková 300x300x50mm přírodní</t>
  </si>
  <si>
    <t>-1144014005</t>
  </si>
  <si>
    <t>Trubní vedení</t>
  </si>
  <si>
    <t>28</t>
  </si>
  <si>
    <t>857242122</t>
  </si>
  <si>
    <t>Montáž litinových tvarovek jednoosých přírubových otevřený výkop DN 80</t>
  </si>
  <si>
    <t>kus</t>
  </si>
  <si>
    <t>2036398052</t>
  </si>
  <si>
    <t>29</t>
  </si>
  <si>
    <t>HWL.504908000016</t>
  </si>
  <si>
    <t xml:space="preserve">KOLENO PATNÍ  80  </t>
  </si>
  <si>
    <t>990581595</t>
  </si>
  <si>
    <t>30</t>
  </si>
  <si>
    <t>857262122</t>
  </si>
  <si>
    <t>Montáž litinových tvarovek jednoosých přírubových otevřený výkop DN 100</t>
  </si>
  <si>
    <t>-351822921</t>
  </si>
  <si>
    <t>86</t>
  </si>
  <si>
    <t>55253612</t>
  </si>
  <si>
    <t>přechod přírubový,práškový epoxid tl 250µm FFR-kus litinový DN 100/80</t>
  </si>
  <si>
    <t>85160769</t>
  </si>
  <si>
    <t>32</t>
  </si>
  <si>
    <t>HWL.799410000016</t>
  </si>
  <si>
    <t>SYNOFLEX - S PŘÍRUBOU 100 (104-132)</t>
  </si>
  <si>
    <t>-1190823703</t>
  </si>
  <si>
    <t>94</t>
  </si>
  <si>
    <t>HWL.799408000016</t>
  </si>
  <si>
    <t>SYNOFLEX - S PŘÍRUBOU 80 (85-105)</t>
  </si>
  <si>
    <t>1255947453</t>
  </si>
  <si>
    <t>34</t>
  </si>
  <si>
    <t>871161141</t>
  </si>
  <si>
    <t>Montáž potrubí z PE100 SDR 11 otevřený výkop svařovaných na tupo D 32 x 3,0 mm</t>
  </si>
  <si>
    <t>-704901752</t>
  </si>
  <si>
    <t>"přípojky"2,5+4,4+4,6+3,8+4+3,5+3,5+4,8+3,8+0,5+1+5,5</t>
  </si>
  <si>
    <t>"přípojky pouze vytažené potrubí na soukromém pozemku"7,6+7,6</t>
  </si>
  <si>
    <t>35</t>
  </si>
  <si>
    <t>28613170</t>
  </si>
  <si>
    <t>trubka vodovodní PE100 SDR11 se signalizační vrstvou 32x3,0mm</t>
  </si>
  <si>
    <t>957535927</t>
  </si>
  <si>
    <t>82</t>
  </si>
  <si>
    <t>871241141</t>
  </si>
  <si>
    <t>Montáž potrubí z PE100 SDR 11 otevřený výkop svařovaných na tupo D 90 x 8,2 mm</t>
  </si>
  <si>
    <t>200631617</t>
  </si>
  <si>
    <t>83</t>
  </si>
  <si>
    <t>28613556</t>
  </si>
  <si>
    <t>potrubí dvouvrstvé PE100 RC SDR11 90x8,2 dl 12m</t>
  </si>
  <si>
    <t>-231555162</t>
  </si>
  <si>
    <t>88,6699507389163*1,015 'Přepočtené koeficientem množství</t>
  </si>
  <si>
    <t>36</t>
  </si>
  <si>
    <t>871251141</t>
  </si>
  <si>
    <t>Montáž potrubí z PE100 SDR 11 otevřený výkop svařovaných na tupo D 110 x 10,0 mm</t>
  </si>
  <si>
    <t>-864537238</t>
  </si>
  <si>
    <t>37</t>
  </si>
  <si>
    <t>28613557</t>
  </si>
  <si>
    <t>potrubí dvouvrstvé PE100 RC SDR11 110x10,0 dl 12m</t>
  </si>
  <si>
    <t>-834335992</t>
  </si>
  <si>
    <t>92</t>
  </si>
  <si>
    <t>877241113</t>
  </si>
  <si>
    <t>Montáž elektro T-kusů na vodovodním potrubí z PE trub 80/80</t>
  </si>
  <si>
    <t>633291057</t>
  </si>
  <si>
    <t>93</t>
  </si>
  <si>
    <t>28614960</t>
  </si>
  <si>
    <t>elektrotvarovka T-kus rovnoramenný PE 100 PN16 D 90mm</t>
  </si>
  <si>
    <t>1230937318</t>
  </si>
  <si>
    <t>38</t>
  </si>
  <si>
    <t>877251101</t>
  </si>
  <si>
    <t>Montáž elektrospojek na vodovodním potrubí z PE trub d 110</t>
  </si>
  <si>
    <t>-899501423</t>
  </si>
  <si>
    <t>39</t>
  </si>
  <si>
    <t>2861494911</t>
  </si>
  <si>
    <t>elektrokoleno 30° PE 100 PN16 D 110mm</t>
  </si>
  <si>
    <t>-536814262</t>
  </si>
  <si>
    <t>40</t>
  </si>
  <si>
    <t>877261113</t>
  </si>
  <si>
    <t>Montáž elektro T-kusů na vodovodním potrubí z PE trub d 110</t>
  </si>
  <si>
    <t>-2003626479</t>
  </si>
  <si>
    <t>42</t>
  </si>
  <si>
    <t>28654126</t>
  </si>
  <si>
    <t>T-kus redukovaný PPR D 100x80mm</t>
  </si>
  <si>
    <t>1757047603</t>
  </si>
  <si>
    <t>43</t>
  </si>
  <si>
    <t>87737599</t>
  </si>
  <si>
    <t xml:space="preserve">Napojení potrubí </t>
  </si>
  <si>
    <t>-615138062</t>
  </si>
  <si>
    <t>44</t>
  </si>
  <si>
    <t>879171111</t>
  </si>
  <si>
    <t>Montáž vodovodní přípojky na potrubí DN 32</t>
  </si>
  <si>
    <t>5506465</t>
  </si>
  <si>
    <t>45</t>
  </si>
  <si>
    <t>89114221111</t>
  </si>
  <si>
    <t>Montáž potrubí suchovodu na vodoměr</t>
  </si>
  <si>
    <t>-969943056</t>
  </si>
  <si>
    <t>46</t>
  </si>
  <si>
    <t>89114221111a</t>
  </si>
  <si>
    <t>Příplatek za dílčí posun suchovodu</t>
  </si>
  <si>
    <t>úsek</t>
  </si>
  <si>
    <t>927329129</t>
  </si>
  <si>
    <t>47</t>
  </si>
  <si>
    <t>891181112211</t>
  </si>
  <si>
    <t>Montáž vodovodních šoupátek otevřený výkop DN 25</t>
  </si>
  <si>
    <t>-1590228679</t>
  </si>
  <si>
    <t>48</t>
  </si>
  <si>
    <t>AVK.51132114</t>
  </si>
  <si>
    <t xml:space="preserve">šoupátko  litinové, přímé, závit-ISO, připojovací DN25</t>
  </si>
  <si>
    <t>1984594079</t>
  </si>
  <si>
    <t>49</t>
  </si>
  <si>
    <t>VAG.W870314322</t>
  </si>
  <si>
    <t xml:space="preserve">souprava zemní  teleskopická  pro navrtávací pas se šoupátkem přípojkovým 1,3-1,8 m</t>
  </si>
  <si>
    <t>174230178</t>
  </si>
  <si>
    <t>50</t>
  </si>
  <si>
    <t>891241112</t>
  </si>
  <si>
    <t>Montáž vodovodních šoupátek otevřený výkop DN 80</t>
  </si>
  <si>
    <t>-1403157251</t>
  </si>
  <si>
    <t>1+4</t>
  </si>
  <si>
    <t>51</t>
  </si>
  <si>
    <t>42221116</t>
  </si>
  <si>
    <t>šoupátko s přírubami voda DN 80 PN16</t>
  </si>
  <si>
    <t>-413709820</t>
  </si>
  <si>
    <t>52</t>
  </si>
  <si>
    <t>42221117</t>
  </si>
  <si>
    <t>šoupátko s přírubami voda DN 100 PN16</t>
  </si>
  <si>
    <t>-1714779278</t>
  </si>
  <si>
    <t>54</t>
  </si>
  <si>
    <t>4229105499</t>
  </si>
  <si>
    <t>souprava zemní pro šoupata teleskopická 1,30-1,80m</t>
  </si>
  <si>
    <t>290913781</t>
  </si>
  <si>
    <t>88</t>
  </si>
  <si>
    <t>891247112</t>
  </si>
  <si>
    <t>Montáž hydrantů podzemních DN 80</t>
  </si>
  <si>
    <t>703074153</t>
  </si>
  <si>
    <t>89</t>
  </si>
  <si>
    <t>42273594</t>
  </si>
  <si>
    <t>hydrant podzemní DN 80 PN 16 dvojitý uzávěr s koulí krycí v 1500mm</t>
  </si>
  <si>
    <t>2031656154</t>
  </si>
  <si>
    <t>84</t>
  </si>
  <si>
    <t>891249111</t>
  </si>
  <si>
    <t>Montáž navrtávacích pasů na potrubí z jakýchkoli trub DN 80</t>
  </si>
  <si>
    <t>1693774151</t>
  </si>
  <si>
    <t>85</t>
  </si>
  <si>
    <t>42273445</t>
  </si>
  <si>
    <t>pás navrtávací z tvárné litiny DN 80, univerzální, se závitovým výstupem 5/4"</t>
  </si>
  <si>
    <t>-643286378</t>
  </si>
  <si>
    <t>57</t>
  </si>
  <si>
    <t>891269111</t>
  </si>
  <si>
    <t>Montáž navrtávacích pasů na potrubí z jakýchkoli trub DN 100</t>
  </si>
  <si>
    <t>1571191314</t>
  </si>
  <si>
    <t>58</t>
  </si>
  <si>
    <t>AVK.8410100XX</t>
  </si>
  <si>
    <t xml:space="preserve">navrtávací pas z tvárné litiny  DN 100 </t>
  </si>
  <si>
    <t>-1785799346</t>
  </si>
  <si>
    <t>87</t>
  </si>
  <si>
    <t>892241111</t>
  </si>
  <si>
    <t>Tlaková zkouška vodou potrubí DN do 80</t>
  </si>
  <si>
    <t>1917711855</t>
  </si>
  <si>
    <t>59</t>
  </si>
  <si>
    <t>892271111</t>
  </si>
  <si>
    <t>Tlaková zkouška vodou potrubí DN 100 nebo 125</t>
  </si>
  <si>
    <t>1263466330</t>
  </si>
  <si>
    <t>60</t>
  </si>
  <si>
    <t>899401112</t>
  </si>
  <si>
    <t>Osazení poklopů litinových šoupátkových</t>
  </si>
  <si>
    <t>367042477</t>
  </si>
  <si>
    <t>61</t>
  </si>
  <si>
    <t>42291352121</t>
  </si>
  <si>
    <t>poklop litinový šoupátkový samonivelační přípojkový</t>
  </si>
  <si>
    <t>-180725951</t>
  </si>
  <si>
    <t>62</t>
  </si>
  <si>
    <t>42291352122</t>
  </si>
  <si>
    <t xml:space="preserve">poklop litinový šoupátkový samonivelační  </t>
  </si>
  <si>
    <t>-1366249755</t>
  </si>
  <si>
    <t>63</t>
  </si>
  <si>
    <t>56230636</t>
  </si>
  <si>
    <t>deska podkladová uličního poklopu plastového ventilkového a šoupatového</t>
  </si>
  <si>
    <t>1942702181</t>
  </si>
  <si>
    <t>90</t>
  </si>
  <si>
    <t>899401113</t>
  </si>
  <si>
    <t>Osazení poklopů litinových hydrantových</t>
  </si>
  <si>
    <t>-1059248831</t>
  </si>
  <si>
    <t>91</t>
  </si>
  <si>
    <t>42291452</t>
  </si>
  <si>
    <t>poklop litinový hydrantový DN 80 samonivelační Hawle</t>
  </si>
  <si>
    <t>-920089952</t>
  </si>
  <si>
    <t>64</t>
  </si>
  <si>
    <t>899721111</t>
  </si>
  <si>
    <t>Signalizační vodič DN do 150 mm na potrubí</t>
  </si>
  <si>
    <t>895557669</t>
  </si>
  <si>
    <t>43+86,05+86,6</t>
  </si>
  <si>
    <t>65</t>
  </si>
  <si>
    <t>899722112</t>
  </si>
  <si>
    <t>Krytí potrubí z plastů výstražnou fólií z PVC 25 cm</t>
  </si>
  <si>
    <t>-1625850127</t>
  </si>
  <si>
    <t>Ostatní konstrukce a práce, bourání</t>
  </si>
  <si>
    <t>66</t>
  </si>
  <si>
    <t>916131213</t>
  </si>
  <si>
    <t>Osazení silničního obrubníku betonového stojatého s boční opěrou do lože z betonu prostého</t>
  </si>
  <si>
    <t>-854828304</t>
  </si>
  <si>
    <t>67</t>
  </si>
  <si>
    <t>BBC.0006293.URS</t>
  </si>
  <si>
    <t>obrubník betonový silniční ABO 15-25 100x15x25cm</t>
  </si>
  <si>
    <t>-85445437</t>
  </si>
  <si>
    <t>68</t>
  </si>
  <si>
    <t>916991121</t>
  </si>
  <si>
    <t>Lože pod obrubníky, krajníky nebo obruby z dlažebních kostek z betonu prostého</t>
  </si>
  <si>
    <t>1070853576</t>
  </si>
  <si>
    <t>12*0,2*0,3</t>
  </si>
  <si>
    <t>69</t>
  </si>
  <si>
    <t>919735112</t>
  </si>
  <si>
    <t>Řezání stávajícího živičného krytu hl přes 50 do 100 mm</t>
  </si>
  <si>
    <t>-1341423541</t>
  </si>
  <si>
    <t>"jedna strana společného výkopu"</t>
  </si>
  <si>
    <t>"pro DN 100"86,05</t>
  </si>
  <si>
    <t>"pro DN 80"86,6</t>
  </si>
  <si>
    <t>"přípojky"2*(2,5+2,85+2,9+2,25+2,6+2+2+3,5+1,95+0,5+1+4,4)</t>
  </si>
  <si>
    <t>997</t>
  </si>
  <si>
    <t>Přesun sutě</t>
  </si>
  <si>
    <t>70</t>
  </si>
  <si>
    <t>997013501</t>
  </si>
  <si>
    <t>Odvoz suti a vybouraných hmot na skládku nebo meziskládku do 1 km se složením</t>
  </si>
  <si>
    <t>-1885688791</t>
  </si>
  <si>
    <t>71</t>
  </si>
  <si>
    <t>997013509</t>
  </si>
  <si>
    <t>Příplatek k odvozu suti a vybouraných hmot na skládku ZKD 1 km přes 1 km</t>
  </si>
  <si>
    <t>1869355870</t>
  </si>
  <si>
    <t>130,906*9 'Přepočtené koeficientem množství</t>
  </si>
  <si>
    <t>72</t>
  </si>
  <si>
    <t>997013601</t>
  </si>
  <si>
    <t>Poplatek za uložení na skládce (skládkovné) stavebního odpadu betonového kód odpadu 17 01 01</t>
  </si>
  <si>
    <t>1487371043</t>
  </si>
  <si>
    <t>130,906-44,242-80,44</t>
  </si>
  <si>
    <t>73</t>
  </si>
  <si>
    <t>997013645</t>
  </si>
  <si>
    <t>Poplatek za uložení na skládce (skládkovné) odpadu asfaltového bez dehtu kód odpadu 17 03 02</t>
  </si>
  <si>
    <t>-709375822</t>
  </si>
  <si>
    <t>74</t>
  </si>
  <si>
    <t>997013655</t>
  </si>
  <si>
    <t>-474863127</t>
  </si>
  <si>
    <t>998</t>
  </si>
  <si>
    <t>Přesun hmot</t>
  </si>
  <si>
    <t>75</t>
  </si>
  <si>
    <t>998225111</t>
  </si>
  <si>
    <t>Přesun hmot pro pozemní komunikace s krytem z kamene, monolitickým betonovým nebo živičným</t>
  </si>
  <si>
    <t>927214375</t>
  </si>
  <si>
    <t>76</t>
  </si>
  <si>
    <t>998276101</t>
  </si>
  <si>
    <t>Přesun hmot pro trubní vedení z trub z plastických hmot otevřený výkop</t>
  </si>
  <si>
    <t>1429763835</t>
  </si>
  <si>
    <t>455,709-35,498</t>
  </si>
  <si>
    <t>HZS</t>
  </si>
  <si>
    <t>Hodinové zúčtovací sazby</t>
  </si>
  <si>
    <t>77</t>
  </si>
  <si>
    <t>HZS1431</t>
  </si>
  <si>
    <t>Hodinová zúčtovací sazba dělník inženýrských sítí</t>
  </si>
  <si>
    <t>hod</t>
  </si>
  <si>
    <t>512</t>
  </si>
  <si>
    <t>-1217436345</t>
  </si>
  <si>
    <t>VRN</t>
  </si>
  <si>
    <t>Vedlejší rozpočtové náklady</t>
  </si>
  <si>
    <t>VRN1</t>
  </si>
  <si>
    <t>Průzkumné, geodetické a projektové práce</t>
  </si>
  <si>
    <t>78</t>
  </si>
  <si>
    <t>012103000</t>
  </si>
  <si>
    <t>Geodetické práce před výstavbou 2. etapa</t>
  </si>
  <si>
    <t>sou</t>
  </si>
  <si>
    <t>1024</t>
  </si>
  <si>
    <t>1123948573</t>
  </si>
  <si>
    <t>79</t>
  </si>
  <si>
    <t>012303000</t>
  </si>
  <si>
    <t>Geodetické práce po výstavbě 2. etapa</t>
  </si>
  <si>
    <t>-1538947091</t>
  </si>
  <si>
    <t>VRN4</t>
  </si>
  <si>
    <t>Inženýrská činnost</t>
  </si>
  <si>
    <t>80</t>
  </si>
  <si>
    <t>043134000</t>
  </si>
  <si>
    <t>Zkoušky zatěžovací hutnící</t>
  </si>
  <si>
    <t>ks</t>
  </si>
  <si>
    <t>-1563326032</t>
  </si>
  <si>
    <t>81</t>
  </si>
  <si>
    <t>04313400012</t>
  </si>
  <si>
    <t>DIO pro 2. etapu</t>
  </si>
  <si>
    <t>-2011843764</t>
  </si>
  <si>
    <t>734-02ab - Vodovod k ATS</t>
  </si>
  <si>
    <t>1001</t>
  </si>
  <si>
    <t>Zemní práce pro trasu - součástí výkopu pro souběžnou trasu vodovodu</t>
  </si>
  <si>
    <t>1284976047</t>
  </si>
  <si>
    <t>436745473</t>
  </si>
  <si>
    <t>"pro ATS"pi*2*2</t>
  </si>
  <si>
    <t>1620927994</t>
  </si>
  <si>
    <t>131251100</t>
  </si>
  <si>
    <t>Hloubení jam nezapažených v hornině třídy těžitelnosti I skupiny 3 objem do 20 m3 strojně</t>
  </si>
  <si>
    <t>287306579</t>
  </si>
  <si>
    <t>"pro ATS"pi*2*2*2,2</t>
  </si>
  <si>
    <t>-1858390232</t>
  </si>
  <si>
    <t>"přebytečná zemina za jímku"27,646</t>
  </si>
  <si>
    <t>-1420034261</t>
  </si>
  <si>
    <t>27,646*1,8 'Přepočtené koeficientem množství</t>
  </si>
  <si>
    <t>-18011584</t>
  </si>
  <si>
    <t>-1534988560</t>
  </si>
  <si>
    <t>"zpětný zásyp jámy zeminou"27,646-pi*1,4*1,4*2,2</t>
  </si>
  <si>
    <t>"zásyp trasy součástí trasy Va"0</t>
  </si>
  <si>
    <t>25</t>
  </si>
  <si>
    <t>-783276747</t>
  </si>
  <si>
    <t>14,099*2 'Přepočtené koeficientem množství</t>
  </si>
  <si>
    <t>26</t>
  </si>
  <si>
    <t>-778457723</t>
  </si>
  <si>
    <t>27</t>
  </si>
  <si>
    <t>-2129663246</t>
  </si>
  <si>
    <t>0*2 'Přepočtené koeficientem množství</t>
  </si>
  <si>
    <t>271532212</t>
  </si>
  <si>
    <t>Podsyp pod základové konstrukce se zhutněním z hrubého kameniva frakce 16 až 32 mm</t>
  </si>
  <si>
    <t>536724019</t>
  </si>
  <si>
    <t>"pod šachtu"1,9</t>
  </si>
  <si>
    <t>-1730438134</t>
  </si>
  <si>
    <t xml:space="preserve">"součástí  trasy Va"0</t>
  </si>
  <si>
    <t>-505053212</t>
  </si>
  <si>
    <t>-745085265</t>
  </si>
  <si>
    <t>31</t>
  </si>
  <si>
    <t>130659838</t>
  </si>
  <si>
    <t>666813445</t>
  </si>
  <si>
    <t>8001</t>
  </si>
  <si>
    <t>Propojení s horním a dolním pásmem u podzemního hydrantu nad Spojovací ulicí</t>
  </si>
  <si>
    <t>-792439230</t>
  </si>
  <si>
    <t>8002</t>
  </si>
  <si>
    <t>Napojení na vtokovou a výtlačnou přírubu DN80</t>
  </si>
  <si>
    <t>-255299432</t>
  </si>
  <si>
    <t>8003</t>
  </si>
  <si>
    <t>Propojení s vodovodem U Kapličky</t>
  </si>
  <si>
    <t>901292072</t>
  </si>
  <si>
    <t>8004</t>
  </si>
  <si>
    <t>D+M automatické čerpací stanice</t>
  </si>
  <si>
    <t>88983075</t>
  </si>
  <si>
    <t>8005</t>
  </si>
  <si>
    <t>Zaškolení obsluhy</t>
  </si>
  <si>
    <t>1280086649</t>
  </si>
  <si>
    <t>8006</t>
  </si>
  <si>
    <t>Uvedení do provozu</t>
  </si>
  <si>
    <t>-464767330</t>
  </si>
  <si>
    <t>-33315665</t>
  </si>
  <si>
    <t>-969981709</t>
  </si>
  <si>
    <t>-1246127380</t>
  </si>
  <si>
    <t>"pro ATS"2*(5+4)</t>
  </si>
  <si>
    <t>-53320722</t>
  </si>
  <si>
    <t>-2124340247</t>
  </si>
  <si>
    <t>9,048*9 'Přepočtené koeficientem množství</t>
  </si>
  <si>
    <t>247393843</t>
  </si>
  <si>
    <t>964268228</t>
  </si>
  <si>
    <t>260234101</t>
  </si>
  <si>
    <t>-156357239</t>
  </si>
  <si>
    <t>47,015-14,521</t>
  </si>
  <si>
    <t>734-02ac - Elektro k ATS</t>
  </si>
  <si>
    <t>HSV - Přenosová část</t>
  </si>
  <si>
    <t xml:space="preserve">    No. - Popis položky</t>
  </si>
  <si>
    <t>D1 - Rozváděč RD1 - skříň rozváděče</t>
  </si>
  <si>
    <t>D2 - Rozváděč RD1 - výzbroj</t>
  </si>
  <si>
    <t>D3 - PLC Automat</t>
  </si>
  <si>
    <t>D4 - Snímače a senzory</t>
  </si>
  <si>
    <t>D5 - Rozvaděč RD1 - dílenská příprava</t>
  </si>
  <si>
    <t>D6 - Elektroinstalační materiál</t>
  </si>
  <si>
    <t>D7 - Elektroinstalační práce a inženýring</t>
  </si>
  <si>
    <t>D8 - Softwarové práce</t>
  </si>
  <si>
    <t>D9 - Projektové práce</t>
  </si>
  <si>
    <t xml:space="preserve">      D10 - Výchozí revize</t>
  </si>
  <si>
    <t>Přenosová část</t>
  </si>
  <si>
    <t>No.</t>
  </si>
  <si>
    <t>Popis položky</t>
  </si>
  <si>
    <t>Komunikační modul GSM-GPRS - 1x RS232 + 1x CIO + 1x RS232 - FME-M</t>
  </si>
  <si>
    <t>Prodlužovací nízkoútlumový kabel 5m</t>
  </si>
  <si>
    <t>Konfigurace modemu + začlenění do sítě</t>
  </si>
  <si>
    <t>Montážní anténa GSM, 0dBi, FME(f), RG174 3m. Puk</t>
  </si>
  <si>
    <t>D1</t>
  </si>
  <si>
    <t>Rozváděč RD1 - skříň rozváděče</t>
  </si>
  <si>
    <t>1.1</t>
  </si>
  <si>
    <t>*Skříň rozváděče RD1</t>
  </si>
  <si>
    <t>2.1</t>
  </si>
  <si>
    <t>Plastová skříň 590x855x360, montáž na povrch IP66</t>
  </si>
  <si>
    <t>3.1</t>
  </si>
  <si>
    <t>Plná dvířka pro skříň 580x855x360</t>
  </si>
  <si>
    <t>4.1</t>
  </si>
  <si>
    <t>Montážní deska kov-plná pro skříň</t>
  </si>
  <si>
    <t>Montážní prvky zaručují optimální upevnění rozvodnic na stěnu, na sloup nebo na podlahu</t>
  </si>
  <si>
    <t xml:space="preserve">Žlab perforovaný   25x40 otvor 4/6mm</t>
  </si>
  <si>
    <t xml:space="preserve">Žlab perforovaný   40x40 otvor 4/6mm</t>
  </si>
  <si>
    <t>Schránka na dokumentaci do rozváděče</t>
  </si>
  <si>
    <t>Lišta přístrojová DIN 35x 7,5 perforovaná</t>
  </si>
  <si>
    <t>Držák akumulátoru 12V/7Ah, montáž na stojato</t>
  </si>
  <si>
    <t>*Ostatní nespecifikovaný materiál</t>
  </si>
  <si>
    <t>Kabelová průchodka M20x1,5, upínací rozsah kabelu 6-12mm</t>
  </si>
  <si>
    <t>Matice metrická M20x1,5 RAL7035</t>
  </si>
  <si>
    <t>Kabelová průchodka M16x1,5, upínací rozsah kabelu 5-10mm</t>
  </si>
  <si>
    <t>Matice metrická M16x1,5 RAL7035</t>
  </si>
  <si>
    <t>Značení přístrojů a vodičů</t>
  </si>
  <si>
    <t>sd</t>
  </si>
  <si>
    <t>Ostatní drobný a spojovací materiál</t>
  </si>
  <si>
    <t>D2</t>
  </si>
  <si>
    <t>Rozváděč RD1 - výzbroj</t>
  </si>
  <si>
    <t>1.2</t>
  </si>
  <si>
    <t>*Hlavní vypínač/přepínač sítí</t>
  </si>
  <si>
    <t>2.2</t>
  </si>
  <si>
    <t>Pprůchozí přepěťová ochrana 230V pro univerzální použití k ochraně všech druhů elektrických a elektronických zařízení nn proti pulsnímu přepětí</t>
  </si>
  <si>
    <t>3.2</t>
  </si>
  <si>
    <t>*Jističe, svodiče přepětí</t>
  </si>
  <si>
    <t>4.2</t>
  </si>
  <si>
    <t>Pojistkový odpínač; In: 32A; Póly: 1; počet modulů: 1; určeno pro pojistky: 10,3x38mm; bez indikátoru přepálené pojistky</t>
  </si>
  <si>
    <t>5.1</t>
  </si>
  <si>
    <t>Pojistková vložka 10x38 mm</t>
  </si>
  <si>
    <t>6.1</t>
  </si>
  <si>
    <t>Zásuvka soklová 230V/16A</t>
  </si>
  <si>
    <t>7.1</t>
  </si>
  <si>
    <t xml:space="preserve">Chránič proudový kombinovaný 2p B  6A  30mA</t>
  </si>
  <si>
    <t>56</t>
  </si>
  <si>
    <t>8.1</t>
  </si>
  <si>
    <t>*Relé, stykače a tepelné ochrany, softstarty</t>
  </si>
  <si>
    <t>9.1</t>
  </si>
  <si>
    <t>Relé PUSH IN DRIKITP 24VDC 2CO LD/PB</t>
  </si>
  <si>
    <t>KS</t>
  </si>
  <si>
    <t>10.1</t>
  </si>
  <si>
    <t>*Svorkovnice, malé pojistkové odpínače</t>
  </si>
  <si>
    <t>11.1</t>
  </si>
  <si>
    <t>PE Můstek krytý, póly 12, 16mm2-230V-63A, zelený</t>
  </si>
  <si>
    <t>12.1</t>
  </si>
  <si>
    <t>N Můstek krytý, póly 12, 16mm2-230V-63A, modrý</t>
  </si>
  <si>
    <t>13.1</t>
  </si>
  <si>
    <t>Svorka šroubová zemnící 6 mm? zelená-žlutá</t>
  </si>
  <si>
    <t>14.1</t>
  </si>
  <si>
    <t>Svorka pružinová 2.5 mm?, šířka 5,1mm, 2-póly, šedá</t>
  </si>
  <si>
    <t>15.1</t>
  </si>
  <si>
    <t xml:space="preserve">Svorka pružinová zemnící 2.5 mm?,  2-póly, zelená-žlutá</t>
  </si>
  <si>
    <t>16.1</t>
  </si>
  <si>
    <t>Svorka pružinová 2.5 mm?, 2-póly, modrá</t>
  </si>
  <si>
    <t>17.1</t>
  </si>
  <si>
    <t>Bočnice pro řadové pružinové svorky 2.5 mm?</t>
  </si>
  <si>
    <t>Svorka pružinová 2.5 mm?, šířka 5,1mm, 4-póly, modrá</t>
  </si>
  <si>
    <t>Svorka pružinová 2.5 mm?, šířka 5,1mm, 4-póly, oranžová</t>
  </si>
  <si>
    <t>Propojka pro řadové pružinové svorky 2.5 mm?, 2-póly, oranžová</t>
  </si>
  <si>
    <t>Bočnice pro řadové pružinové svorky 2.5 mm?. 4-póly</t>
  </si>
  <si>
    <t>Svorka pružinová 2.5 mm?, 3-póly, šedá</t>
  </si>
  <si>
    <t>Bočnice pro řadové pružinové svorky 3-póly</t>
  </si>
  <si>
    <t>Pojistková svorkovnice 4 mm?, šířka 6,1mm, čern</t>
  </si>
  <si>
    <t>Propojka pro řadové pružinové svorky 4 mm?, 8-póly, oranžová</t>
  </si>
  <si>
    <t>Ks</t>
  </si>
  <si>
    <t>Bočnice pro pojistkovou řadovou svorkovnici 4mm2</t>
  </si>
  <si>
    <t>Trubičková přístrojová pojistka 5x20mm, T4A</t>
  </si>
  <si>
    <t>96</t>
  </si>
  <si>
    <t>Trubičková přístrojová pojistka 5x20mm, T2A</t>
  </si>
  <si>
    <t>98</t>
  </si>
  <si>
    <t>Trubičková přístrojová pojistka 5x20mm, T1A</t>
  </si>
  <si>
    <t>100</t>
  </si>
  <si>
    <t>Trubičková přístrojová pojistka 5x20mm, F500mA</t>
  </si>
  <si>
    <t>102</t>
  </si>
  <si>
    <t>Koncová zarážka DIN35 pro řadové pružinové svorky, bezšroubová, šedá</t>
  </si>
  <si>
    <t>104</t>
  </si>
  <si>
    <t>* Zdroje, měniče, akumulátory</t>
  </si>
  <si>
    <t>106</t>
  </si>
  <si>
    <t>33</t>
  </si>
  <si>
    <t>Zdroj 27,6V/2,25A_27,6V/1,25A s integrovaným nabíječem baterie</t>
  </si>
  <si>
    <t>108</t>
  </si>
  <si>
    <t>Bezúdržbový olověný akumulátor 12V/7Ah</t>
  </si>
  <si>
    <t>110</t>
  </si>
  <si>
    <t>* Kabelové štítky a návlečky</t>
  </si>
  <si>
    <t>112</t>
  </si>
  <si>
    <t>Propojovací vodiče do rozváděče 0,35-1,5mm2</t>
  </si>
  <si>
    <t>kpl</t>
  </si>
  <si>
    <t>114</t>
  </si>
  <si>
    <t>Kabelové štítky a návlečky</t>
  </si>
  <si>
    <t>116</t>
  </si>
  <si>
    <t>Ostatní drobný materiál jinde nespecifikovaný</t>
  </si>
  <si>
    <t>118</t>
  </si>
  <si>
    <t>Rezistor 1K2</t>
  </si>
  <si>
    <t>120</t>
  </si>
  <si>
    <t>*Ovládací a signalizační prvky</t>
  </si>
  <si>
    <t>122</t>
  </si>
  <si>
    <t>41</t>
  </si>
  <si>
    <t>Signálka modrá 24V AC/DC, průměr 22mm</t>
  </si>
  <si>
    <t>124</t>
  </si>
  <si>
    <t>D3</t>
  </si>
  <si>
    <t>PLC Automat</t>
  </si>
  <si>
    <t>1.3</t>
  </si>
  <si>
    <t>* Řídící systém PLC</t>
  </si>
  <si>
    <t>126</t>
  </si>
  <si>
    <t>2.3</t>
  </si>
  <si>
    <t>Kompaktní PLC Automat 24VDC, 14xDI / 10xDO tranzistor, 1xRS422 / 1x volitelné rozhranní.</t>
  </si>
  <si>
    <t>128</t>
  </si>
  <si>
    <t>3.3</t>
  </si>
  <si>
    <t>Komunikační karta PLC Automatu RS232</t>
  </si>
  <si>
    <t>130</t>
  </si>
  <si>
    <t>4.3</t>
  </si>
  <si>
    <t>Rozšiřující modul PLC automatu 2xAI 0-10V/0-20mA, s externím napájením 24VDC</t>
  </si>
  <si>
    <t>132</t>
  </si>
  <si>
    <t>5.2</t>
  </si>
  <si>
    <t>Dotykový operátorský panel 4,3"(480x272),2xRS232/RS485, černý</t>
  </si>
  <si>
    <t>134</t>
  </si>
  <si>
    <t>6.2</t>
  </si>
  <si>
    <t>Datový kabel RS232, DB9-F/RJ45</t>
  </si>
  <si>
    <t>136</t>
  </si>
  <si>
    <t>7.2</t>
  </si>
  <si>
    <t>Datový kabel RS422 operátorského panelu, 3m</t>
  </si>
  <si>
    <t>138</t>
  </si>
  <si>
    <t>D4</t>
  </si>
  <si>
    <t>Snímače a senzory</t>
  </si>
  <si>
    <t>1.4</t>
  </si>
  <si>
    <t>* PIC401 Tlak na sání</t>
  </si>
  <si>
    <t>140</t>
  </si>
  <si>
    <t>2.4</t>
  </si>
  <si>
    <t>Snímač relat. tlaku 0÷10bar/4-20mA, šroubení G1/2", konektor DIN</t>
  </si>
  <si>
    <t>142</t>
  </si>
  <si>
    <t>3.4</t>
  </si>
  <si>
    <t>Infračervený mikroprocesorový snímač vodoměru Sensus, 24VDC</t>
  </si>
  <si>
    <t>144</t>
  </si>
  <si>
    <t>4.4</t>
  </si>
  <si>
    <t>Plastový plováčkový spínač hladiny, 1x kontakt NO, připojovací kabel 5m</t>
  </si>
  <si>
    <t>146</t>
  </si>
  <si>
    <t>5.3</t>
  </si>
  <si>
    <t xml:space="preserve">Koncový spínač polohy s všesměrovou pružinou, 1x kontakt  NO/NC</t>
  </si>
  <si>
    <t>148</t>
  </si>
  <si>
    <t>D5</t>
  </si>
  <si>
    <t>Rozvaděč RD1 - dílenská příprava</t>
  </si>
  <si>
    <t>1.5</t>
  </si>
  <si>
    <t>Dílenská příprava rozvaděče DT1</t>
  </si>
  <si>
    <t>h</t>
  </si>
  <si>
    <t>150</t>
  </si>
  <si>
    <t>2.5</t>
  </si>
  <si>
    <t>Oživení rozvaděče na dílně</t>
  </si>
  <si>
    <t>152</t>
  </si>
  <si>
    <t>3.5</t>
  </si>
  <si>
    <t>CE, protokol o kusové zkoušce</t>
  </si>
  <si>
    <t>154</t>
  </si>
  <si>
    <t>D6</t>
  </si>
  <si>
    <t>Elektroinstalační materiál</t>
  </si>
  <si>
    <t>1.6</t>
  </si>
  <si>
    <t>*Kabely a kabelové trasy</t>
  </si>
  <si>
    <t>156</t>
  </si>
  <si>
    <t>2.6</t>
  </si>
  <si>
    <t>25 Pevná plastová trubka-strední pevnost v tlaku</t>
  </si>
  <si>
    <t>158</t>
  </si>
  <si>
    <t>3.6</t>
  </si>
  <si>
    <t>25 sedá "High Ohebná plastová vysokorychlostní</t>
  </si>
  <si>
    <t>160</t>
  </si>
  <si>
    <t>4.5</t>
  </si>
  <si>
    <t>25 Plastová príchytka</t>
  </si>
  <si>
    <t>162</t>
  </si>
  <si>
    <t>5.4</t>
  </si>
  <si>
    <t>16 Pevná plastová trubka-strední pevnost v tlaku</t>
  </si>
  <si>
    <t>164</t>
  </si>
  <si>
    <t>6.3</t>
  </si>
  <si>
    <t>16 Plastová príchytka</t>
  </si>
  <si>
    <t>166</t>
  </si>
  <si>
    <t>7.3</t>
  </si>
  <si>
    <t xml:space="preserve">Kabel CYKY-J  3x 2,5</t>
  </si>
  <si>
    <t>168</t>
  </si>
  <si>
    <t>8.2</t>
  </si>
  <si>
    <t xml:space="preserve">Kabel  2x2x0,8 šedá</t>
  </si>
  <si>
    <t>170</t>
  </si>
  <si>
    <t>9.2</t>
  </si>
  <si>
    <t xml:space="preserve">Kabel  8x2x0,8 šedá</t>
  </si>
  <si>
    <t>172</t>
  </si>
  <si>
    <t>10.2</t>
  </si>
  <si>
    <t xml:space="preserve">Krabice  na povrch instalační</t>
  </si>
  <si>
    <t>174</t>
  </si>
  <si>
    <t>11.2</t>
  </si>
  <si>
    <t>*Materiál pro uzemní a pospojení</t>
  </si>
  <si>
    <t>176</t>
  </si>
  <si>
    <t>12.2</t>
  </si>
  <si>
    <t xml:space="preserve">Vodič CYA   6 H07V-K zeleno-žlutá</t>
  </si>
  <si>
    <t>178</t>
  </si>
  <si>
    <t>13.2</t>
  </si>
  <si>
    <t>Nerezový pásek potrubí, přizemňovací páska 10m.</t>
  </si>
  <si>
    <t>180</t>
  </si>
  <si>
    <t>14.2</t>
  </si>
  <si>
    <t>Svorka zemnicí ZSA 16 NEREZ</t>
  </si>
  <si>
    <t>182</t>
  </si>
  <si>
    <t>15.2</t>
  </si>
  <si>
    <t>Ostatní materiál pro pospojení a uzemnění</t>
  </si>
  <si>
    <t>sada</t>
  </si>
  <si>
    <t>184</t>
  </si>
  <si>
    <t>D7</t>
  </si>
  <si>
    <t>Elektroinstalační práce a inženýring</t>
  </si>
  <si>
    <t>1.7</t>
  </si>
  <si>
    <t>Montáž rozvodnice + zapojení rozvodnice</t>
  </si>
  <si>
    <t>186</t>
  </si>
  <si>
    <t>2.7</t>
  </si>
  <si>
    <t>Montáž a instalace čidel</t>
  </si>
  <si>
    <t>188</t>
  </si>
  <si>
    <t>3.7</t>
  </si>
  <si>
    <t>Montáž kabeláže</t>
  </si>
  <si>
    <t>190</t>
  </si>
  <si>
    <t>4.6</t>
  </si>
  <si>
    <t>Oživení</t>
  </si>
  <si>
    <t>192</t>
  </si>
  <si>
    <t>5.5</t>
  </si>
  <si>
    <t>Doprava</t>
  </si>
  <si>
    <t>km</t>
  </si>
  <si>
    <t>194</t>
  </si>
  <si>
    <t>6.4</t>
  </si>
  <si>
    <t>Koordinace</t>
  </si>
  <si>
    <t>196</t>
  </si>
  <si>
    <t>7.4</t>
  </si>
  <si>
    <t>Příprava, režie, zajištění</t>
  </si>
  <si>
    <t>198</t>
  </si>
  <si>
    <t>D8</t>
  </si>
  <si>
    <t>Softwarové práce</t>
  </si>
  <si>
    <t>1.8</t>
  </si>
  <si>
    <t>Aplikační SW PLC automatu a operátorského panelu</t>
  </si>
  <si>
    <t>200</t>
  </si>
  <si>
    <t>2.8</t>
  </si>
  <si>
    <t>Úprava a doplnění aplikace centrální dispečerské stanice provozovatele</t>
  </si>
  <si>
    <t>202</t>
  </si>
  <si>
    <t>D9</t>
  </si>
  <si>
    <t>Projektové práce</t>
  </si>
  <si>
    <t>D10</t>
  </si>
  <si>
    <t>Výchozí revize</t>
  </si>
  <si>
    <t>1.9</t>
  </si>
  <si>
    <t>Realizační projekt elektro včetně zakresleni dokumentace DSPS</t>
  </si>
  <si>
    <t>204</t>
  </si>
  <si>
    <t>1.10</t>
  </si>
  <si>
    <t>Výchozí revize elektro</t>
  </si>
  <si>
    <t>206</t>
  </si>
  <si>
    <t>2.9</t>
  </si>
  <si>
    <t>208</t>
  </si>
  <si>
    <t>734-02b - Kanalizace A - 2.část od Š7</t>
  </si>
  <si>
    <t>-20503292</t>
  </si>
  <si>
    <t>"přípojky"0,8*1,7*(1,5+0,5+1,45+1,45+2+0,7+1,9)</t>
  </si>
  <si>
    <t>-172447190</t>
  </si>
  <si>
    <t>"pro DN 400"0,8*(182,15-36,6)</t>
  </si>
  <si>
    <t>"pro DN 300"0,8*47,4</t>
  </si>
  <si>
    <t>"odpočet řezu společného výkopu z vody -172,65 zbytek řez oboustranně"0,8*20,3</t>
  </si>
  <si>
    <t>"přípojky dlažba"0,8*(1,5+0,5+1,45+1,45+2+0,7+1,9)</t>
  </si>
  <si>
    <t>"přípojky asfalt"0,8*(6+1,65+1,65+2+3,1+3,6+3,5)</t>
  </si>
  <si>
    <t>"přípojky UV"(1,2+3,5+1,5+2,9+1,85+3,7+2,8+2,75+1,7)*0,8</t>
  </si>
  <si>
    <t>596181354</t>
  </si>
  <si>
    <t>"jedna strana společného výkopu voda š=1m, kanal š=1,10m"</t>
  </si>
  <si>
    <t>"pro DN 400"1,1*(182,15-36,6)</t>
  </si>
  <si>
    <t>"pro DN 300"1,1*47,4</t>
  </si>
  <si>
    <t>"odpočet části společného výkopu z vody -172,65 zbytek samostatný výkop"1,1*20,3</t>
  </si>
  <si>
    <t>"přípojky"0,8*(6+1,65+1,65+2+3,1+3,6+3,5)</t>
  </si>
  <si>
    <t>-1334824762</t>
  </si>
  <si>
    <t>"přípojky"8</t>
  </si>
  <si>
    <t>-710167836</t>
  </si>
  <si>
    <t>"přípojky"27</t>
  </si>
  <si>
    <t>131251104</t>
  </si>
  <si>
    <t>Hloubení jam nezapažených v hornině třídy těžitelnosti I skupiny 3 objem do 500 m3 strojně</t>
  </si>
  <si>
    <t>-1965506867</t>
  </si>
  <si>
    <t>"prohloubení a rozšíření pro šachty Š8-Š11" 4*2,5*2,5*2,7</t>
  </si>
  <si>
    <t>1076411</t>
  </si>
  <si>
    <t>132212331</t>
  </si>
  <si>
    <t>Hloubení nezapažených rýh šířky do 2000 mm v soudržných horninách třídy těžitelnosti I skupiny 3 ručně</t>
  </si>
  <si>
    <t>1133396840</t>
  </si>
  <si>
    <t>132251102</t>
  </si>
  <si>
    <t>Hloubení rýh nezapažených š do 800 mm v hornině třídy těžitelnosti I skupiny 3 objem do 50 m3 strojně</t>
  </si>
  <si>
    <t>-639326619</t>
  </si>
  <si>
    <t>"přípojky UV"(1,2+3,5+1,5+2,9+1,85+3,7+2,8+2,75+1,7)*1,3*0,8</t>
  </si>
  <si>
    <t>"přípojky"1,3*0,8*(5+6,5+4,1+4,1+5+3,8+6,5+4,5)</t>
  </si>
  <si>
    <t>132251254</t>
  </si>
  <si>
    <t>Hloubení rýh nezapažených š do 2000 mm v hornině třídy těžitelnosti I skupiny 3 objem do 500 m3 strojně</t>
  </si>
  <si>
    <t>1618316794</t>
  </si>
  <si>
    <t>"od Š7-8"1,1*(1,9+2,7)/2*48,7</t>
  </si>
  <si>
    <t>"Š8-9"1,1*(1,77+2,93)/2*50,34</t>
  </si>
  <si>
    <t>"Š9-10"1,1*(1,89+2,8)/2*46,5</t>
  </si>
  <si>
    <t>"Š10-11"1,1*(2,35+2,6)/2*47,4</t>
  </si>
  <si>
    <t>151101102</t>
  </si>
  <si>
    <t>Zřízení příložného pažení a rozepření stěn rýh hl přes 2 do 4 m</t>
  </si>
  <si>
    <t>-479191501</t>
  </si>
  <si>
    <t xml:space="preserve">"trasa  ve společném výkopu s vodou průměrná hloubka kanal=2,30m a vody 1,80 = průměr výška bednění =2,05m"</t>
  </si>
  <si>
    <t>"Š7-11"2*2,05*(192,95-47,7)+2*2,4*47,7</t>
  </si>
  <si>
    <t>151101112</t>
  </si>
  <si>
    <t>Odstranění příložného pažení a rozepření stěn rýh hl přes 2 do 4 m</t>
  </si>
  <si>
    <t>983384949</t>
  </si>
  <si>
    <t>162251122</t>
  </si>
  <si>
    <t>Vodorovné přemístění přes 20 do 50 m výkopku/sypaniny z horniny třídy těžitelnosti II skupiny 4 a 5</t>
  </si>
  <si>
    <t>-1865867647</t>
  </si>
  <si>
    <t>"přípojka u 665"1*1,7*0,8</t>
  </si>
  <si>
    <t>"přípojka u 683"1*1,7*0,8</t>
  </si>
  <si>
    <t>"přípojka u 668"1*1,7*0,8</t>
  </si>
  <si>
    <t>"přípojka u 682"1*1,7*0,8</t>
  </si>
  <si>
    <t>-1451588217</t>
  </si>
  <si>
    <t>"přebytečná zemina po"</t>
  </si>
  <si>
    <t>"obsyp"133,98</t>
  </si>
  <si>
    <t>"lože"29,555</t>
  </si>
  <si>
    <t>"zásyp štěrkem"318,715</t>
  </si>
  <si>
    <t>"prohloubení a rozšíření pro šachty Š8-Š11" 4*pi*0,5*0,5*(2,7-0,5)</t>
  </si>
  <si>
    <t>167151101</t>
  </si>
  <si>
    <t>Nakládání výkopku z hornin třídy těžitelnosti I skupiny 1 až 3 do 100 m3</t>
  </si>
  <si>
    <t>-476466311</t>
  </si>
  <si>
    <t>340336043</t>
  </si>
  <si>
    <t>489,162*1,8 'Přepočtené koeficientem množství</t>
  </si>
  <si>
    <t>-1087223686</t>
  </si>
  <si>
    <t>1718451345</t>
  </si>
  <si>
    <t>"zásyp štěrkem = výkop-lože-obyp-kufr a kryt</t>
  </si>
  <si>
    <t>"od Š7-8 DN400"1,1*((1,9+2,7)/2-0,1-0,6-0,5)*48,7</t>
  </si>
  <si>
    <t>"Š8-9 DN400"1,1*((1,77+2,93)/2-0,1-0,6-0,5)*50,34</t>
  </si>
  <si>
    <t>"Š9-10 DN400"1,1*((1,89+2,8)/2-0,1-0,6-0,5)*46,5</t>
  </si>
  <si>
    <t>"Š10-11DN300"1,1*((2,35+2,6)/2-0,1-0,5-0,5)*47,4</t>
  </si>
  <si>
    <t>"přípojky UV"(1,2+3,5+1,5+2,9+1,85+3,7+2,8+2,75+1,7)*(1,3-0,1-0,45-0,5)*0,8</t>
  </si>
  <si>
    <t>"přípojky"(1,3-0,1-0,5-0,5)*0,8*(5+6,5+4,1+4,1+5+3,8+6,5+4,5)</t>
  </si>
  <si>
    <t>"odpočet zápsyp zeminou"</t>
  </si>
  <si>
    <t>"přípojka u 665"-1*1,7*0,8</t>
  </si>
  <si>
    <t>"přípojka u 683"-1*1,7*0,8</t>
  </si>
  <si>
    <t>"přípojka u 668"-1*1,7*0,8</t>
  </si>
  <si>
    <t>"přípojka u 682"-1*1,7*0,8</t>
  </si>
  <si>
    <t>"prohloubení a rozšíření pro šachty Š8-Š11" 4*2,5*2,5*2,7-4*pi*0,5*0,5*(2,7-0,5)</t>
  </si>
  <si>
    <t>257321607</t>
  </si>
  <si>
    <t>318,715*2 'Přepočtené koeficientem množství</t>
  </si>
  <si>
    <t>-805055017</t>
  </si>
  <si>
    <t>"pro DN 400"1,1*(182,15-36,6)*0,6-pi*0,2*0,2*145,55</t>
  </si>
  <si>
    <t>"pro DN 300"1,1*47,4*0,5-pi*0,15*0,15*47,4</t>
  </si>
  <si>
    <t>"odpočet části společného výkopu z vody -172,65 zbytek samostatný výkop"1,1*20,3*0,6-pi*0,15*0,15*20,3</t>
  </si>
  <si>
    <t>"přípojky"0,8*0,45*(5+6,5+4,1+4,1+5+3,8+6,5+4,5)-pi*0,075*0,075*39,85</t>
  </si>
  <si>
    <t xml:space="preserve">"přípojky UV a  AT"(1,2+3,5+1,5+2,9+1,85+3,7+2,8+2,75+1,7)*0,5*0,8-pi*0,1*0,1*23,9</t>
  </si>
  <si>
    <t>-704953163</t>
  </si>
  <si>
    <t>133,98*2 'Přepočtené koeficientem množství</t>
  </si>
  <si>
    <t>273313611</t>
  </si>
  <si>
    <t xml:space="preserve">Základové desky z betonu tř. C 16/20 vč příp  bednění</t>
  </si>
  <si>
    <t>1237136328</t>
  </si>
  <si>
    <t>273362021</t>
  </si>
  <si>
    <t>Výztuž základových desek svařovanými sítěmi Kari</t>
  </si>
  <si>
    <t>-480997269</t>
  </si>
  <si>
    <t>-593174817</t>
  </si>
  <si>
    <t>"pro DN 400"1,1*(182,15-36,6)*0,1</t>
  </si>
  <si>
    <t>"pro DN 300"1,1*47,4*0,1</t>
  </si>
  <si>
    <t>"odpočet části společného výkopu z vody -172,65 zbytek samostatný výkop"1,1*20,3*0,1</t>
  </si>
  <si>
    <t>"přípojky"1,1*0,1*(5+6,5+4,1+4,1+5+3,8+6,5+4,5)</t>
  </si>
  <si>
    <t>"přípojky UV a AT"(1,2+3,5+1,5+2,9+1,85+3,7+2,8+2,75+1,7)*0,1*0,8</t>
  </si>
  <si>
    <t>1123823850</t>
  </si>
  <si>
    <t>-582122222</t>
  </si>
  <si>
    <t>1746881989</t>
  </si>
  <si>
    <t>-782624682</t>
  </si>
  <si>
    <t>-1379075612</t>
  </si>
  <si>
    <t>-1173772375</t>
  </si>
  <si>
    <t>"přípojky"0,8*(1,5+0,5+1,45+1,45+2+0,7+1,9)</t>
  </si>
  <si>
    <t>558856278</t>
  </si>
  <si>
    <t>871313121</t>
  </si>
  <si>
    <t>Montáž kanalizačního potrubí z PVC těsněné gumovým kroužkem otevřený výkop sklon do 20 % DN 160</t>
  </si>
  <si>
    <t>1883943977</t>
  </si>
  <si>
    <t>"přípojky"5+6,5+4,1+4,1+5+3,8+6,5+4,5</t>
  </si>
  <si>
    <t>"uliční vpusti"1,2+3,5+1,5+2,9+1,85+3,7+2,75+1,7</t>
  </si>
  <si>
    <t>"ATS"2,7</t>
  </si>
  <si>
    <t>28611131</t>
  </si>
  <si>
    <t>trubka kanalizační PVC DN 160x1000mm SN4</t>
  </si>
  <si>
    <t>-1891915249</t>
  </si>
  <si>
    <t>871373121</t>
  </si>
  <si>
    <t>Montáž kanalizačního potrubí z PVC těsněné gumovým kroužkem otevřený výkop sklon do 20 % DN 315</t>
  </si>
  <si>
    <t>1151629890</t>
  </si>
  <si>
    <t>28611233</t>
  </si>
  <si>
    <t>trubka kanalizační PVC-U DN 315x3000mm SN12</t>
  </si>
  <si>
    <t>-763771047</t>
  </si>
  <si>
    <t>871393121</t>
  </si>
  <si>
    <t>Montáž kanalizačního potrubí z PVC těsněné gumovým kroužkem otevřený výkop sklon do 20 % DN 400</t>
  </si>
  <si>
    <t>-1834442733</t>
  </si>
  <si>
    <t>28611234</t>
  </si>
  <si>
    <t>trubka kanalizační PVC-U DN 400x3000mm SN12</t>
  </si>
  <si>
    <t>979252164</t>
  </si>
  <si>
    <t>877355121</t>
  </si>
  <si>
    <t>Výřez a montáž tvarovek odbočných na potrubí z kanalizačních trub z PVC DN 200</t>
  </si>
  <si>
    <t>1350499283</t>
  </si>
  <si>
    <t>"přípojky"9</t>
  </si>
  <si>
    <t>ELM.CO501513/R</t>
  </si>
  <si>
    <t>Navrtávací odbočka CONNEX DN 400x160</t>
  </si>
  <si>
    <t>1209248803</t>
  </si>
  <si>
    <t>ELM.HSSA3015</t>
  </si>
  <si>
    <t>Odbočka kanalizační CONNEX DN 315x160</t>
  </si>
  <si>
    <t>-219023444</t>
  </si>
  <si>
    <t>877355121/R</t>
  </si>
  <si>
    <t>Navrtávka šachet pro napojení UV z kanalizačních trub z PVC DN 200</t>
  </si>
  <si>
    <t>1831146635</t>
  </si>
  <si>
    <t xml:space="preserve">Napojení potrubí do šachty </t>
  </si>
  <si>
    <t>589623355</t>
  </si>
  <si>
    <t>892351111</t>
  </si>
  <si>
    <t>Tlaková zkouška vodou potrubí DN 150 nebo 200</t>
  </si>
  <si>
    <t>2034109619</t>
  </si>
  <si>
    <t>892372111</t>
  </si>
  <si>
    <t>Zabezpečení konců potrubí DN do 300 při tlakových zkouškách vodou</t>
  </si>
  <si>
    <t>2058534928</t>
  </si>
  <si>
    <t>892381111</t>
  </si>
  <si>
    <t>Tlaková zkouška vodou potrubí DN 250, DN 300 nebo 350</t>
  </si>
  <si>
    <t>-1819025076</t>
  </si>
  <si>
    <t>892421111</t>
  </si>
  <si>
    <t>Tlaková zkouška vodou potrubí DN 400 nebo 500</t>
  </si>
  <si>
    <t>170407356</t>
  </si>
  <si>
    <t>892442111</t>
  </si>
  <si>
    <t>Zabezpečení konců potrubí DN přes 300 do 600 při tlakových zkouškách vodou</t>
  </si>
  <si>
    <t>587791572</t>
  </si>
  <si>
    <t>894410101</t>
  </si>
  <si>
    <t>Osazení betonových dílců pro kanalizační šachty DN 1000 šachtové dno výšky 600 mm</t>
  </si>
  <si>
    <t>264060277</t>
  </si>
  <si>
    <t>"Š11"1</t>
  </si>
  <si>
    <t>PFB.1135103</t>
  </si>
  <si>
    <t>Dno jednolité šachtové KOMPAKT TBZ-Q.1 100/60 KOM V25/30 vč těsnění č/č</t>
  </si>
  <si>
    <t>1239984093</t>
  </si>
  <si>
    <t>53</t>
  </si>
  <si>
    <t>894410102</t>
  </si>
  <si>
    <t>Osazení betonových dílců pro kanalizační šachty DN 1000 šachtové dno výšky 800 mm</t>
  </si>
  <si>
    <t>321881971</t>
  </si>
  <si>
    <t>"Š8,9"1+1</t>
  </si>
  <si>
    <t>PFB.1135106</t>
  </si>
  <si>
    <t>Dno jednolité šachtové KOMPAKT TBZ-Q.1 100/88 KOM č/č</t>
  </si>
  <si>
    <t>33973852</t>
  </si>
  <si>
    <t>55</t>
  </si>
  <si>
    <t>894410103</t>
  </si>
  <si>
    <t>Osazení betonových dílců pro kanalizační šachty DN 1000 šachtové dno výšky 1000 mm</t>
  </si>
  <si>
    <t>-407127594</t>
  </si>
  <si>
    <t>"Š10"1</t>
  </si>
  <si>
    <t>PFB.1135107</t>
  </si>
  <si>
    <t>Dno jednolité šachtové KOMPAKT TBZ-Q.1 100/100 KOM V40/25 vč těsnění</t>
  </si>
  <si>
    <t>1925991551</t>
  </si>
  <si>
    <t>894410211</t>
  </si>
  <si>
    <t>Osazení betonových dílců pro kanalizační šachty DN 1000 skruž rovná výšky 250 mm</t>
  </si>
  <si>
    <t>355284428</t>
  </si>
  <si>
    <t>"Š9,10"2</t>
  </si>
  <si>
    <t>BTL.0006074.URS</t>
  </si>
  <si>
    <t>skruž betonová s ocelová se stupadly +PE povlakem TBS-Q 1000/250/120 SP 100x25x12cm</t>
  </si>
  <si>
    <t>1721824211</t>
  </si>
  <si>
    <t>894410212</t>
  </si>
  <si>
    <t>Osazení betonových dílců pro kanalizační šachty DN 1000 skruž rovná výšky 500 mm</t>
  </si>
  <si>
    <t>614235240</t>
  </si>
  <si>
    <t>BTL.0006182.URS</t>
  </si>
  <si>
    <t>skruž betonová s ocelová se stupadly +PE povlakem TBS-Q 1000/500/120 SP 100x50x12cm</t>
  </si>
  <si>
    <t>519400712</t>
  </si>
  <si>
    <t>894410213</t>
  </si>
  <si>
    <t>Osazení betonových dílců pro kanalizační šachty DN 1000 skruž rovná výšky 1000 mm</t>
  </si>
  <si>
    <t>489298207</t>
  </si>
  <si>
    <t>"Š8,9,11"3</t>
  </si>
  <si>
    <t>BTL.0006183.URS</t>
  </si>
  <si>
    <t>skruž betonová s ocelová se stupadly +PE povlakem TBS-Q 1000/1000/120 SP 100x100x12cm</t>
  </si>
  <si>
    <t>-455600508</t>
  </si>
  <si>
    <t>894410232</t>
  </si>
  <si>
    <t>Osazení betonových dílců pro kanalizační šachty DN 1000 skruž přechodová (konus)</t>
  </si>
  <si>
    <t>1921501878</t>
  </si>
  <si>
    <t>"Š8-11"4</t>
  </si>
  <si>
    <t>PFB.1121104</t>
  </si>
  <si>
    <t>Konus TBR-Q.1 100-63/58/12 KPS</t>
  </si>
  <si>
    <t>-1685376343</t>
  </si>
  <si>
    <t>PFB.1120103OZ</t>
  </si>
  <si>
    <t>Prstenec šachtový vyrovnávací (OZ) TBW-Q.1 63/10</t>
  </si>
  <si>
    <t>1414195921</t>
  </si>
  <si>
    <t>"Š11,10"2</t>
  </si>
  <si>
    <t>PFB.1120100OZ</t>
  </si>
  <si>
    <t>Prstenec šachtový vyrovnávací (OZ) TBW-Q.1 63/4</t>
  </si>
  <si>
    <t>-619269695</t>
  </si>
  <si>
    <t>"Š9"1</t>
  </si>
  <si>
    <t>97</t>
  </si>
  <si>
    <t>PFB.1120101OZ</t>
  </si>
  <si>
    <t>Prstenec šachtový vyrovnávací (OZ) TBW-Q.1 63/6</t>
  </si>
  <si>
    <t>423725739</t>
  </si>
  <si>
    <t>894812205</t>
  </si>
  <si>
    <t>Revizní a čistící šachta z PP šachtové dno DN 425/200 průtočné</t>
  </si>
  <si>
    <t>148774275</t>
  </si>
  <si>
    <t>"uliční vpusti"8</t>
  </si>
  <si>
    <t>894812241.WVN</t>
  </si>
  <si>
    <t>Revizní a čistící šachta TEGRA z PP DN 425 šachtová roura teleskopická světlé hloubky 375 mm</t>
  </si>
  <si>
    <t>-669285348</t>
  </si>
  <si>
    <t>894812249</t>
  </si>
  <si>
    <t>Příplatek k rourám revizní a čistící šachty z PP DN 425 za uříznutí šachtové roury</t>
  </si>
  <si>
    <t>-903917472</t>
  </si>
  <si>
    <t>894812267.WVN</t>
  </si>
  <si>
    <t>Revizní a čistící šachta TEGRA z PP DN 425 mříž litinová do teleskopu čtvercová pro třídu zatížení D400</t>
  </si>
  <si>
    <t>-386666629</t>
  </si>
  <si>
    <t>899104112</t>
  </si>
  <si>
    <t>Osazení poklopů litinových nebo ocelových včetně rámů pro třídu zatížení D400, E600</t>
  </si>
  <si>
    <t>1300108177</t>
  </si>
  <si>
    <t>"Š8-Š11"4</t>
  </si>
  <si>
    <t>CSB.0059168.URS</t>
  </si>
  <si>
    <t>Poklop D400 BEGU s odvětráním, rám BEGU</t>
  </si>
  <si>
    <t>-737117247</t>
  </si>
  <si>
    <t>CSB.0059167.URS</t>
  </si>
  <si>
    <t>Poklop D400 BEGU bez odvětrání, rám BEGU</t>
  </si>
  <si>
    <t>-1562004349</t>
  </si>
  <si>
    <t>95</t>
  </si>
  <si>
    <t>899204112</t>
  </si>
  <si>
    <t>Osazení mříží litinových včetně rámů a košů na bahno pro třídu zatížení D400, E600</t>
  </si>
  <si>
    <t>-2068167240</t>
  </si>
  <si>
    <t>WVN.RF000370W</t>
  </si>
  <si>
    <t>LITINOVÁ DEŠŤ. MŘÍŽ 425/40T ČTVEREC</t>
  </si>
  <si>
    <t>1307511989</t>
  </si>
  <si>
    <t>-1201438764</t>
  </si>
  <si>
    <t>-160895201</t>
  </si>
  <si>
    <t>-117856663</t>
  </si>
  <si>
    <t>"přípojky"8*0,2*0,3</t>
  </si>
  <si>
    <t>-1602013745</t>
  </si>
  <si>
    <t>"pro DN 400"182,15-36,6</t>
  </si>
  <si>
    <t>"pro DN 300"47,4</t>
  </si>
  <si>
    <t>"odpočet řezu společného výkopu z vody -172,65 zbytek řez oboustranně"20,3*2</t>
  </si>
  <si>
    <t>-12526155</t>
  </si>
  <si>
    <t>-2123034857</t>
  </si>
  <si>
    <t>171,32*9 'Přepočtené koeficientem množství</t>
  </si>
  <si>
    <t>-434762192</t>
  </si>
  <si>
    <t>3,295+3,25</t>
  </si>
  <si>
    <t>1577229327</t>
  </si>
  <si>
    <t>-1599408080</t>
  </si>
  <si>
    <t>-322135090</t>
  </si>
  <si>
    <t>2,966+316,264</t>
  </si>
  <si>
    <t>-18227804</t>
  </si>
  <si>
    <t>1312,09-319,23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</si>
</sst>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21</v>
      </c>
      <c r="AK11" s="32" t="s">
        <v>26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27</v>
      </c>
      <c r="AK13" s="32" t="s">
        <v>25</v>
      </c>
      <c r="AN13" s="34" t="s">
        <v>28</v>
      </c>
      <c r="AR13" s="22"/>
      <c r="BE13" s="31"/>
      <c r="BS13" s="19" t="s">
        <v>6</v>
      </c>
    </row>
    <row r="14">
      <c r="B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N14" s="34" t="s">
        <v>28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29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21</v>
      </c>
      <c r="AK17" s="32" t="s">
        <v>26</v>
      </c>
      <c r="AN17" s="27" t="s">
        <v>1</v>
      </c>
      <c r="AR17" s="22"/>
      <c r="BE17" s="31"/>
      <c r="BS17" s="19" t="s">
        <v>30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31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21</v>
      </c>
      <c r="AK20" s="32" t="s">
        <v>26</v>
      </c>
      <c r="AN20" s="27" t="s">
        <v>1</v>
      </c>
      <c r="AR20" s="22"/>
      <c r="BE20" s="31"/>
      <c r="BS20" s="19" t="s">
        <v>30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32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37</v>
      </c>
      <c r="E29" s="3"/>
      <c r="F29" s="32" t="s">
        <v>38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39</v>
      </c>
      <c r="G30" s="3"/>
      <c r="H30" s="3"/>
      <c r="I30" s="3"/>
      <c r="J30" s="3"/>
      <c r="K30" s="3"/>
      <c r="L30" s="45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40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41</v>
      </c>
      <c r="G32" s="3"/>
      <c r="H32" s="3"/>
      <c r="I32" s="3"/>
      <c r="J32" s="3"/>
      <c r="K32" s="3"/>
      <c r="L32" s="45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42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47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48</v>
      </c>
      <c r="AI60" s="41"/>
      <c r="AJ60" s="41"/>
      <c r="AK60" s="41"/>
      <c r="AL60" s="41"/>
      <c r="AM60" s="58" t="s">
        <v>49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51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48</v>
      </c>
      <c r="AI75" s="41"/>
      <c r="AJ75" s="41"/>
      <c r="AK75" s="41"/>
      <c r="AL75" s="41"/>
      <c r="AM75" s="58" t="s">
        <v>49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734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Rekonstrukce jednotné kanalizace a vodovodu - ulice Rychtského Ryně v Podkrkonoší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20. 1. 2023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29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53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31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54</v>
      </c>
      <c r="D92" s="80"/>
      <c r="E92" s="80"/>
      <c r="F92" s="80"/>
      <c r="G92" s="80"/>
      <c r="H92" s="81"/>
      <c r="I92" s="82" t="s">
        <v>55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56</v>
      </c>
      <c r="AH92" s="80"/>
      <c r="AI92" s="80"/>
      <c r="AJ92" s="80"/>
      <c r="AK92" s="80"/>
      <c r="AL92" s="80"/>
      <c r="AM92" s="80"/>
      <c r="AN92" s="82" t="s">
        <v>57</v>
      </c>
      <c r="AO92" s="80"/>
      <c r="AP92" s="84"/>
      <c r="AQ92" s="85" t="s">
        <v>58</v>
      </c>
      <c r="AR92" s="39"/>
      <c r="AS92" s="86" t="s">
        <v>59</v>
      </c>
      <c r="AT92" s="87" t="s">
        <v>60</v>
      </c>
      <c r="AU92" s="87" t="s">
        <v>61</v>
      </c>
      <c r="AV92" s="87" t="s">
        <v>62</v>
      </c>
      <c r="AW92" s="87" t="s">
        <v>63</v>
      </c>
      <c r="AX92" s="87" t="s">
        <v>64</v>
      </c>
      <c r="AY92" s="87" t="s">
        <v>65</v>
      </c>
      <c r="AZ92" s="87" t="s">
        <v>66</v>
      </c>
      <c r="BA92" s="87" t="s">
        <v>67</v>
      </c>
      <c r="BB92" s="87" t="s">
        <v>68</v>
      </c>
      <c r="BC92" s="87" t="s">
        <v>69</v>
      </c>
      <c r="BD92" s="88" t="s">
        <v>70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71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72</v>
      </c>
      <c r="BT94" s="102" t="s">
        <v>73</v>
      </c>
      <c r="BU94" s="103" t="s">
        <v>74</v>
      </c>
      <c r="BV94" s="102" t="s">
        <v>75</v>
      </c>
      <c r="BW94" s="102" t="s">
        <v>4</v>
      </c>
      <c r="BX94" s="102" t="s">
        <v>76</v>
      </c>
      <c r="CL94" s="102" t="s">
        <v>1</v>
      </c>
    </row>
    <row r="95" s="7" customFormat="1" ht="16.5" customHeight="1">
      <c r="A95" s="7"/>
      <c r="B95" s="104"/>
      <c r="C95" s="105"/>
      <c r="D95" s="106" t="s">
        <v>77</v>
      </c>
      <c r="E95" s="106"/>
      <c r="F95" s="106"/>
      <c r="G95" s="106"/>
      <c r="H95" s="106"/>
      <c r="I95" s="107"/>
      <c r="J95" s="106" t="s">
        <v>78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ROUND(SUM(AG96:AG99),2)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79</v>
      </c>
      <c r="AR95" s="104"/>
      <c r="AS95" s="111">
        <f>ROUND(SUM(AS96:AS99),2)</f>
        <v>0</v>
      </c>
      <c r="AT95" s="112">
        <f>ROUND(SUM(AV95:AW95),2)</f>
        <v>0</v>
      </c>
      <c r="AU95" s="113">
        <f>ROUND(SUM(AU96:AU99),5)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ROUND(SUM(AZ96:AZ99),2)</f>
        <v>0</v>
      </c>
      <c r="BA95" s="112">
        <f>ROUND(SUM(BA96:BA99),2)</f>
        <v>0</v>
      </c>
      <c r="BB95" s="112">
        <f>ROUND(SUM(BB96:BB99),2)</f>
        <v>0</v>
      </c>
      <c r="BC95" s="112">
        <f>ROUND(SUM(BC96:BC99),2)</f>
        <v>0</v>
      </c>
      <c r="BD95" s="114">
        <f>ROUND(SUM(BD96:BD99),2)</f>
        <v>0</v>
      </c>
      <c r="BE95" s="7"/>
      <c r="BS95" s="115" t="s">
        <v>72</v>
      </c>
      <c r="BT95" s="115" t="s">
        <v>80</v>
      </c>
      <c r="BU95" s="115" t="s">
        <v>74</v>
      </c>
      <c r="BV95" s="115" t="s">
        <v>75</v>
      </c>
      <c r="BW95" s="115" t="s">
        <v>81</v>
      </c>
      <c r="BX95" s="115" t="s">
        <v>4</v>
      </c>
      <c r="CL95" s="115" t="s">
        <v>1</v>
      </c>
      <c r="CM95" s="115" t="s">
        <v>82</v>
      </c>
    </row>
    <row r="96" s="4" customFormat="1" ht="16.5" customHeight="1">
      <c r="A96" s="116" t="s">
        <v>83</v>
      </c>
      <c r="B96" s="64"/>
      <c r="C96" s="10"/>
      <c r="D96" s="10"/>
      <c r="E96" s="117" t="s">
        <v>84</v>
      </c>
      <c r="F96" s="117"/>
      <c r="G96" s="117"/>
      <c r="H96" s="117"/>
      <c r="I96" s="117"/>
      <c r="J96" s="10"/>
      <c r="K96" s="117" t="s">
        <v>85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'734-02a - Vodovod Va '!J32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86</v>
      </c>
      <c r="AR96" s="64"/>
      <c r="AS96" s="120">
        <v>0</v>
      </c>
      <c r="AT96" s="121">
        <f>ROUND(SUM(AV96:AW96),2)</f>
        <v>0</v>
      </c>
      <c r="AU96" s="122">
        <f>'734-02a - Vodovod Va '!P133</f>
        <v>0</v>
      </c>
      <c r="AV96" s="121">
        <f>'734-02a - Vodovod Va '!J35</f>
        <v>0</v>
      </c>
      <c r="AW96" s="121">
        <f>'734-02a - Vodovod Va '!J36</f>
        <v>0</v>
      </c>
      <c r="AX96" s="121">
        <f>'734-02a - Vodovod Va '!J37</f>
        <v>0</v>
      </c>
      <c r="AY96" s="121">
        <f>'734-02a - Vodovod Va '!J38</f>
        <v>0</v>
      </c>
      <c r="AZ96" s="121">
        <f>'734-02a - Vodovod Va '!F35</f>
        <v>0</v>
      </c>
      <c r="BA96" s="121">
        <f>'734-02a - Vodovod Va '!F36</f>
        <v>0</v>
      </c>
      <c r="BB96" s="121">
        <f>'734-02a - Vodovod Va '!F37</f>
        <v>0</v>
      </c>
      <c r="BC96" s="121">
        <f>'734-02a - Vodovod Va '!F38</f>
        <v>0</v>
      </c>
      <c r="BD96" s="123">
        <f>'734-02a - Vodovod Va '!F39</f>
        <v>0</v>
      </c>
      <c r="BE96" s="4"/>
      <c r="BT96" s="27" t="s">
        <v>82</v>
      </c>
      <c r="BV96" s="27" t="s">
        <v>75</v>
      </c>
      <c r="BW96" s="27" t="s">
        <v>87</v>
      </c>
      <c r="BX96" s="27" t="s">
        <v>81</v>
      </c>
      <c r="CL96" s="27" t="s">
        <v>1</v>
      </c>
    </row>
    <row r="97" s="4" customFormat="1" ht="16.5" customHeight="1">
      <c r="A97" s="116" t="s">
        <v>83</v>
      </c>
      <c r="B97" s="64"/>
      <c r="C97" s="10"/>
      <c r="D97" s="10"/>
      <c r="E97" s="117" t="s">
        <v>88</v>
      </c>
      <c r="F97" s="117"/>
      <c r="G97" s="117"/>
      <c r="H97" s="117"/>
      <c r="I97" s="117"/>
      <c r="J97" s="10"/>
      <c r="K97" s="117" t="s">
        <v>89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'734-02ab - Vodovod k ATS'!J32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86</v>
      </c>
      <c r="AR97" s="64"/>
      <c r="AS97" s="120">
        <v>0</v>
      </c>
      <c r="AT97" s="121">
        <f>ROUND(SUM(AV97:AW97),2)</f>
        <v>0</v>
      </c>
      <c r="AU97" s="122">
        <f>'734-02ab - Vodovod k ATS'!P129</f>
        <v>0</v>
      </c>
      <c r="AV97" s="121">
        <f>'734-02ab - Vodovod k ATS'!J35</f>
        <v>0</v>
      </c>
      <c r="AW97" s="121">
        <f>'734-02ab - Vodovod k ATS'!J36</f>
        <v>0</v>
      </c>
      <c r="AX97" s="121">
        <f>'734-02ab - Vodovod k ATS'!J37</f>
        <v>0</v>
      </c>
      <c r="AY97" s="121">
        <f>'734-02ab - Vodovod k ATS'!J38</f>
        <v>0</v>
      </c>
      <c r="AZ97" s="121">
        <f>'734-02ab - Vodovod k ATS'!F35</f>
        <v>0</v>
      </c>
      <c r="BA97" s="121">
        <f>'734-02ab - Vodovod k ATS'!F36</f>
        <v>0</v>
      </c>
      <c r="BB97" s="121">
        <f>'734-02ab - Vodovod k ATS'!F37</f>
        <v>0</v>
      </c>
      <c r="BC97" s="121">
        <f>'734-02ab - Vodovod k ATS'!F38</f>
        <v>0</v>
      </c>
      <c r="BD97" s="123">
        <f>'734-02ab - Vodovod k ATS'!F39</f>
        <v>0</v>
      </c>
      <c r="BE97" s="4"/>
      <c r="BT97" s="27" t="s">
        <v>82</v>
      </c>
      <c r="BV97" s="27" t="s">
        <v>75</v>
      </c>
      <c r="BW97" s="27" t="s">
        <v>90</v>
      </c>
      <c r="BX97" s="27" t="s">
        <v>81</v>
      </c>
      <c r="CL97" s="27" t="s">
        <v>1</v>
      </c>
    </row>
    <row r="98" s="4" customFormat="1" ht="16.5" customHeight="1">
      <c r="A98" s="116" t="s">
        <v>83</v>
      </c>
      <c r="B98" s="64"/>
      <c r="C98" s="10"/>
      <c r="D98" s="10"/>
      <c r="E98" s="117" t="s">
        <v>91</v>
      </c>
      <c r="F98" s="117"/>
      <c r="G98" s="117"/>
      <c r="H98" s="117"/>
      <c r="I98" s="117"/>
      <c r="J98" s="10"/>
      <c r="K98" s="117" t="s">
        <v>92</v>
      </c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>
        <f>'734-02ac - Elektro k ATS'!J32</f>
        <v>0</v>
      </c>
      <c r="AH98" s="10"/>
      <c r="AI98" s="10"/>
      <c r="AJ98" s="10"/>
      <c r="AK98" s="10"/>
      <c r="AL98" s="10"/>
      <c r="AM98" s="10"/>
      <c r="AN98" s="118">
        <f>SUM(AG98,AT98)</f>
        <v>0</v>
      </c>
      <c r="AO98" s="10"/>
      <c r="AP98" s="10"/>
      <c r="AQ98" s="119" t="s">
        <v>86</v>
      </c>
      <c r="AR98" s="64"/>
      <c r="AS98" s="120">
        <v>0</v>
      </c>
      <c r="AT98" s="121">
        <f>ROUND(SUM(AV98:AW98),2)</f>
        <v>0</v>
      </c>
      <c r="AU98" s="122">
        <f>'734-02ac - Elektro k ATS'!P142</f>
        <v>0</v>
      </c>
      <c r="AV98" s="121">
        <f>'734-02ac - Elektro k ATS'!J35</f>
        <v>0</v>
      </c>
      <c r="AW98" s="121">
        <f>'734-02ac - Elektro k ATS'!J36</f>
        <v>0</v>
      </c>
      <c r="AX98" s="121">
        <f>'734-02ac - Elektro k ATS'!J37</f>
        <v>0</v>
      </c>
      <c r="AY98" s="121">
        <f>'734-02ac - Elektro k ATS'!J38</f>
        <v>0</v>
      </c>
      <c r="AZ98" s="121">
        <f>'734-02ac - Elektro k ATS'!F35</f>
        <v>0</v>
      </c>
      <c r="BA98" s="121">
        <f>'734-02ac - Elektro k ATS'!F36</f>
        <v>0</v>
      </c>
      <c r="BB98" s="121">
        <f>'734-02ac - Elektro k ATS'!F37</f>
        <v>0</v>
      </c>
      <c r="BC98" s="121">
        <f>'734-02ac - Elektro k ATS'!F38</f>
        <v>0</v>
      </c>
      <c r="BD98" s="123">
        <f>'734-02ac - Elektro k ATS'!F39</f>
        <v>0</v>
      </c>
      <c r="BE98" s="4"/>
      <c r="BT98" s="27" t="s">
        <v>82</v>
      </c>
      <c r="BV98" s="27" t="s">
        <v>75</v>
      </c>
      <c r="BW98" s="27" t="s">
        <v>93</v>
      </c>
      <c r="BX98" s="27" t="s">
        <v>81</v>
      </c>
      <c r="CL98" s="27" t="s">
        <v>1</v>
      </c>
    </row>
    <row r="99" s="4" customFormat="1" ht="16.5" customHeight="1">
      <c r="A99" s="116" t="s">
        <v>83</v>
      </c>
      <c r="B99" s="64"/>
      <c r="C99" s="10"/>
      <c r="D99" s="10"/>
      <c r="E99" s="117" t="s">
        <v>94</v>
      </c>
      <c r="F99" s="117"/>
      <c r="G99" s="117"/>
      <c r="H99" s="117"/>
      <c r="I99" s="117"/>
      <c r="J99" s="10"/>
      <c r="K99" s="117" t="s">
        <v>95</v>
      </c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>
        <f>'734-02b - Kanalizace A - ...'!J32</f>
        <v>0</v>
      </c>
      <c r="AH99" s="10"/>
      <c r="AI99" s="10"/>
      <c r="AJ99" s="10"/>
      <c r="AK99" s="10"/>
      <c r="AL99" s="10"/>
      <c r="AM99" s="10"/>
      <c r="AN99" s="118">
        <f>SUM(AG99,AT99)</f>
        <v>0</v>
      </c>
      <c r="AO99" s="10"/>
      <c r="AP99" s="10"/>
      <c r="AQ99" s="119" t="s">
        <v>86</v>
      </c>
      <c r="AR99" s="64"/>
      <c r="AS99" s="124">
        <v>0</v>
      </c>
      <c r="AT99" s="125">
        <f>ROUND(SUM(AV99:AW99),2)</f>
        <v>0</v>
      </c>
      <c r="AU99" s="126">
        <f>'734-02b - Kanalizace A - ...'!P129</f>
        <v>0</v>
      </c>
      <c r="AV99" s="125">
        <f>'734-02b - Kanalizace A - ...'!J35</f>
        <v>0</v>
      </c>
      <c r="AW99" s="125">
        <f>'734-02b - Kanalizace A - ...'!J36</f>
        <v>0</v>
      </c>
      <c r="AX99" s="125">
        <f>'734-02b - Kanalizace A - ...'!J37</f>
        <v>0</v>
      </c>
      <c r="AY99" s="125">
        <f>'734-02b - Kanalizace A - ...'!J38</f>
        <v>0</v>
      </c>
      <c r="AZ99" s="125">
        <f>'734-02b - Kanalizace A - ...'!F35</f>
        <v>0</v>
      </c>
      <c r="BA99" s="125">
        <f>'734-02b - Kanalizace A - ...'!F36</f>
        <v>0</v>
      </c>
      <c r="BB99" s="125">
        <f>'734-02b - Kanalizace A - ...'!F37</f>
        <v>0</v>
      </c>
      <c r="BC99" s="125">
        <f>'734-02b - Kanalizace A - ...'!F38</f>
        <v>0</v>
      </c>
      <c r="BD99" s="127">
        <f>'734-02b - Kanalizace A - ...'!F39</f>
        <v>0</v>
      </c>
      <c r="BE99" s="4"/>
      <c r="BT99" s="27" t="s">
        <v>82</v>
      </c>
      <c r="BV99" s="27" t="s">
        <v>75</v>
      </c>
      <c r="BW99" s="27" t="s">
        <v>96</v>
      </c>
      <c r="BX99" s="27" t="s">
        <v>81</v>
      </c>
      <c r="CL99" s="27" t="s">
        <v>1</v>
      </c>
    </row>
    <row r="100" s="2" customFormat="1" ht="30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9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39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mergeCells count="58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734-02a - Vodovod Va '!C2" display="/"/>
    <hyperlink ref="A97" location="'734-02ab - Vodovod k ATS'!C2" display="/"/>
    <hyperlink ref="A98" location="'734-02ac - Elektro k ATS'!C2" display="/"/>
    <hyperlink ref="A99" location="'734-02b - Kanalizace A -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97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Rekonstrukce jednotné kanalizace a vodovodu - ulice Rychtského Ryně v Podkrkonoší</v>
      </c>
      <c r="F7" s="32"/>
      <c r="G7" s="32"/>
      <c r="H7" s="32"/>
      <c r="L7" s="22"/>
    </row>
    <row r="8" s="1" customFormat="1" ht="12" customHeight="1">
      <c r="B8" s="22"/>
      <c r="D8" s="32" t="s">
        <v>98</v>
      </c>
      <c r="L8" s="22"/>
    </row>
    <row r="9" s="2" customFormat="1" ht="16.5" customHeight="1">
      <c r="A9" s="38"/>
      <c r="B9" s="39"/>
      <c r="C9" s="38"/>
      <c r="D9" s="38"/>
      <c r="E9" s="129" t="s">
        <v>99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100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101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20. 1. 2023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ROUND(J133,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ROUND((SUM(BE133:BE298)),  2)</f>
        <v>0</v>
      </c>
      <c r="G35" s="38"/>
      <c r="H35" s="38"/>
      <c r="I35" s="136">
        <v>0.20999999999999999</v>
      </c>
      <c r="J35" s="135">
        <f>ROUND(((SUM(BE133:BE298))*I35),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ROUND((SUM(BF133:BF298)),  2)</f>
        <v>0</v>
      </c>
      <c r="G36" s="38"/>
      <c r="H36" s="38"/>
      <c r="I36" s="136">
        <v>0.14999999999999999</v>
      </c>
      <c r="J36" s="135">
        <f>ROUND(((SUM(BF133:BF298))*I36),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ROUND((SUM(BG133:BG298)),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ROUND((SUM(BH133:BH298)),  2)</f>
        <v>0</v>
      </c>
      <c r="G38" s="38"/>
      <c r="H38" s="38"/>
      <c r="I38" s="136">
        <v>0.14999999999999999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ROUND((SUM(BI133:BI298)),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Rekonstrukce jednotné kanalizace a vodovodu - ulice Rychtského Ryně v Podkrkonoší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98</v>
      </c>
      <c r="L86" s="22"/>
    </row>
    <row r="87" s="2" customFormat="1" ht="16.5" customHeight="1">
      <c r="A87" s="38"/>
      <c r="B87" s="39"/>
      <c r="C87" s="38"/>
      <c r="D87" s="38"/>
      <c r="E87" s="129" t="s">
        <v>99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 xml:space="preserve">734-02a - Vodovod Va 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20. 1. 2023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103</v>
      </c>
      <c r="D96" s="137"/>
      <c r="E96" s="137"/>
      <c r="F96" s="137"/>
      <c r="G96" s="137"/>
      <c r="H96" s="137"/>
      <c r="I96" s="137"/>
      <c r="J96" s="146" t="s">
        <v>104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105</v>
      </c>
      <c r="D98" s="38"/>
      <c r="E98" s="38"/>
      <c r="F98" s="38"/>
      <c r="G98" s="38"/>
      <c r="H98" s="38"/>
      <c r="I98" s="38"/>
      <c r="J98" s="96">
        <f>J133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106</v>
      </c>
    </row>
    <row r="99" s="9" customFormat="1" ht="24.96" customHeight="1">
      <c r="A99" s="9"/>
      <c r="B99" s="148"/>
      <c r="C99" s="9"/>
      <c r="D99" s="149" t="s">
        <v>107</v>
      </c>
      <c r="E99" s="150"/>
      <c r="F99" s="150"/>
      <c r="G99" s="150"/>
      <c r="H99" s="150"/>
      <c r="I99" s="150"/>
      <c r="J99" s="151">
        <f>J134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108</v>
      </c>
      <c r="E100" s="154"/>
      <c r="F100" s="154"/>
      <c r="G100" s="154"/>
      <c r="H100" s="154"/>
      <c r="I100" s="154"/>
      <c r="J100" s="155">
        <f>J135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109</v>
      </c>
      <c r="E101" s="154"/>
      <c r="F101" s="154"/>
      <c r="G101" s="154"/>
      <c r="H101" s="154"/>
      <c r="I101" s="154"/>
      <c r="J101" s="155">
        <f>J191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110</v>
      </c>
      <c r="E102" s="154"/>
      <c r="F102" s="154"/>
      <c r="G102" s="154"/>
      <c r="H102" s="154"/>
      <c r="I102" s="154"/>
      <c r="J102" s="155">
        <f>J194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111</v>
      </c>
      <c r="E103" s="154"/>
      <c r="F103" s="154"/>
      <c r="G103" s="154"/>
      <c r="H103" s="154"/>
      <c r="I103" s="154"/>
      <c r="J103" s="155">
        <f>J200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112</v>
      </c>
      <c r="E104" s="154"/>
      <c r="F104" s="154"/>
      <c r="G104" s="154"/>
      <c r="H104" s="154"/>
      <c r="I104" s="154"/>
      <c r="J104" s="155">
        <f>J214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113</v>
      </c>
      <c r="E105" s="154"/>
      <c r="F105" s="154"/>
      <c r="G105" s="154"/>
      <c r="H105" s="154"/>
      <c r="I105" s="154"/>
      <c r="J105" s="155">
        <f>J266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114</v>
      </c>
      <c r="E106" s="154"/>
      <c r="F106" s="154"/>
      <c r="G106" s="154"/>
      <c r="H106" s="154"/>
      <c r="I106" s="154"/>
      <c r="J106" s="155">
        <f>J278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115</v>
      </c>
      <c r="E107" s="154"/>
      <c r="F107" s="154"/>
      <c r="G107" s="154"/>
      <c r="H107" s="154"/>
      <c r="I107" s="154"/>
      <c r="J107" s="155">
        <f>J286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8"/>
      <c r="C108" s="9"/>
      <c r="D108" s="149" t="s">
        <v>116</v>
      </c>
      <c r="E108" s="150"/>
      <c r="F108" s="150"/>
      <c r="G108" s="150"/>
      <c r="H108" s="150"/>
      <c r="I108" s="150"/>
      <c r="J108" s="151">
        <f>J290</f>
        <v>0</v>
      </c>
      <c r="K108" s="9"/>
      <c r="L108" s="14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8"/>
      <c r="C109" s="9"/>
      <c r="D109" s="149" t="s">
        <v>117</v>
      </c>
      <c r="E109" s="150"/>
      <c r="F109" s="150"/>
      <c r="G109" s="150"/>
      <c r="H109" s="150"/>
      <c r="I109" s="150"/>
      <c r="J109" s="151">
        <f>J292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2"/>
      <c r="C110" s="10"/>
      <c r="D110" s="153" t="s">
        <v>118</v>
      </c>
      <c r="E110" s="154"/>
      <c r="F110" s="154"/>
      <c r="G110" s="154"/>
      <c r="H110" s="154"/>
      <c r="I110" s="154"/>
      <c r="J110" s="155">
        <f>J293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119</v>
      </c>
      <c r="E111" s="154"/>
      <c r="F111" s="154"/>
      <c r="G111" s="154"/>
      <c r="H111" s="154"/>
      <c r="I111" s="154"/>
      <c r="J111" s="155">
        <f>J296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120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6.25" customHeight="1">
      <c r="A121" s="38"/>
      <c r="B121" s="39"/>
      <c r="C121" s="38"/>
      <c r="D121" s="38"/>
      <c r="E121" s="129" t="str">
        <f>E7</f>
        <v>Rekonstrukce jednotné kanalizace a vodovodu - ulice Rychtského Ryně v Podkrkonoší</v>
      </c>
      <c r="F121" s="32"/>
      <c r="G121" s="32"/>
      <c r="H121" s="32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" customFormat="1" ht="12" customHeight="1">
      <c r="B122" s="22"/>
      <c r="C122" s="32" t="s">
        <v>98</v>
      </c>
      <c r="L122" s="22"/>
    </row>
    <row r="123" s="2" customFormat="1" ht="16.5" customHeight="1">
      <c r="A123" s="38"/>
      <c r="B123" s="39"/>
      <c r="C123" s="38"/>
      <c r="D123" s="38"/>
      <c r="E123" s="129" t="s">
        <v>99</v>
      </c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100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67" t="str">
        <f>E11</f>
        <v xml:space="preserve">734-02a - Vodovod Va 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38"/>
      <c r="E127" s="38"/>
      <c r="F127" s="27" t="str">
        <f>F14</f>
        <v xml:space="preserve"> </v>
      </c>
      <c r="G127" s="38"/>
      <c r="H127" s="38"/>
      <c r="I127" s="32" t="s">
        <v>22</v>
      </c>
      <c r="J127" s="69" t="str">
        <f>IF(J14="","",J14)</f>
        <v>20. 1. 2023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38"/>
      <c r="E129" s="38"/>
      <c r="F129" s="27" t="str">
        <f>E17</f>
        <v xml:space="preserve"> </v>
      </c>
      <c r="G129" s="38"/>
      <c r="H129" s="38"/>
      <c r="I129" s="32" t="s">
        <v>29</v>
      </c>
      <c r="J129" s="36" t="str">
        <f>E23</f>
        <v xml:space="preserve"> 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38"/>
      <c r="E130" s="38"/>
      <c r="F130" s="27" t="str">
        <f>IF(E20="","",E20)</f>
        <v>Vyplň údaj</v>
      </c>
      <c r="G130" s="38"/>
      <c r="H130" s="38"/>
      <c r="I130" s="32" t="s">
        <v>31</v>
      </c>
      <c r="J130" s="36" t="str">
        <f>E26</f>
        <v xml:space="preserve"> 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56"/>
      <c r="B132" s="157"/>
      <c r="C132" s="158" t="s">
        <v>121</v>
      </c>
      <c r="D132" s="159" t="s">
        <v>58</v>
      </c>
      <c r="E132" s="159" t="s">
        <v>54</v>
      </c>
      <c r="F132" s="159" t="s">
        <v>55</v>
      </c>
      <c r="G132" s="159" t="s">
        <v>122</v>
      </c>
      <c r="H132" s="159" t="s">
        <v>123</v>
      </c>
      <c r="I132" s="159" t="s">
        <v>124</v>
      </c>
      <c r="J132" s="160" t="s">
        <v>104</v>
      </c>
      <c r="K132" s="161" t="s">
        <v>125</v>
      </c>
      <c r="L132" s="162"/>
      <c r="M132" s="86" t="s">
        <v>1</v>
      </c>
      <c r="N132" s="87" t="s">
        <v>37</v>
      </c>
      <c r="O132" s="87" t="s">
        <v>126</v>
      </c>
      <c r="P132" s="87" t="s">
        <v>127</v>
      </c>
      <c r="Q132" s="87" t="s">
        <v>128</v>
      </c>
      <c r="R132" s="87" t="s">
        <v>129</v>
      </c>
      <c r="S132" s="87" t="s">
        <v>130</v>
      </c>
      <c r="T132" s="88" t="s">
        <v>131</v>
      </c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</row>
    <row r="133" s="2" customFormat="1" ht="22.8" customHeight="1">
      <c r="A133" s="38"/>
      <c r="B133" s="39"/>
      <c r="C133" s="93" t="s">
        <v>132</v>
      </c>
      <c r="D133" s="38"/>
      <c r="E133" s="38"/>
      <c r="F133" s="38"/>
      <c r="G133" s="38"/>
      <c r="H133" s="38"/>
      <c r="I133" s="38"/>
      <c r="J133" s="163">
        <f>BK133</f>
        <v>0</v>
      </c>
      <c r="K133" s="38"/>
      <c r="L133" s="39"/>
      <c r="M133" s="89"/>
      <c r="N133" s="73"/>
      <c r="O133" s="90"/>
      <c r="P133" s="164">
        <f>P134+P290+P292</f>
        <v>0</v>
      </c>
      <c r="Q133" s="90"/>
      <c r="R133" s="164">
        <f>R134+R290+R292</f>
        <v>455.71362336999999</v>
      </c>
      <c r="S133" s="90"/>
      <c r="T133" s="165">
        <f>T134+T290+T292</f>
        <v>130.90579999999997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72</v>
      </c>
      <c r="AU133" s="19" t="s">
        <v>106</v>
      </c>
      <c r="BK133" s="166">
        <f>BK134+BK290+BK292</f>
        <v>0</v>
      </c>
    </row>
    <row r="134" s="12" customFormat="1" ht="25.92" customHeight="1">
      <c r="A134" s="12"/>
      <c r="B134" s="167"/>
      <c r="C134" s="12"/>
      <c r="D134" s="168" t="s">
        <v>72</v>
      </c>
      <c r="E134" s="169" t="s">
        <v>133</v>
      </c>
      <c r="F134" s="169" t="s">
        <v>134</v>
      </c>
      <c r="G134" s="12"/>
      <c r="H134" s="12"/>
      <c r="I134" s="170"/>
      <c r="J134" s="171">
        <f>BK134</f>
        <v>0</v>
      </c>
      <c r="K134" s="12"/>
      <c r="L134" s="167"/>
      <c r="M134" s="172"/>
      <c r="N134" s="173"/>
      <c r="O134" s="173"/>
      <c r="P134" s="174">
        <f>P135+P191+P194+P200+P214+P266+P278+P286</f>
        <v>0</v>
      </c>
      <c r="Q134" s="173"/>
      <c r="R134" s="174">
        <f>R135+R191+R194+R200+R214+R266+R278+R286</f>
        <v>455.71362336999999</v>
      </c>
      <c r="S134" s="173"/>
      <c r="T134" s="175">
        <f>T135+T191+T194+T200+T214+T266+T278+T286</f>
        <v>130.90579999999997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8" t="s">
        <v>80</v>
      </c>
      <c r="AT134" s="176" t="s">
        <v>72</v>
      </c>
      <c r="AU134" s="176" t="s">
        <v>73</v>
      </c>
      <c r="AY134" s="168" t="s">
        <v>135</v>
      </c>
      <c r="BK134" s="177">
        <f>BK135+BK191+BK194+BK200+BK214+BK266+BK278+BK286</f>
        <v>0</v>
      </c>
    </row>
    <row r="135" s="12" customFormat="1" ht="22.8" customHeight="1">
      <c r="A135" s="12"/>
      <c r="B135" s="167"/>
      <c r="C135" s="12"/>
      <c r="D135" s="168" t="s">
        <v>72</v>
      </c>
      <c r="E135" s="178" t="s">
        <v>80</v>
      </c>
      <c r="F135" s="178" t="s">
        <v>136</v>
      </c>
      <c r="G135" s="12"/>
      <c r="H135" s="12"/>
      <c r="I135" s="170"/>
      <c r="J135" s="179">
        <f>BK135</f>
        <v>0</v>
      </c>
      <c r="K135" s="12"/>
      <c r="L135" s="167"/>
      <c r="M135" s="172"/>
      <c r="N135" s="173"/>
      <c r="O135" s="173"/>
      <c r="P135" s="174">
        <f>SUM(P136:P190)</f>
        <v>0</v>
      </c>
      <c r="Q135" s="173"/>
      <c r="R135" s="174">
        <f>SUM(R136:R190)</f>
        <v>383.20710000000003</v>
      </c>
      <c r="S135" s="173"/>
      <c r="T135" s="175">
        <f>SUM(T136:T190)</f>
        <v>130.90579999999997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8" t="s">
        <v>80</v>
      </c>
      <c r="AT135" s="176" t="s">
        <v>72</v>
      </c>
      <c r="AU135" s="176" t="s">
        <v>80</v>
      </c>
      <c r="AY135" s="168" t="s">
        <v>135</v>
      </c>
      <c r="BK135" s="177">
        <f>SUM(BK136:BK190)</f>
        <v>0</v>
      </c>
    </row>
    <row r="136" s="2" customFormat="1" ht="24.15" customHeight="1">
      <c r="A136" s="38"/>
      <c r="B136" s="180"/>
      <c r="C136" s="181" t="s">
        <v>80</v>
      </c>
      <c r="D136" s="181" t="s">
        <v>137</v>
      </c>
      <c r="E136" s="182" t="s">
        <v>138</v>
      </c>
      <c r="F136" s="183" t="s">
        <v>139</v>
      </c>
      <c r="G136" s="184" t="s">
        <v>140</v>
      </c>
      <c r="H136" s="185">
        <v>10.76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38</v>
      </c>
      <c r="O136" s="77"/>
      <c r="P136" s="191">
        <f>O136*H136</f>
        <v>0</v>
      </c>
      <c r="Q136" s="191">
        <v>0</v>
      </c>
      <c r="R136" s="191">
        <f>Q136*H136</f>
        <v>0</v>
      </c>
      <c r="S136" s="191">
        <v>0.255</v>
      </c>
      <c r="T136" s="192">
        <f>S136*H136</f>
        <v>2.7437999999999998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141</v>
      </c>
      <c r="AT136" s="193" t="s">
        <v>137</v>
      </c>
      <c r="AU136" s="193" t="s">
        <v>82</v>
      </c>
      <c r="AY136" s="19" t="s">
        <v>135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9" t="s">
        <v>80</v>
      </c>
      <c r="BK136" s="194">
        <f>ROUND(I136*H136,2)</f>
        <v>0</v>
      </c>
      <c r="BL136" s="19" t="s">
        <v>141</v>
      </c>
      <c r="BM136" s="193" t="s">
        <v>142</v>
      </c>
    </row>
    <row r="137" s="13" customFormat="1">
      <c r="A137" s="13"/>
      <c r="B137" s="195"/>
      <c r="C137" s="13"/>
      <c r="D137" s="196" t="s">
        <v>143</v>
      </c>
      <c r="E137" s="197" t="s">
        <v>1</v>
      </c>
      <c r="F137" s="198" t="s">
        <v>144</v>
      </c>
      <c r="G137" s="13"/>
      <c r="H137" s="199">
        <v>10.76</v>
      </c>
      <c r="I137" s="200"/>
      <c r="J137" s="13"/>
      <c r="K137" s="13"/>
      <c r="L137" s="195"/>
      <c r="M137" s="201"/>
      <c r="N137" s="202"/>
      <c r="O137" s="202"/>
      <c r="P137" s="202"/>
      <c r="Q137" s="202"/>
      <c r="R137" s="202"/>
      <c r="S137" s="202"/>
      <c r="T137" s="20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7" t="s">
        <v>143</v>
      </c>
      <c r="AU137" s="197" t="s">
        <v>82</v>
      </c>
      <c r="AV137" s="13" t="s">
        <v>82</v>
      </c>
      <c r="AW137" s="13" t="s">
        <v>30</v>
      </c>
      <c r="AX137" s="13" t="s">
        <v>80</v>
      </c>
      <c r="AY137" s="197" t="s">
        <v>135</v>
      </c>
    </row>
    <row r="138" s="2" customFormat="1" ht="33" customHeight="1">
      <c r="A138" s="38"/>
      <c r="B138" s="180"/>
      <c r="C138" s="181" t="s">
        <v>82</v>
      </c>
      <c r="D138" s="181" t="s">
        <v>137</v>
      </c>
      <c r="E138" s="182" t="s">
        <v>145</v>
      </c>
      <c r="F138" s="183" t="s">
        <v>146</v>
      </c>
      <c r="G138" s="184" t="s">
        <v>140</v>
      </c>
      <c r="H138" s="185">
        <v>160.88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38</v>
      </c>
      <c r="O138" s="77"/>
      <c r="P138" s="191">
        <f>O138*H138</f>
        <v>0</v>
      </c>
      <c r="Q138" s="191">
        <v>0</v>
      </c>
      <c r="R138" s="191">
        <f>Q138*H138</f>
        <v>0</v>
      </c>
      <c r="S138" s="191">
        <v>0.5</v>
      </c>
      <c r="T138" s="192">
        <f>S138*H138</f>
        <v>80.439999999999998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141</v>
      </c>
      <c r="AT138" s="193" t="s">
        <v>137</v>
      </c>
      <c r="AU138" s="193" t="s">
        <v>82</v>
      </c>
      <c r="AY138" s="19" t="s">
        <v>135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9" t="s">
        <v>80</v>
      </c>
      <c r="BK138" s="194">
        <f>ROUND(I138*H138,2)</f>
        <v>0</v>
      </c>
      <c r="BL138" s="19" t="s">
        <v>141</v>
      </c>
      <c r="BM138" s="193" t="s">
        <v>147</v>
      </c>
    </row>
    <row r="139" s="13" customFormat="1">
      <c r="A139" s="13"/>
      <c r="B139" s="195"/>
      <c r="C139" s="13"/>
      <c r="D139" s="196" t="s">
        <v>143</v>
      </c>
      <c r="E139" s="197" t="s">
        <v>1</v>
      </c>
      <c r="F139" s="198" t="s">
        <v>148</v>
      </c>
      <c r="G139" s="13"/>
      <c r="H139" s="199">
        <v>68.840000000000003</v>
      </c>
      <c r="I139" s="200"/>
      <c r="J139" s="13"/>
      <c r="K139" s="13"/>
      <c r="L139" s="195"/>
      <c r="M139" s="201"/>
      <c r="N139" s="202"/>
      <c r="O139" s="202"/>
      <c r="P139" s="202"/>
      <c r="Q139" s="202"/>
      <c r="R139" s="202"/>
      <c r="S139" s="202"/>
      <c r="T139" s="20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7" t="s">
        <v>143</v>
      </c>
      <c r="AU139" s="197" t="s">
        <v>82</v>
      </c>
      <c r="AV139" s="13" t="s">
        <v>82</v>
      </c>
      <c r="AW139" s="13" t="s">
        <v>30</v>
      </c>
      <c r="AX139" s="13" t="s">
        <v>73</v>
      </c>
      <c r="AY139" s="197" t="s">
        <v>135</v>
      </c>
    </row>
    <row r="140" s="13" customFormat="1">
      <c r="A140" s="13"/>
      <c r="B140" s="195"/>
      <c r="C140" s="13"/>
      <c r="D140" s="196" t="s">
        <v>143</v>
      </c>
      <c r="E140" s="197" t="s">
        <v>1</v>
      </c>
      <c r="F140" s="198" t="s">
        <v>149</v>
      </c>
      <c r="G140" s="13"/>
      <c r="H140" s="199">
        <v>69.280000000000001</v>
      </c>
      <c r="I140" s="200"/>
      <c r="J140" s="13"/>
      <c r="K140" s="13"/>
      <c r="L140" s="195"/>
      <c r="M140" s="201"/>
      <c r="N140" s="202"/>
      <c r="O140" s="202"/>
      <c r="P140" s="202"/>
      <c r="Q140" s="202"/>
      <c r="R140" s="202"/>
      <c r="S140" s="202"/>
      <c r="T140" s="20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7" t="s">
        <v>143</v>
      </c>
      <c r="AU140" s="197" t="s">
        <v>82</v>
      </c>
      <c r="AV140" s="13" t="s">
        <v>82</v>
      </c>
      <c r="AW140" s="13" t="s">
        <v>30</v>
      </c>
      <c r="AX140" s="13" t="s">
        <v>73</v>
      </c>
      <c r="AY140" s="197" t="s">
        <v>135</v>
      </c>
    </row>
    <row r="141" s="14" customFormat="1">
      <c r="A141" s="14"/>
      <c r="B141" s="204"/>
      <c r="C141" s="14"/>
      <c r="D141" s="196" t="s">
        <v>143</v>
      </c>
      <c r="E141" s="205" t="s">
        <v>1</v>
      </c>
      <c r="F141" s="206" t="s">
        <v>150</v>
      </c>
      <c r="G141" s="14"/>
      <c r="H141" s="207">
        <v>138.12000000000001</v>
      </c>
      <c r="I141" s="208"/>
      <c r="J141" s="14"/>
      <c r="K141" s="14"/>
      <c r="L141" s="204"/>
      <c r="M141" s="209"/>
      <c r="N141" s="210"/>
      <c r="O141" s="210"/>
      <c r="P141" s="210"/>
      <c r="Q141" s="210"/>
      <c r="R141" s="210"/>
      <c r="S141" s="210"/>
      <c r="T141" s="21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5" t="s">
        <v>143</v>
      </c>
      <c r="AU141" s="205" t="s">
        <v>82</v>
      </c>
      <c r="AV141" s="14" t="s">
        <v>151</v>
      </c>
      <c r="AW141" s="14" t="s">
        <v>30</v>
      </c>
      <c r="AX141" s="14" t="s">
        <v>73</v>
      </c>
      <c r="AY141" s="205" t="s">
        <v>135</v>
      </c>
    </row>
    <row r="142" s="13" customFormat="1">
      <c r="A142" s="13"/>
      <c r="B142" s="195"/>
      <c r="C142" s="13"/>
      <c r="D142" s="196" t="s">
        <v>143</v>
      </c>
      <c r="E142" s="197" t="s">
        <v>1</v>
      </c>
      <c r="F142" s="198" t="s">
        <v>152</v>
      </c>
      <c r="G142" s="13"/>
      <c r="H142" s="199">
        <v>22.760000000000002</v>
      </c>
      <c r="I142" s="200"/>
      <c r="J142" s="13"/>
      <c r="K142" s="13"/>
      <c r="L142" s="195"/>
      <c r="M142" s="201"/>
      <c r="N142" s="202"/>
      <c r="O142" s="202"/>
      <c r="P142" s="202"/>
      <c r="Q142" s="202"/>
      <c r="R142" s="202"/>
      <c r="S142" s="202"/>
      <c r="T142" s="20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7" t="s">
        <v>143</v>
      </c>
      <c r="AU142" s="197" t="s">
        <v>82</v>
      </c>
      <c r="AV142" s="13" t="s">
        <v>82</v>
      </c>
      <c r="AW142" s="13" t="s">
        <v>30</v>
      </c>
      <c r="AX142" s="13" t="s">
        <v>73</v>
      </c>
      <c r="AY142" s="197" t="s">
        <v>135</v>
      </c>
    </row>
    <row r="143" s="15" customFormat="1">
      <c r="A143" s="15"/>
      <c r="B143" s="212"/>
      <c r="C143" s="15"/>
      <c r="D143" s="196" t="s">
        <v>143</v>
      </c>
      <c r="E143" s="213" t="s">
        <v>1</v>
      </c>
      <c r="F143" s="214" t="s">
        <v>153</v>
      </c>
      <c r="G143" s="15"/>
      <c r="H143" s="215">
        <v>160.88</v>
      </c>
      <c r="I143" s="216"/>
      <c r="J143" s="15"/>
      <c r="K143" s="15"/>
      <c r="L143" s="212"/>
      <c r="M143" s="217"/>
      <c r="N143" s="218"/>
      <c r="O143" s="218"/>
      <c r="P143" s="218"/>
      <c r="Q143" s="218"/>
      <c r="R143" s="218"/>
      <c r="S143" s="218"/>
      <c r="T143" s="219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3" t="s">
        <v>143</v>
      </c>
      <c r="AU143" s="213" t="s">
        <v>82</v>
      </c>
      <c r="AV143" s="15" t="s">
        <v>141</v>
      </c>
      <c r="AW143" s="15" t="s">
        <v>30</v>
      </c>
      <c r="AX143" s="15" t="s">
        <v>80</v>
      </c>
      <c r="AY143" s="213" t="s">
        <v>135</v>
      </c>
    </row>
    <row r="144" s="2" customFormat="1" ht="24.15" customHeight="1">
      <c r="A144" s="38"/>
      <c r="B144" s="180"/>
      <c r="C144" s="181" t="s">
        <v>151</v>
      </c>
      <c r="D144" s="181" t="s">
        <v>137</v>
      </c>
      <c r="E144" s="182" t="s">
        <v>154</v>
      </c>
      <c r="F144" s="183" t="s">
        <v>155</v>
      </c>
      <c r="G144" s="184" t="s">
        <v>140</v>
      </c>
      <c r="H144" s="185">
        <v>201.09999999999999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38</v>
      </c>
      <c r="O144" s="77"/>
      <c r="P144" s="191">
        <f>O144*H144</f>
        <v>0</v>
      </c>
      <c r="Q144" s="191">
        <v>0</v>
      </c>
      <c r="R144" s="191">
        <f>Q144*H144</f>
        <v>0</v>
      </c>
      <c r="S144" s="191">
        <v>0.22</v>
      </c>
      <c r="T144" s="192">
        <f>S144*H144</f>
        <v>44.241999999999997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141</v>
      </c>
      <c r="AT144" s="193" t="s">
        <v>137</v>
      </c>
      <c r="AU144" s="193" t="s">
        <v>82</v>
      </c>
      <c r="AY144" s="19" t="s">
        <v>135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9" t="s">
        <v>80</v>
      </c>
      <c r="BK144" s="194">
        <f>ROUND(I144*H144,2)</f>
        <v>0</v>
      </c>
      <c r="BL144" s="19" t="s">
        <v>141</v>
      </c>
      <c r="BM144" s="193" t="s">
        <v>156</v>
      </c>
    </row>
    <row r="145" s="13" customFormat="1">
      <c r="A145" s="13"/>
      <c r="B145" s="195"/>
      <c r="C145" s="13"/>
      <c r="D145" s="196" t="s">
        <v>143</v>
      </c>
      <c r="E145" s="197" t="s">
        <v>1</v>
      </c>
      <c r="F145" s="198" t="s">
        <v>157</v>
      </c>
      <c r="G145" s="13"/>
      <c r="H145" s="199">
        <v>86.049999999999997</v>
      </c>
      <c r="I145" s="200"/>
      <c r="J145" s="13"/>
      <c r="K145" s="13"/>
      <c r="L145" s="195"/>
      <c r="M145" s="201"/>
      <c r="N145" s="202"/>
      <c r="O145" s="202"/>
      <c r="P145" s="202"/>
      <c r="Q145" s="202"/>
      <c r="R145" s="202"/>
      <c r="S145" s="202"/>
      <c r="T145" s="20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7" t="s">
        <v>143</v>
      </c>
      <c r="AU145" s="197" t="s">
        <v>82</v>
      </c>
      <c r="AV145" s="13" t="s">
        <v>82</v>
      </c>
      <c r="AW145" s="13" t="s">
        <v>30</v>
      </c>
      <c r="AX145" s="13" t="s">
        <v>73</v>
      </c>
      <c r="AY145" s="197" t="s">
        <v>135</v>
      </c>
    </row>
    <row r="146" s="13" customFormat="1">
      <c r="A146" s="13"/>
      <c r="B146" s="195"/>
      <c r="C146" s="13"/>
      <c r="D146" s="196" t="s">
        <v>143</v>
      </c>
      <c r="E146" s="197" t="s">
        <v>1</v>
      </c>
      <c r="F146" s="198" t="s">
        <v>158</v>
      </c>
      <c r="G146" s="13"/>
      <c r="H146" s="199">
        <v>86.599999999999994</v>
      </c>
      <c r="I146" s="200"/>
      <c r="J146" s="13"/>
      <c r="K146" s="13"/>
      <c r="L146" s="195"/>
      <c r="M146" s="201"/>
      <c r="N146" s="202"/>
      <c r="O146" s="202"/>
      <c r="P146" s="202"/>
      <c r="Q146" s="202"/>
      <c r="R146" s="202"/>
      <c r="S146" s="202"/>
      <c r="T146" s="20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7" t="s">
        <v>143</v>
      </c>
      <c r="AU146" s="197" t="s">
        <v>82</v>
      </c>
      <c r="AV146" s="13" t="s">
        <v>82</v>
      </c>
      <c r="AW146" s="13" t="s">
        <v>30</v>
      </c>
      <c r="AX146" s="13" t="s">
        <v>73</v>
      </c>
      <c r="AY146" s="197" t="s">
        <v>135</v>
      </c>
    </row>
    <row r="147" s="14" customFormat="1">
      <c r="A147" s="14"/>
      <c r="B147" s="204"/>
      <c r="C147" s="14"/>
      <c r="D147" s="196" t="s">
        <v>143</v>
      </c>
      <c r="E147" s="205" t="s">
        <v>1</v>
      </c>
      <c r="F147" s="206" t="s">
        <v>150</v>
      </c>
      <c r="G147" s="14"/>
      <c r="H147" s="207">
        <v>172.64999999999998</v>
      </c>
      <c r="I147" s="208"/>
      <c r="J147" s="14"/>
      <c r="K147" s="14"/>
      <c r="L147" s="204"/>
      <c r="M147" s="209"/>
      <c r="N147" s="210"/>
      <c r="O147" s="210"/>
      <c r="P147" s="210"/>
      <c r="Q147" s="210"/>
      <c r="R147" s="210"/>
      <c r="S147" s="210"/>
      <c r="T147" s="21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5" t="s">
        <v>143</v>
      </c>
      <c r="AU147" s="205" t="s">
        <v>82</v>
      </c>
      <c r="AV147" s="14" t="s">
        <v>151</v>
      </c>
      <c r="AW147" s="14" t="s">
        <v>30</v>
      </c>
      <c r="AX147" s="14" t="s">
        <v>73</v>
      </c>
      <c r="AY147" s="205" t="s">
        <v>135</v>
      </c>
    </row>
    <row r="148" s="13" customFormat="1">
      <c r="A148" s="13"/>
      <c r="B148" s="195"/>
      <c r="C148" s="13"/>
      <c r="D148" s="196" t="s">
        <v>143</v>
      </c>
      <c r="E148" s="197" t="s">
        <v>1</v>
      </c>
      <c r="F148" s="198" t="s">
        <v>159</v>
      </c>
      <c r="G148" s="13"/>
      <c r="H148" s="199">
        <v>28.449999999999999</v>
      </c>
      <c r="I148" s="200"/>
      <c r="J148" s="13"/>
      <c r="K148" s="13"/>
      <c r="L148" s="195"/>
      <c r="M148" s="201"/>
      <c r="N148" s="202"/>
      <c r="O148" s="202"/>
      <c r="P148" s="202"/>
      <c r="Q148" s="202"/>
      <c r="R148" s="202"/>
      <c r="S148" s="202"/>
      <c r="T148" s="20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7" t="s">
        <v>143</v>
      </c>
      <c r="AU148" s="197" t="s">
        <v>82</v>
      </c>
      <c r="AV148" s="13" t="s">
        <v>82</v>
      </c>
      <c r="AW148" s="13" t="s">
        <v>30</v>
      </c>
      <c r="AX148" s="13" t="s">
        <v>73</v>
      </c>
      <c r="AY148" s="197" t="s">
        <v>135</v>
      </c>
    </row>
    <row r="149" s="15" customFormat="1">
      <c r="A149" s="15"/>
      <c r="B149" s="212"/>
      <c r="C149" s="15"/>
      <c r="D149" s="196" t="s">
        <v>143</v>
      </c>
      <c r="E149" s="213" t="s">
        <v>1</v>
      </c>
      <c r="F149" s="214" t="s">
        <v>153</v>
      </c>
      <c r="G149" s="15"/>
      <c r="H149" s="215">
        <v>201.09999999999997</v>
      </c>
      <c r="I149" s="216"/>
      <c r="J149" s="15"/>
      <c r="K149" s="15"/>
      <c r="L149" s="212"/>
      <c r="M149" s="217"/>
      <c r="N149" s="218"/>
      <c r="O149" s="218"/>
      <c r="P149" s="218"/>
      <c r="Q149" s="218"/>
      <c r="R149" s="218"/>
      <c r="S149" s="218"/>
      <c r="T149" s="21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3" t="s">
        <v>143</v>
      </c>
      <c r="AU149" s="213" t="s">
        <v>82</v>
      </c>
      <c r="AV149" s="15" t="s">
        <v>141</v>
      </c>
      <c r="AW149" s="15" t="s">
        <v>30</v>
      </c>
      <c r="AX149" s="15" t="s">
        <v>80</v>
      </c>
      <c r="AY149" s="213" t="s">
        <v>135</v>
      </c>
    </row>
    <row r="150" s="2" customFormat="1" ht="16.5" customHeight="1">
      <c r="A150" s="38"/>
      <c r="B150" s="180"/>
      <c r="C150" s="181" t="s">
        <v>141</v>
      </c>
      <c r="D150" s="181" t="s">
        <v>137</v>
      </c>
      <c r="E150" s="182" t="s">
        <v>160</v>
      </c>
      <c r="F150" s="183" t="s">
        <v>161</v>
      </c>
      <c r="G150" s="184" t="s">
        <v>162</v>
      </c>
      <c r="H150" s="185">
        <v>12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38</v>
      </c>
      <c r="O150" s="77"/>
      <c r="P150" s="191">
        <f>O150*H150</f>
        <v>0</v>
      </c>
      <c r="Q150" s="191">
        <v>0</v>
      </c>
      <c r="R150" s="191">
        <f>Q150*H150</f>
        <v>0</v>
      </c>
      <c r="S150" s="191">
        <v>0.28999999999999998</v>
      </c>
      <c r="T150" s="192">
        <f>S150*H150</f>
        <v>3.4799999999999995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141</v>
      </c>
      <c r="AT150" s="193" t="s">
        <v>137</v>
      </c>
      <c r="AU150" s="193" t="s">
        <v>82</v>
      </c>
      <c r="AY150" s="19" t="s">
        <v>135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9" t="s">
        <v>80</v>
      </c>
      <c r="BK150" s="194">
        <f>ROUND(I150*H150,2)</f>
        <v>0</v>
      </c>
      <c r="BL150" s="19" t="s">
        <v>141</v>
      </c>
      <c r="BM150" s="193" t="s">
        <v>163</v>
      </c>
    </row>
    <row r="151" s="13" customFormat="1">
      <c r="A151" s="13"/>
      <c r="B151" s="195"/>
      <c r="C151" s="13"/>
      <c r="D151" s="196" t="s">
        <v>143</v>
      </c>
      <c r="E151" s="197" t="s">
        <v>1</v>
      </c>
      <c r="F151" s="198" t="s">
        <v>164</v>
      </c>
      <c r="G151" s="13"/>
      <c r="H151" s="199">
        <v>12</v>
      </c>
      <c r="I151" s="200"/>
      <c r="J151" s="13"/>
      <c r="K151" s="13"/>
      <c r="L151" s="195"/>
      <c r="M151" s="201"/>
      <c r="N151" s="202"/>
      <c r="O151" s="202"/>
      <c r="P151" s="202"/>
      <c r="Q151" s="202"/>
      <c r="R151" s="202"/>
      <c r="S151" s="202"/>
      <c r="T151" s="20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7" t="s">
        <v>143</v>
      </c>
      <c r="AU151" s="197" t="s">
        <v>82</v>
      </c>
      <c r="AV151" s="13" t="s">
        <v>82</v>
      </c>
      <c r="AW151" s="13" t="s">
        <v>30</v>
      </c>
      <c r="AX151" s="13" t="s">
        <v>80</v>
      </c>
      <c r="AY151" s="197" t="s">
        <v>135</v>
      </c>
    </row>
    <row r="152" s="2" customFormat="1" ht="24.15" customHeight="1">
      <c r="A152" s="38"/>
      <c r="B152" s="180"/>
      <c r="C152" s="181" t="s">
        <v>165</v>
      </c>
      <c r="D152" s="181" t="s">
        <v>137</v>
      </c>
      <c r="E152" s="182" t="s">
        <v>166</v>
      </c>
      <c r="F152" s="183" t="s">
        <v>167</v>
      </c>
      <c r="G152" s="184" t="s">
        <v>162</v>
      </c>
      <c r="H152" s="185">
        <v>39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38</v>
      </c>
      <c r="O152" s="77"/>
      <c r="P152" s="191">
        <f>O152*H152</f>
        <v>0</v>
      </c>
      <c r="Q152" s="191">
        <v>0.036900000000000002</v>
      </c>
      <c r="R152" s="191">
        <f>Q152*H152</f>
        <v>1.4391000000000001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141</v>
      </c>
      <c r="AT152" s="193" t="s">
        <v>137</v>
      </c>
      <c r="AU152" s="193" t="s">
        <v>82</v>
      </c>
      <c r="AY152" s="19" t="s">
        <v>135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9" t="s">
        <v>80</v>
      </c>
      <c r="BK152" s="194">
        <f>ROUND(I152*H152,2)</f>
        <v>0</v>
      </c>
      <c r="BL152" s="19" t="s">
        <v>141</v>
      </c>
      <c r="BM152" s="193" t="s">
        <v>168</v>
      </c>
    </row>
    <row r="153" s="13" customFormat="1">
      <c r="A153" s="13"/>
      <c r="B153" s="195"/>
      <c r="C153" s="13"/>
      <c r="D153" s="196" t="s">
        <v>143</v>
      </c>
      <c r="E153" s="197" t="s">
        <v>1</v>
      </c>
      <c r="F153" s="198" t="s">
        <v>169</v>
      </c>
      <c r="G153" s="13"/>
      <c r="H153" s="199">
        <v>29</v>
      </c>
      <c r="I153" s="200"/>
      <c r="J153" s="13"/>
      <c r="K153" s="13"/>
      <c r="L153" s="195"/>
      <c r="M153" s="201"/>
      <c r="N153" s="202"/>
      <c r="O153" s="202"/>
      <c r="P153" s="202"/>
      <c r="Q153" s="202"/>
      <c r="R153" s="202"/>
      <c r="S153" s="202"/>
      <c r="T153" s="20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7" t="s">
        <v>143</v>
      </c>
      <c r="AU153" s="197" t="s">
        <v>82</v>
      </c>
      <c r="AV153" s="13" t="s">
        <v>82</v>
      </c>
      <c r="AW153" s="13" t="s">
        <v>30</v>
      </c>
      <c r="AX153" s="13" t="s">
        <v>73</v>
      </c>
      <c r="AY153" s="197" t="s">
        <v>135</v>
      </c>
    </row>
    <row r="154" s="13" customFormat="1">
      <c r="A154" s="13"/>
      <c r="B154" s="195"/>
      <c r="C154" s="13"/>
      <c r="D154" s="196" t="s">
        <v>143</v>
      </c>
      <c r="E154" s="197" t="s">
        <v>1</v>
      </c>
      <c r="F154" s="198" t="s">
        <v>170</v>
      </c>
      <c r="G154" s="13"/>
      <c r="H154" s="199">
        <v>10</v>
      </c>
      <c r="I154" s="200"/>
      <c r="J154" s="13"/>
      <c r="K154" s="13"/>
      <c r="L154" s="195"/>
      <c r="M154" s="201"/>
      <c r="N154" s="202"/>
      <c r="O154" s="202"/>
      <c r="P154" s="202"/>
      <c r="Q154" s="202"/>
      <c r="R154" s="202"/>
      <c r="S154" s="202"/>
      <c r="T154" s="20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7" t="s">
        <v>143</v>
      </c>
      <c r="AU154" s="197" t="s">
        <v>82</v>
      </c>
      <c r="AV154" s="13" t="s">
        <v>82</v>
      </c>
      <c r="AW154" s="13" t="s">
        <v>30</v>
      </c>
      <c r="AX154" s="13" t="s">
        <v>73</v>
      </c>
      <c r="AY154" s="197" t="s">
        <v>135</v>
      </c>
    </row>
    <row r="155" s="15" customFormat="1">
      <c r="A155" s="15"/>
      <c r="B155" s="212"/>
      <c r="C155" s="15"/>
      <c r="D155" s="196" t="s">
        <v>143</v>
      </c>
      <c r="E155" s="213" t="s">
        <v>1</v>
      </c>
      <c r="F155" s="214" t="s">
        <v>153</v>
      </c>
      <c r="G155" s="15"/>
      <c r="H155" s="215">
        <v>39</v>
      </c>
      <c r="I155" s="216"/>
      <c r="J155" s="15"/>
      <c r="K155" s="15"/>
      <c r="L155" s="212"/>
      <c r="M155" s="217"/>
      <c r="N155" s="218"/>
      <c r="O155" s="218"/>
      <c r="P155" s="218"/>
      <c r="Q155" s="218"/>
      <c r="R155" s="218"/>
      <c r="S155" s="218"/>
      <c r="T155" s="21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13" t="s">
        <v>143</v>
      </c>
      <c r="AU155" s="213" t="s">
        <v>82</v>
      </c>
      <c r="AV155" s="15" t="s">
        <v>141</v>
      </c>
      <c r="AW155" s="15" t="s">
        <v>30</v>
      </c>
      <c r="AX155" s="15" t="s">
        <v>80</v>
      </c>
      <c r="AY155" s="213" t="s">
        <v>135</v>
      </c>
    </row>
    <row r="156" s="2" customFormat="1" ht="24.15" customHeight="1">
      <c r="A156" s="38"/>
      <c r="B156" s="180"/>
      <c r="C156" s="181" t="s">
        <v>171</v>
      </c>
      <c r="D156" s="181" t="s">
        <v>137</v>
      </c>
      <c r="E156" s="182" t="s">
        <v>172</v>
      </c>
      <c r="F156" s="183" t="s">
        <v>173</v>
      </c>
      <c r="G156" s="184" t="s">
        <v>174</v>
      </c>
      <c r="H156" s="185">
        <v>18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38</v>
      </c>
      <c r="O156" s="77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141</v>
      </c>
      <c r="AT156" s="193" t="s">
        <v>137</v>
      </c>
      <c r="AU156" s="193" t="s">
        <v>82</v>
      </c>
      <c r="AY156" s="19" t="s">
        <v>135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9" t="s">
        <v>80</v>
      </c>
      <c r="BK156" s="194">
        <f>ROUND(I156*H156,2)</f>
        <v>0</v>
      </c>
      <c r="BL156" s="19" t="s">
        <v>141</v>
      </c>
      <c r="BM156" s="193" t="s">
        <v>175</v>
      </c>
    </row>
    <row r="157" s="2" customFormat="1" ht="33" customHeight="1">
      <c r="A157" s="38"/>
      <c r="B157" s="180"/>
      <c r="C157" s="181" t="s">
        <v>176</v>
      </c>
      <c r="D157" s="181" t="s">
        <v>137</v>
      </c>
      <c r="E157" s="182" t="s">
        <v>177</v>
      </c>
      <c r="F157" s="183" t="s">
        <v>178</v>
      </c>
      <c r="G157" s="184" t="s">
        <v>174</v>
      </c>
      <c r="H157" s="185">
        <v>197.20099999999999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38</v>
      </c>
      <c r="O157" s="77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141</v>
      </c>
      <c r="AT157" s="193" t="s">
        <v>137</v>
      </c>
      <c r="AU157" s="193" t="s">
        <v>82</v>
      </c>
      <c r="AY157" s="19" t="s">
        <v>135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9" t="s">
        <v>80</v>
      </c>
      <c r="BK157" s="194">
        <f>ROUND(I157*H157,2)</f>
        <v>0</v>
      </c>
      <c r="BL157" s="19" t="s">
        <v>141</v>
      </c>
      <c r="BM157" s="193" t="s">
        <v>179</v>
      </c>
    </row>
    <row r="158" s="13" customFormat="1">
      <c r="A158" s="13"/>
      <c r="B158" s="195"/>
      <c r="C158" s="13"/>
      <c r="D158" s="196" t="s">
        <v>143</v>
      </c>
      <c r="E158" s="197" t="s">
        <v>1</v>
      </c>
      <c r="F158" s="198" t="s">
        <v>180</v>
      </c>
      <c r="G158" s="13"/>
      <c r="H158" s="199">
        <v>84.328999999999994</v>
      </c>
      <c r="I158" s="200"/>
      <c r="J158" s="13"/>
      <c r="K158" s="13"/>
      <c r="L158" s="195"/>
      <c r="M158" s="201"/>
      <c r="N158" s="202"/>
      <c r="O158" s="202"/>
      <c r="P158" s="202"/>
      <c r="Q158" s="202"/>
      <c r="R158" s="202"/>
      <c r="S158" s="202"/>
      <c r="T158" s="20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143</v>
      </c>
      <c r="AU158" s="197" t="s">
        <v>82</v>
      </c>
      <c r="AV158" s="13" t="s">
        <v>82</v>
      </c>
      <c r="AW158" s="13" t="s">
        <v>30</v>
      </c>
      <c r="AX158" s="13" t="s">
        <v>73</v>
      </c>
      <c r="AY158" s="197" t="s">
        <v>135</v>
      </c>
    </row>
    <row r="159" s="13" customFormat="1">
      <c r="A159" s="13"/>
      <c r="B159" s="195"/>
      <c r="C159" s="13"/>
      <c r="D159" s="196" t="s">
        <v>143</v>
      </c>
      <c r="E159" s="197" t="s">
        <v>1</v>
      </c>
      <c r="F159" s="198" t="s">
        <v>181</v>
      </c>
      <c r="G159" s="13"/>
      <c r="H159" s="199">
        <v>84.867999999999995</v>
      </c>
      <c r="I159" s="200"/>
      <c r="J159" s="13"/>
      <c r="K159" s="13"/>
      <c r="L159" s="195"/>
      <c r="M159" s="201"/>
      <c r="N159" s="202"/>
      <c r="O159" s="202"/>
      <c r="P159" s="202"/>
      <c r="Q159" s="202"/>
      <c r="R159" s="202"/>
      <c r="S159" s="202"/>
      <c r="T159" s="20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7" t="s">
        <v>143</v>
      </c>
      <c r="AU159" s="197" t="s">
        <v>82</v>
      </c>
      <c r="AV159" s="13" t="s">
        <v>82</v>
      </c>
      <c r="AW159" s="13" t="s">
        <v>30</v>
      </c>
      <c r="AX159" s="13" t="s">
        <v>73</v>
      </c>
      <c r="AY159" s="197" t="s">
        <v>135</v>
      </c>
    </row>
    <row r="160" s="14" customFormat="1">
      <c r="A160" s="14"/>
      <c r="B160" s="204"/>
      <c r="C160" s="14"/>
      <c r="D160" s="196" t="s">
        <v>143</v>
      </c>
      <c r="E160" s="205" t="s">
        <v>1</v>
      </c>
      <c r="F160" s="206" t="s">
        <v>150</v>
      </c>
      <c r="G160" s="14"/>
      <c r="H160" s="207">
        <v>169.197</v>
      </c>
      <c r="I160" s="208"/>
      <c r="J160" s="14"/>
      <c r="K160" s="14"/>
      <c r="L160" s="204"/>
      <c r="M160" s="209"/>
      <c r="N160" s="210"/>
      <c r="O160" s="210"/>
      <c r="P160" s="210"/>
      <c r="Q160" s="210"/>
      <c r="R160" s="210"/>
      <c r="S160" s="210"/>
      <c r="T160" s="21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5" t="s">
        <v>143</v>
      </c>
      <c r="AU160" s="205" t="s">
        <v>82</v>
      </c>
      <c r="AV160" s="14" t="s">
        <v>151</v>
      </c>
      <c r="AW160" s="14" t="s">
        <v>30</v>
      </c>
      <c r="AX160" s="14" t="s">
        <v>73</v>
      </c>
      <c r="AY160" s="205" t="s">
        <v>135</v>
      </c>
    </row>
    <row r="161" s="13" customFormat="1">
      <c r="A161" s="13"/>
      <c r="B161" s="195"/>
      <c r="C161" s="13"/>
      <c r="D161" s="196" t="s">
        <v>143</v>
      </c>
      <c r="E161" s="197" t="s">
        <v>1</v>
      </c>
      <c r="F161" s="198" t="s">
        <v>182</v>
      </c>
      <c r="G161" s="13"/>
      <c r="H161" s="199">
        <v>28.004000000000001</v>
      </c>
      <c r="I161" s="200"/>
      <c r="J161" s="13"/>
      <c r="K161" s="13"/>
      <c r="L161" s="195"/>
      <c r="M161" s="201"/>
      <c r="N161" s="202"/>
      <c r="O161" s="202"/>
      <c r="P161" s="202"/>
      <c r="Q161" s="202"/>
      <c r="R161" s="202"/>
      <c r="S161" s="202"/>
      <c r="T161" s="20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143</v>
      </c>
      <c r="AU161" s="197" t="s">
        <v>82</v>
      </c>
      <c r="AV161" s="13" t="s">
        <v>82</v>
      </c>
      <c r="AW161" s="13" t="s">
        <v>30</v>
      </c>
      <c r="AX161" s="13" t="s">
        <v>73</v>
      </c>
      <c r="AY161" s="197" t="s">
        <v>135</v>
      </c>
    </row>
    <row r="162" s="15" customFormat="1">
      <c r="A162" s="15"/>
      <c r="B162" s="212"/>
      <c r="C162" s="15"/>
      <c r="D162" s="196" t="s">
        <v>143</v>
      </c>
      <c r="E162" s="213" t="s">
        <v>1</v>
      </c>
      <c r="F162" s="214" t="s">
        <v>153</v>
      </c>
      <c r="G162" s="15"/>
      <c r="H162" s="215">
        <v>197.20099999999999</v>
      </c>
      <c r="I162" s="216"/>
      <c r="J162" s="15"/>
      <c r="K162" s="15"/>
      <c r="L162" s="212"/>
      <c r="M162" s="217"/>
      <c r="N162" s="218"/>
      <c r="O162" s="218"/>
      <c r="P162" s="218"/>
      <c r="Q162" s="218"/>
      <c r="R162" s="218"/>
      <c r="S162" s="218"/>
      <c r="T162" s="21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3" t="s">
        <v>143</v>
      </c>
      <c r="AU162" s="213" t="s">
        <v>82</v>
      </c>
      <c r="AV162" s="15" t="s">
        <v>141</v>
      </c>
      <c r="AW162" s="15" t="s">
        <v>30</v>
      </c>
      <c r="AX162" s="15" t="s">
        <v>80</v>
      </c>
      <c r="AY162" s="213" t="s">
        <v>135</v>
      </c>
    </row>
    <row r="163" s="2" customFormat="1" ht="24.15" customHeight="1">
      <c r="A163" s="38"/>
      <c r="B163" s="180"/>
      <c r="C163" s="181" t="s">
        <v>183</v>
      </c>
      <c r="D163" s="181" t="s">
        <v>137</v>
      </c>
      <c r="E163" s="182" t="s">
        <v>184</v>
      </c>
      <c r="F163" s="183" t="s">
        <v>185</v>
      </c>
      <c r="G163" s="184" t="s">
        <v>174</v>
      </c>
      <c r="H163" s="185">
        <v>39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38</v>
      </c>
      <c r="O163" s="77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141</v>
      </c>
      <c r="AT163" s="193" t="s">
        <v>137</v>
      </c>
      <c r="AU163" s="193" t="s">
        <v>82</v>
      </c>
      <c r="AY163" s="19" t="s">
        <v>135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9" t="s">
        <v>80</v>
      </c>
      <c r="BK163" s="194">
        <f>ROUND(I163*H163,2)</f>
        <v>0</v>
      </c>
      <c r="BL163" s="19" t="s">
        <v>141</v>
      </c>
      <c r="BM163" s="193" t="s">
        <v>186</v>
      </c>
    </row>
    <row r="164" s="13" customFormat="1">
      <c r="A164" s="13"/>
      <c r="B164" s="195"/>
      <c r="C164" s="13"/>
      <c r="D164" s="196" t="s">
        <v>143</v>
      </c>
      <c r="E164" s="197" t="s">
        <v>1</v>
      </c>
      <c r="F164" s="198" t="s">
        <v>187</v>
      </c>
      <c r="G164" s="13"/>
      <c r="H164" s="199">
        <v>29</v>
      </c>
      <c r="I164" s="200"/>
      <c r="J164" s="13"/>
      <c r="K164" s="13"/>
      <c r="L164" s="195"/>
      <c r="M164" s="201"/>
      <c r="N164" s="202"/>
      <c r="O164" s="202"/>
      <c r="P164" s="202"/>
      <c r="Q164" s="202"/>
      <c r="R164" s="202"/>
      <c r="S164" s="202"/>
      <c r="T164" s="20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7" t="s">
        <v>143</v>
      </c>
      <c r="AU164" s="197" t="s">
        <v>82</v>
      </c>
      <c r="AV164" s="13" t="s">
        <v>82</v>
      </c>
      <c r="AW164" s="13" t="s">
        <v>30</v>
      </c>
      <c r="AX164" s="13" t="s">
        <v>73</v>
      </c>
      <c r="AY164" s="197" t="s">
        <v>135</v>
      </c>
    </row>
    <row r="165" s="13" customFormat="1">
      <c r="A165" s="13"/>
      <c r="B165" s="195"/>
      <c r="C165" s="13"/>
      <c r="D165" s="196" t="s">
        <v>143</v>
      </c>
      <c r="E165" s="197" t="s">
        <v>1</v>
      </c>
      <c r="F165" s="198" t="s">
        <v>188</v>
      </c>
      <c r="G165" s="13"/>
      <c r="H165" s="199">
        <v>10</v>
      </c>
      <c r="I165" s="200"/>
      <c r="J165" s="13"/>
      <c r="K165" s="13"/>
      <c r="L165" s="195"/>
      <c r="M165" s="201"/>
      <c r="N165" s="202"/>
      <c r="O165" s="202"/>
      <c r="P165" s="202"/>
      <c r="Q165" s="202"/>
      <c r="R165" s="202"/>
      <c r="S165" s="202"/>
      <c r="T165" s="20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7" t="s">
        <v>143</v>
      </c>
      <c r="AU165" s="197" t="s">
        <v>82</v>
      </c>
      <c r="AV165" s="13" t="s">
        <v>82</v>
      </c>
      <c r="AW165" s="13" t="s">
        <v>30</v>
      </c>
      <c r="AX165" s="13" t="s">
        <v>73</v>
      </c>
      <c r="AY165" s="197" t="s">
        <v>135</v>
      </c>
    </row>
    <row r="166" s="15" customFormat="1">
      <c r="A166" s="15"/>
      <c r="B166" s="212"/>
      <c r="C166" s="15"/>
      <c r="D166" s="196" t="s">
        <v>143</v>
      </c>
      <c r="E166" s="213" t="s">
        <v>1</v>
      </c>
      <c r="F166" s="214" t="s">
        <v>153</v>
      </c>
      <c r="G166" s="15"/>
      <c r="H166" s="215">
        <v>39</v>
      </c>
      <c r="I166" s="216"/>
      <c r="J166" s="15"/>
      <c r="K166" s="15"/>
      <c r="L166" s="212"/>
      <c r="M166" s="217"/>
      <c r="N166" s="218"/>
      <c r="O166" s="218"/>
      <c r="P166" s="218"/>
      <c r="Q166" s="218"/>
      <c r="R166" s="218"/>
      <c r="S166" s="218"/>
      <c r="T166" s="21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3" t="s">
        <v>143</v>
      </c>
      <c r="AU166" s="213" t="s">
        <v>82</v>
      </c>
      <c r="AV166" s="15" t="s">
        <v>141</v>
      </c>
      <c r="AW166" s="15" t="s">
        <v>30</v>
      </c>
      <c r="AX166" s="15" t="s">
        <v>80</v>
      </c>
      <c r="AY166" s="213" t="s">
        <v>135</v>
      </c>
    </row>
    <row r="167" s="2" customFormat="1" ht="33" customHeight="1">
      <c r="A167" s="38"/>
      <c r="B167" s="180"/>
      <c r="C167" s="181" t="s">
        <v>189</v>
      </c>
      <c r="D167" s="181" t="s">
        <v>137</v>
      </c>
      <c r="E167" s="182" t="s">
        <v>190</v>
      </c>
      <c r="F167" s="183" t="s">
        <v>191</v>
      </c>
      <c r="G167" s="184" t="s">
        <v>174</v>
      </c>
      <c r="H167" s="185">
        <v>205.90299999999999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38</v>
      </c>
      <c r="O167" s="77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141</v>
      </c>
      <c r="AT167" s="193" t="s">
        <v>137</v>
      </c>
      <c r="AU167" s="193" t="s">
        <v>82</v>
      </c>
      <c r="AY167" s="19" t="s">
        <v>135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9" t="s">
        <v>80</v>
      </c>
      <c r="BK167" s="194">
        <f>ROUND(I167*H167,2)</f>
        <v>0</v>
      </c>
      <c r="BL167" s="19" t="s">
        <v>141</v>
      </c>
      <c r="BM167" s="193" t="s">
        <v>192</v>
      </c>
    </row>
    <row r="168" s="13" customFormat="1">
      <c r="A168" s="13"/>
      <c r="B168" s="195"/>
      <c r="C168" s="13"/>
      <c r="D168" s="196" t="s">
        <v>143</v>
      </c>
      <c r="E168" s="197" t="s">
        <v>1</v>
      </c>
      <c r="F168" s="198" t="s">
        <v>193</v>
      </c>
      <c r="G168" s="13"/>
      <c r="H168" s="199">
        <v>15.019</v>
      </c>
      <c r="I168" s="200"/>
      <c r="J168" s="13"/>
      <c r="K168" s="13"/>
      <c r="L168" s="195"/>
      <c r="M168" s="201"/>
      <c r="N168" s="202"/>
      <c r="O168" s="202"/>
      <c r="P168" s="202"/>
      <c r="Q168" s="202"/>
      <c r="R168" s="202"/>
      <c r="S168" s="202"/>
      <c r="T168" s="20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7" t="s">
        <v>143</v>
      </c>
      <c r="AU168" s="197" t="s">
        <v>82</v>
      </c>
      <c r="AV168" s="13" t="s">
        <v>82</v>
      </c>
      <c r="AW168" s="13" t="s">
        <v>30</v>
      </c>
      <c r="AX168" s="13" t="s">
        <v>73</v>
      </c>
      <c r="AY168" s="197" t="s">
        <v>135</v>
      </c>
    </row>
    <row r="169" s="13" customFormat="1">
      <c r="A169" s="13"/>
      <c r="B169" s="195"/>
      <c r="C169" s="13"/>
      <c r="D169" s="196" t="s">
        <v>143</v>
      </c>
      <c r="E169" s="197" t="s">
        <v>1</v>
      </c>
      <c r="F169" s="198" t="s">
        <v>194</v>
      </c>
      <c r="G169" s="13"/>
      <c r="H169" s="199">
        <v>56.030000000000001</v>
      </c>
      <c r="I169" s="200"/>
      <c r="J169" s="13"/>
      <c r="K169" s="13"/>
      <c r="L169" s="195"/>
      <c r="M169" s="201"/>
      <c r="N169" s="202"/>
      <c r="O169" s="202"/>
      <c r="P169" s="202"/>
      <c r="Q169" s="202"/>
      <c r="R169" s="202"/>
      <c r="S169" s="202"/>
      <c r="T169" s="20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7" t="s">
        <v>143</v>
      </c>
      <c r="AU169" s="197" t="s">
        <v>82</v>
      </c>
      <c r="AV169" s="13" t="s">
        <v>82</v>
      </c>
      <c r="AW169" s="13" t="s">
        <v>30</v>
      </c>
      <c r="AX169" s="13" t="s">
        <v>73</v>
      </c>
      <c r="AY169" s="197" t="s">
        <v>135</v>
      </c>
    </row>
    <row r="170" s="13" customFormat="1">
      <c r="A170" s="13"/>
      <c r="B170" s="195"/>
      <c r="C170" s="13"/>
      <c r="D170" s="196" t="s">
        <v>143</v>
      </c>
      <c r="E170" s="197" t="s">
        <v>1</v>
      </c>
      <c r="F170" s="198" t="s">
        <v>195</v>
      </c>
      <c r="G170" s="13"/>
      <c r="H170" s="199">
        <v>134.85400000000001</v>
      </c>
      <c r="I170" s="200"/>
      <c r="J170" s="13"/>
      <c r="K170" s="13"/>
      <c r="L170" s="195"/>
      <c r="M170" s="201"/>
      <c r="N170" s="202"/>
      <c r="O170" s="202"/>
      <c r="P170" s="202"/>
      <c r="Q170" s="202"/>
      <c r="R170" s="202"/>
      <c r="S170" s="202"/>
      <c r="T170" s="20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7" t="s">
        <v>143</v>
      </c>
      <c r="AU170" s="197" t="s">
        <v>82</v>
      </c>
      <c r="AV170" s="13" t="s">
        <v>82</v>
      </c>
      <c r="AW170" s="13" t="s">
        <v>30</v>
      </c>
      <c r="AX170" s="13" t="s">
        <v>73</v>
      </c>
      <c r="AY170" s="197" t="s">
        <v>135</v>
      </c>
    </row>
    <row r="171" s="15" customFormat="1">
      <c r="A171" s="15"/>
      <c r="B171" s="212"/>
      <c r="C171" s="15"/>
      <c r="D171" s="196" t="s">
        <v>143</v>
      </c>
      <c r="E171" s="213" t="s">
        <v>1</v>
      </c>
      <c r="F171" s="214" t="s">
        <v>153</v>
      </c>
      <c r="G171" s="15"/>
      <c r="H171" s="215">
        <v>205.90300000000002</v>
      </c>
      <c r="I171" s="216"/>
      <c r="J171" s="15"/>
      <c r="K171" s="15"/>
      <c r="L171" s="212"/>
      <c r="M171" s="217"/>
      <c r="N171" s="218"/>
      <c r="O171" s="218"/>
      <c r="P171" s="218"/>
      <c r="Q171" s="218"/>
      <c r="R171" s="218"/>
      <c r="S171" s="218"/>
      <c r="T171" s="21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3" t="s">
        <v>143</v>
      </c>
      <c r="AU171" s="213" t="s">
        <v>82</v>
      </c>
      <c r="AV171" s="15" t="s">
        <v>141</v>
      </c>
      <c r="AW171" s="15" t="s">
        <v>30</v>
      </c>
      <c r="AX171" s="15" t="s">
        <v>80</v>
      </c>
      <c r="AY171" s="213" t="s">
        <v>135</v>
      </c>
    </row>
    <row r="172" s="2" customFormat="1" ht="24.15" customHeight="1">
      <c r="A172" s="38"/>
      <c r="B172" s="180"/>
      <c r="C172" s="181" t="s">
        <v>196</v>
      </c>
      <c r="D172" s="181" t="s">
        <v>137</v>
      </c>
      <c r="E172" s="182" t="s">
        <v>197</v>
      </c>
      <c r="F172" s="183" t="s">
        <v>198</v>
      </c>
      <c r="G172" s="184" t="s">
        <v>199</v>
      </c>
      <c r="H172" s="185">
        <v>370.625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38</v>
      </c>
      <c r="O172" s="77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141</v>
      </c>
      <c r="AT172" s="193" t="s">
        <v>137</v>
      </c>
      <c r="AU172" s="193" t="s">
        <v>82</v>
      </c>
      <c r="AY172" s="19" t="s">
        <v>135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9" t="s">
        <v>80</v>
      </c>
      <c r="BK172" s="194">
        <f>ROUND(I172*H172,2)</f>
        <v>0</v>
      </c>
      <c r="BL172" s="19" t="s">
        <v>141</v>
      </c>
      <c r="BM172" s="193" t="s">
        <v>200</v>
      </c>
    </row>
    <row r="173" s="13" customFormat="1">
      <c r="A173" s="13"/>
      <c r="B173" s="195"/>
      <c r="C173" s="13"/>
      <c r="D173" s="196" t="s">
        <v>143</v>
      </c>
      <c r="E173" s="13"/>
      <c r="F173" s="198" t="s">
        <v>201</v>
      </c>
      <c r="G173" s="13"/>
      <c r="H173" s="199">
        <v>370.625</v>
      </c>
      <c r="I173" s="200"/>
      <c r="J173" s="13"/>
      <c r="K173" s="13"/>
      <c r="L173" s="195"/>
      <c r="M173" s="201"/>
      <c r="N173" s="202"/>
      <c r="O173" s="202"/>
      <c r="P173" s="202"/>
      <c r="Q173" s="202"/>
      <c r="R173" s="202"/>
      <c r="S173" s="202"/>
      <c r="T173" s="20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7" t="s">
        <v>143</v>
      </c>
      <c r="AU173" s="197" t="s">
        <v>82</v>
      </c>
      <c r="AV173" s="13" t="s">
        <v>82</v>
      </c>
      <c r="AW173" s="13" t="s">
        <v>3</v>
      </c>
      <c r="AX173" s="13" t="s">
        <v>80</v>
      </c>
      <c r="AY173" s="197" t="s">
        <v>135</v>
      </c>
    </row>
    <row r="174" s="2" customFormat="1" ht="16.5" customHeight="1">
      <c r="A174" s="38"/>
      <c r="B174" s="180"/>
      <c r="C174" s="181" t="s">
        <v>202</v>
      </c>
      <c r="D174" s="181" t="s">
        <v>137</v>
      </c>
      <c r="E174" s="182" t="s">
        <v>203</v>
      </c>
      <c r="F174" s="183" t="s">
        <v>204</v>
      </c>
      <c r="G174" s="184" t="s">
        <v>174</v>
      </c>
      <c r="H174" s="185">
        <v>205.90299999999999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38</v>
      </c>
      <c r="O174" s="77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141</v>
      </c>
      <c r="AT174" s="193" t="s">
        <v>137</v>
      </c>
      <c r="AU174" s="193" t="s">
        <v>82</v>
      </c>
      <c r="AY174" s="19" t="s">
        <v>135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9" t="s">
        <v>80</v>
      </c>
      <c r="BK174" s="194">
        <f>ROUND(I174*H174,2)</f>
        <v>0</v>
      </c>
      <c r="BL174" s="19" t="s">
        <v>141</v>
      </c>
      <c r="BM174" s="193" t="s">
        <v>205</v>
      </c>
    </row>
    <row r="175" s="2" customFormat="1" ht="24.15" customHeight="1">
      <c r="A175" s="38"/>
      <c r="B175" s="180"/>
      <c r="C175" s="181" t="s">
        <v>206</v>
      </c>
      <c r="D175" s="181" t="s">
        <v>137</v>
      </c>
      <c r="E175" s="182" t="s">
        <v>207</v>
      </c>
      <c r="F175" s="183" t="s">
        <v>208</v>
      </c>
      <c r="G175" s="184" t="s">
        <v>174</v>
      </c>
      <c r="H175" s="185">
        <v>134.85400000000001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38</v>
      </c>
      <c r="O175" s="77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141</v>
      </c>
      <c r="AT175" s="193" t="s">
        <v>137</v>
      </c>
      <c r="AU175" s="193" t="s">
        <v>82</v>
      </c>
      <c r="AY175" s="19" t="s">
        <v>135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9" t="s">
        <v>80</v>
      </c>
      <c r="BK175" s="194">
        <f>ROUND(I175*H175,2)</f>
        <v>0</v>
      </c>
      <c r="BL175" s="19" t="s">
        <v>141</v>
      </c>
      <c r="BM175" s="193" t="s">
        <v>209</v>
      </c>
    </row>
    <row r="176" s="16" customFormat="1">
      <c r="A176" s="16"/>
      <c r="B176" s="220"/>
      <c r="C176" s="16"/>
      <c r="D176" s="196" t="s">
        <v>143</v>
      </c>
      <c r="E176" s="221" t="s">
        <v>1</v>
      </c>
      <c r="F176" s="222" t="s">
        <v>210</v>
      </c>
      <c r="G176" s="16"/>
      <c r="H176" s="221" t="s">
        <v>1</v>
      </c>
      <c r="I176" s="223"/>
      <c r="J176" s="16"/>
      <c r="K176" s="16"/>
      <c r="L176" s="220"/>
      <c r="M176" s="224"/>
      <c r="N176" s="225"/>
      <c r="O176" s="225"/>
      <c r="P176" s="225"/>
      <c r="Q176" s="225"/>
      <c r="R176" s="225"/>
      <c r="S176" s="225"/>
      <c r="T176" s="22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21" t="s">
        <v>143</v>
      </c>
      <c r="AU176" s="221" t="s">
        <v>82</v>
      </c>
      <c r="AV176" s="16" t="s">
        <v>80</v>
      </c>
      <c r="AW176" s="16" t="s">
        <v>30</v>
      </c>
      <c r="AX176" s="16" t="s">
        <v>73</v>
      </c>
      <c r="AY176" s="221" t="s">
        <v>135</v>
      </c>
    </row>
    <row r="177" s="13" customFormat="1">
      <c r="A177" s="13"/>
      <c r="B177" s="195"/>
      <c r="C177" s="13"/>
      <c r="D177" s="196" t="s">
        <v>143</v>
      </c>
      <c r="E177" s="197" t="s">
        <v>1</v>
      </c>
      <c r="F177" s="198" t="s">
        <v>211</v>
      </c>
      <c r="G177" s="13"/>
      <c r="H177" s="199">
        <v>51.200000000000003</v>
      </c>
      <c r="I177" s="200"/>
      <c r="J177" s="13"/>
      <c r="K177" s="13"/>
      <c r="L177" s="195"/>
      <c r="M177" s="201"/>
      <c r="N177" s="202"/>
      <c r="O177" s="202"/>
      <c r="P177" s="202"/>
      <c r="Q177" s="202"/>
      <c r="R177" s="202"/>
      <c r="S177" s="202"/>
      <c r="T177" s="20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7" t="s">
        <v>143</v>
      </c>
      <c r="AU177" s="197" t="s">
        <v>82</v>
      </c>
      <c r="AV177" s="13" t="s">
        <v>82</v>
      </c>
      <c r="AW177" s="13" t="s">
        <v>30</v>
      </c>
      <c r="AX177" s="13" t="s">
        <v>73</v>
      </c>
      <c r="AY177" s="197" t="s">
        <v>135</v>
      </c>
    </row>
    <row r="178" s="13" customFormat="1">
      <c r="A178" s="13"/>
      <c r="B178" s="195"/>
      <c r="C178" s="13"/>
      <c r="D178" s="196" t="s">
        <v>143</v>
      </c>
      <c r="E178" s="197" t="s">
        <v>1</v>
      </c>
      <c r="F178" s="198" t="s">
        <v>212</v>
      </c>
      <c r="G178" s="13"/>
      <c r="H178" s="199">
        <v>63.651000000000003</v>
      </c>
      <c r="I178" s="200"/>
      <c r="J178" s="13"/>
      <c r="K178" s="13"/>
      <c r="L178" s="195"/>
      <c r="M178" s="201"/>
      <c r="N178" s="202"/>
      <c r="O178" s="202"/>
      <c r="P178" s="202"/>
      <c r="Q178" s="202"/>
      <c r="R178" s="202"/>
      <c r="S178" s="202"/>
      <c r="T178" s="20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7" t="s">
        <v>143</v>
      </c>
      <c r="AU178" s="197" t="s">
        <v>82</v>
      </c>
      <c r="AV178" s="13" t="s">
        <v>82</v>
      </c>
      <c r="AW178" s="13" t="s">
        <v>30</v>
      </c>
      <c r="AX178" s="13" t="s">
        <v>73</v>
      </c>
      <c r="AY178" s="197" t="s">
        <v>135</v>
      </c>
    </row>
    <row r="179" s="14" customFormat="1">
      <c r="A179" s="14"/>
      <c r="B179" s="204"/>
      <c r="C179" s="14"/>
      <c r="D179" s="196" t="s">
        <v>143</v>
      </c>
      <c r="E179" s="205" t="s">
        <v>1</v>
      </c>
      <c r="F179" s="206" t="s">
        <v>150</v>
      </c>
      <c r="G179" s="14"/>
      <c r="H179" s="207">
        <v>114.851</v>
      </c>
      <c r="I179" s="208"/>
      <c r="J179" s="14"/>
      <c r="K179" s="14"/>
      <c r="L179" s="204"/>
      <c r="M179" s="209"/>
      <c r="N179" s="210"/>
      <c r="O179" s="210"/>
      <c r="P179" s="210"/>
      <c r="Q179" s="210"/>
      <c r="R179" s="210"/>
      <c r="S179" s="210"/>
      <c r="T179" s="21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5" t="s">
        <v>143</v>
      </c>
      <c r="AU179" s="205" t="s">
        <v>82</v>
      </c>
      <c r="AV179" s="14" t="s">
        <v>151</v>
      </c>
      <c r="AW179" s="14" t="s">
        <v>30</v>
      </c>
      <c r="AX179" s="14" t="s">
        <v>73</v>
      </c>
      <c r="AY179" s="205" t="s">
        <v>135</v>
      </c>
    </row>
    <row r="180" s="13" customFormat="1">
      <c r="A180" s="13"/>
      <c r="B180" s="195"/>
      <c r="C180" s="13"/>
      <c r="D180" s="196" t="s">
        <v>143</v>
      </c>
      <c r="E180" s="197" t="s">
        <v>1</v>
      </c>
      <c r="F180" s="198" t="s">
        <v>213</v>
      </c>
      <c r="G180" s="13"/>
      <c r="H180" s="199">
        <v>20.003</v>
      </c>
      <c r="I180" s="200"/>
      <c r="J180" s="13"/>
      <c r="K180" s="13"/>
      <c r="L180" s="195"/>
      <c r="M180" s="201"/>
      <c r="N180" s="202"/>
      <c r="O180" s="202"/>
      <c r="P180" s="202"/>
      <c r="Q180" s="202"/>
      <c r="R180" s="202"/>
      <c r="S180" s="202"/>
      <c r="T180" s="20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7" t="s">
        <v>143</v>
      </c>
      <c r="AU180" s="197" t="s">
        <v>82</v>
      </c>
      <c r="AV180" s="13" t="s">
        <v>82</v>
      </c>
      <c r="AW180" s="13" t="s">
        <v>30</v>
      </c>
      <c r="AX180" s="13" t="s">
        <v>73</v>
      </c>
      <c r="AY180" s="197" t="s">
        <v>135</v>
      </c>
    </row>
    <row r="181" s="15" customFormat="1">
      <c r="A181" s="15"/>
      <c r="B181" s="212"/>
      <c r="C181" s="15"/>
      <c r="D181" s="196" t="s">
        <v>143</v>
      </c>
      <c r="E181" s="213" t="s">
        <v>1</v>
      </c>
      <c r="F181" s="214" t="s">
        <v>153</v>
      </c>
      <c r="G181" s="15"/>
      <c r="H181" s="215">
        <v>134.85399999999999</v>
      </c>
      <c r="I181" s="216"/>
      <c r="J181" s="15"/>
      <c r="K181" s="15"/>
      <c r="L181" s="212"/>
      <c r="M181" s="217"/>
      <c r="N181" s="218"/>
      <c r="O181" s="218"/>
      <c r="P181" s="218"/>
      <c r="Q181" s="218"/>
      <c r="R181" s="218"/>
      <c r="S181" s="218"/>
      <c r="T181" s="21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3" t="s">
        <v>143</v>
      </c>
      <c r="AU181" s="213" t="s">
        <v>82</v>
      </c>
      <c r="AV181" s="15" t="s">
        <v>141</v>
      </c>
      <c r="AW181" s="15" t="s">
        <v>30</v>
      </c>
      <c r="AX181" s="15" t="s">
        <v>80</v>
      </c>
      <c r="AY181" s="213" t="s">
        <v>135</v>
      </c>
    </row>
    <row r="182" s="2" customFormat="1" ht="16.5" customHeight="1">
      <c r="A182" s="38"/>
      <c r="B182" s="180"/>
      <c r="C182" s="227" t="s">
        <v>214</v>
      </c>
      <c r="D182" s="227" t="s">
        <v>215</v>
      </c>
      <c r="E182" s="228" t="s">
        <v>216</v>
      </c>
      <c r="F182" s="229" t="s">
        <v>217</v>
      </c>
      <c r="G182" s="230" t="s">
        <v>199</v>
      </c>
      <c r="H182" s="231">
        <v>269.70800000000003</v>
      </c>
      <c r="I182" s="232"/>
      <c r="J182" s="233">
        <f>ROUND(I182*H182,2)</f>
        <v>0</v>
      </c>
      <c r="K182" s="234"/>
      <c r="L182" s="235"/>
      <c r="M182" s="236" t="s">
        <v>1</v>
      </c>
      <c r="N182" s="237" t="s">
        <v>38</v>
      </c>
      <c r="O182" s="77"/>
      <c r="P182" s="191">
        <f>O182*H182</f>
        <v>0</v>
      </c>
      <c r="Q182" s="191">
        <v>1</v>
      </c>
      <c r="R182" s="191">
        <f>Q182*H182</f>
        <v>269.70800000000003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183</v>
      </c>
      <c r="AT182" s="193" t="s">
        <v>215</v>
      </c>
      <c r="AU182" s="193" t="s">
        <v>82</v>
      </c>
      <c r="AY182" s="19" t="s">
        <v>135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9" t="s">
        <v>80</v>
      </c>
      <c r="BK182" s="194">
        <f>ROUND(I182*H182,2)</f>
        <v>0</v>
      </c>
      <c r="BL182" s="19" t="s">
        <v>141</v>
      </c>
      <c r="BM182" s="193" t="s">
        <v>218</v>
      </c>
    </row>
    <row r="183" s="13" customFormat="1">
      <c r="A183" s="13"/>
      <c r="B183" s="195"/>
      <c r="C183" s="13"/>
      <c r="D183" s="196" t="s">
        <v>143</v>
      </c>
      <c r="E183" s="13"/>
      <c r="F183" s="198" t="s">
        <v>219</v>
      </c>
      <c r="G183" s="13"/>
      <c r="H183" s="199">
        <v>269.70800000000003</v>
      </c>
      <c r="I183" s="200"/>
      <c r="J183" s="13"/>
      <c r="K183" s="13"/>
      <c r="L183" s="195"/>
      <c r="M183" s="201"/>
      <c r="N183" s="202"/>
      <c r="O183" s="202"/>
      <c r="P183" s="202"/>
      <c r="Q183" s="202"/>
      <c r="R183" s="202"/>
      <c r="S183" s="202"/>
      <c r="T183" s="20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7" t="s">
        <v>143</v>
      </c>
      <c r="AU183" s="197" t="s">
        <v>82</v>
      </c>
      <c r="AV183" s="13" t="s">
        <v>82</v>
      </c>
      <c r="AW183" s="13" t="s">
        <v>3</v>
      </c>
      <c r="AX183" s="13" t="s">
        <v>80</v>
      </c>
      <c r="AY183" s="197" t="s">
        <v>135</v>
      </c>
    </row>
    <row r="184" s="2" customFormat="1" ht="24.15" customHeight="1">
      <c r="A184" s="38"/>
      <c r="B184" s="180"/>
      <c r="C184" s="181" t="s">
        <v>220</v>
      </c>
      <c r="D184" s="181" t="s">
        <v>137</v>
      </c>
      <c r="E184" s="182" t="s">
        <v>221</v>
      </c>
      <c r="F184" s="183" t="s">
        <v>222</v>
      </c>
      <c r="G184" s="184" t="s">
        <v>174</v>
      </c>
      <c r="H184" s="185">
        <v>56.030000000000001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38</v>
      </c>
      <c r="O184" s="77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141</v>
      </c>
      <c r="AT184" s="193" t="s">
        <v>137</v>
      </c>
      <c r="AU184" s="193" t="s">
        <v>82</v>
      </c>
      <c r="AY184" s="19" t="s">
        <v>135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9" t="s">
        <v>80</v>
      </c>
      <c r="BK184" s="194">
        <f>ROUND(I184*H184,2)</f>
        <v>0</v>
      </c>
      <c r="BL184" s="19" t="s">
        <v>141</v>
      </c>
      <c r="BM184" s="193" t="s">
        <v>223</v>
      </c>
    </row>
    <row r="185" s="13" customFormat="1">
      <c r="A185" s="13"/>
      <c r="B185" s="195"/>
      <c r="C185" s="13"/>
      <c r="D185" s="196" t="s">
        <v>143</v>
      </c>
      <c r="E185" s="197" t="s">
        <v>1</v>
      </c>
      <c r="F185" s="198" t="s">
        <v>224</v>
      </c>
      <c r="G185" s="13"/>
      <c r="H185" s="199">
        <v>8.7989999999999995</v>
      </c>
      <c r="I185" s="200"/>
      <c r="J185" s="13"/>
      <c r="K185" s="13"/>
      <c r="L185" s="195"/>
      <c r="M185" s="201"/>
      <c r="N185" s="202"/>
      <c r="O185" s="202"/>
      <c r="P185" s="202"/>
      <c r="Q185" s="202"/>
      <c r="R185" s="202"/>
      <c r="S185" s="202"/>
      <c r="T185" s="20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7" t="s">
        <v>143</v>
      </c>
      <c r="AU185" s="197" t="s">
        <v>82</v>
      </c>
      <c r="AV185" s="13" t="s">
        <v>82</v>
      </c>
      <c r="AW185" s="13" t="s">
        <v>30</v>
      </c>
      <c r="AX185" s="13" t="s">
        <v>73</v>
      </c>
      <c r="AY185" s="197" t="s">
        <v>135</v>
      </c>
    </row>
    <row r="186" s="13" customFormat="1">
      <c r="A186" s="13"/>
      <c r="B186" s="195"/>
      <c r="C186" s="13"/>
      <c r="D186" s="196" t="s">
        <v>143</v>
      </c>
      <c r="E186" s="197" t="s">
        <v>1</v>
      </c>
      <c r="F186" s="198" t="s">
        <v>225</v>
      </c>
      <c r="G186" s="13"/>
      <c r="H186" s="199">
        <v>23.417999999999999</v>
      </c>
      <c r="I186" s="200"/>
      <c r="J186" s="13"/>
      <c r="K186" s="13"/>
      <c r="L186" s="195"/>
      <c r="M186" s="201"/>
      <c r="N186" s="202"/>
      <c r="O186" s="202"/>
      <c r="P186" s="202"/>
      <c r="Q186" s="202"/>
      <c r="R186" s="202"/>
      <c r="S186" s="202"/>
      <c r="T186" s="20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7" t="s">
        <v>143</v>
      </c>
      <c r="AU186" s="197" t="s">
        <v>82</v>
      </c>
      <c r="AV186" s="13" t="s">
        <v>82</v>
      </c>
      <c r="AW186" s="13" t="s">
        <v>30</v>
      </c>
      <c r="AX186" s="13" t="s">
        <v>73</v>
      </c>
      <c r="AY186" s="197" t="s">
        <v>135</v>
      </c>
    </row>
    <row r="187" s="13" customFormat="1">
      <c r="A187" s="13"/>
      <c r="B187" s="195"/>
      <c r="C187" s="13"/>
      <c r="D187" s="196" t="s">
        <v>143</v>
      </c>
      <c r="E187" s="197" t="s">
        <v>1</v>
      </c>
      <c r="F187" s="198" t="s">
        <v>226</v>
      </c>
      <c r="G187" s="13"/>
      <c r="H187" s="199">
        <v>23.812999999999999</v>
      </c>
      <c r="I187" s="200"/>
      <c r="J187" s="13"/>
      <c r="K187" s="13"/>
      <c r="L187" s="195"/>
      <c r="M187" s="201"/>
      <c r="N187" s="202"/>
      <c r="O187" s="202"/>
      <c r="P187" s="202"/>
      <c r="Q187" s="202"/>
      <c r="R187" s="202"/>
      <c r="S187" s="202"/>
      <c r="T187" s="20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7" t="s">
        <v>143</v>
      </c>
      <c r="AU187" s="197" t="s">
        <v>82</v>
      </c>
      <c r="AV187" s="13" t="s">
        <v>82</v>
      </c>
      <c r="AW187" s="13" t="s">
        <v>30</v>
      </c>
      <c r="AX187" s="13" t="s">
        <v>73</v>
      </c>
      <c r="AY187" s="197" t="s">
        <v>135</v>
      </c>
    </row>
    <row r="188" s="15" customFormat="1">
      <c r="A188" s="15"/>
      <c r="B188" s="212"/>
      <c r="C188" s="15"/>
      <c r="D188" s="196" t="s">
        <v>143</v>
      </c>
      <c r="E188" s="213" t="s">
        <v>1</v>
      </c>
      <c r="F188" s="214" t="s">
        <v>153</v>
      </c>
      <c r="G188" s="15"/>
      <c r="H188" s="215">
        <v>56.030000000000001</v>
      </c>
      <c r="I188" s="216"/>
      <c r="J188" s="15"/>
      <c r="K188" s="15"/>
      <c r="L188" s="212"/>
      <c r="M188" s="217"/>
      <c r="N188" s="218"/>
      <c r="O188" s="218"/>
      <c r="P188" s="218"/>
      <c r="Q188" s="218"/>
      <c r="R188" s="218"/>
      <c r="S188" s="218"/>
      <c r="T188" s="21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3" t="s">
        <v>143</v>
      </c>
      <c r="AU188" s="213" t="s">
        <v>82</v>
      </c>
      <c r="AV188" s="15" t="s">
        <v>141</v>
      </c>
      <c r="AW188" s="15" t="s">
        <v>30</v>
      </c>
      <c r="AX188" s="15" t="s">
        <v>80</v>
      </c>
      <c r="AY188" s="213" t="s">
        <v>135</v>
      </c>
    </row>
    <row r="189" s="2" customFormat="1" ht="16.5" customHeight="1">
      <c r="A189" s="38"/>
      <c r="B189" s="180"/>
      <c r="C189" s="227" t="s">
        <v>8</v>
      </c>
      <c r="D189" s="227" t="s">
        <v>215</v>
      </c>
      <c r="E189" s="228" t="s">
        <v>227</v>
      </c>
      <c r="F189" s="229" t="s">
        <v>228</v>
      </c>
      <c r="G189" s="230" t="s">
        <v>199</v>
      </c>
      <c r="H189" s="231">
        <v>112.06</v>
      </c>
      <c r="I189" s="232"/>
      <c r="J189" s="233">
        <f>ROUND(I189*H189,2)</f>
        <v>0</v>
      </c>
      <c r="K189" s="234"/>
      <c r="L189" s="235"/>
      <c r="M189" s="236" t="s">
        <v>1</v>
      </c>
      <c r="N189" s="237" t="s">
        <v>38</v>
      </c>
      <c r="O189" s="77"/>
      <c r="P189" s="191">
        <f>O189*H189</f>
        <v>0</v>
      </c>
      <c r="Q189" s="191">
        <v>1</v>
      </c>
      <c r="R189" s="191">
        <f>Q189*H189</f>
        <v>112.06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183</v>
      </c>
      <c r="AT189" s="193" t="s">
        <v>215</v>
      </c>
      <c r="AU189" s="193" t="s">
        <v>82</v>
      </c>
      <c r="AY189" s="19" t="s">
        <v>135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9" t="s">
        <v>80</v>
      </c>
      <c r="BK189" s="194">
        <f>ROUND(I189*H189,2)</f>
        <v>0</v>
      </c>
      <c r="BL189" s="19" t="s">
        <v>141</v>
      </c>
      <c r="BM189" s="193" t="s">
        <v>229</v>
      </c>
    </row>
    <row r="190" s="13" customFormat="1">
      <c r="A190" s="13"/>
      <c r="B190" s="195"/>
      <c r="C190" s="13"/>
      <c r="D190" s="196" t="s">
        <v>143</v>
      </c>
      <c r="E190" s="13"/>
      <c r="F190" s="198" t="s">
        <v>230</v>
      </c>
      <c r="G190" s="13"/>
      <c r="H190" s="199">
        <v>112.06</v>
      </c>
      <c r="I190" s="200"/>
      <c r="J190" s="13"/>
      <c r="K190" s="13"/>
      <c r="L190" s="195"/>
      <c r="M190" s="201"/>
      <c r="N190" s="202"/>
      <c r="O190" s="202"/>
      <c r="P190" s="202"/>
      <c r="Q190" s="202"/>
      <c r="R190" s="202"/>
      <c r="S190" s="202"/>
      <c r="T190" s="20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7" t="s">
        <v>143</v>
      </c>
      <c r="AU190" s="197" t="s">
        <v>82</v>
      </c>
      <c r="AV190" s="13" t="s">
        <v>82</v>
      </c>
      <c r="AW190" s="13" t="s">
        <v>3</v>
      </c>
      <c r="AX190" s="13" t="s">
        <v>80</v>
      </c>
      <c r="AY190" s="197" t="s">
        <v>135</v>
      </c>
    </row>
    <row r="191" s="12" customFormat="1" ht="22.8" customHeight="1">
      <c r="A191" s="12"/>
      <c r="B191" s="167"/>
      <c r="C191" s="12"/>
      <c r="D191" s="168" t="s">
        <v>72</v>
      </c>
      <c r="E191" s="178" t="s">
        <v>82</v>
      </c>
      <c r="F191" s="178" t="s">
        <v>231</v>
      </c>
      <c r="G191" s="12"/>
      <c r="H191" s="12"/>
      <c r="I191" s="170"/>
      <c r="J191" s="179">
        <f>BK191</f>
        <v>0</v>
      </c>
      <c r="K191" s="12"/>
      <c r="L191" s="167"/>
      <c r="M191" s="172"/>
      <c r="N191" s="173"/>
      <c r="O191" s="173"/>
      <c r="P191" s="174">
        <f>SUM(P192:P193)</f>
        <v>0</v>
      </c>
      <c r="Q191" s="173"/>
      <c r="R191" s="174">
        <f>SUM(R192:R193)</f>
        <v>0.76941194000000002</v>
      </c>
      <c r="S191" s="173"/>
      <c r="T191" s="175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8" t="s">
        <v>80</v>
      </c>
      <c r="AT191" s="176" t="s">
        <v>72</v>
      </c>
      <c r="AU191" s="176" t="s">
        <v>80</v>
      </c>
      <c r="AY191" s="168" t="s">
        <v>135</v>
      </c>
      <c r="BK191" s="177">
        <f>SUM(BK192:BK193)</f>
        <v>0</v>
      </c>
    </row>
    <row r="192" s="2" customFormat="1" ht="21.75" customHeight="1">
      <c r="A192" s="38"/>
      <c r="B192" s="180"/>
      <c r="C192" s="181" t="s">
        <v>232</v>
      </c>
      <c r="D192" s="181" t="s">
        <v>137</v>
      </c>
      <c r="E192" s="182" t="s">
        <v>233</v>
      </c>
      <c r="F192" s="183" t="s">
        <v>234</v>
      </c>
      <c r="G192" s="184" t="s">
        <v>174</v>
      </c>
      <c r="H192" s="185">
        <v>0.34100000000000003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38</v>
      </c>
      <c r="O192" s="77"/>
      <c r="P192" s="191">
        <f>O192*H192</f>
        <v>0</v>
      </c>
      <c r="Q192" s="191">
        <v>2.2563399999999998</v>
      </c>
      <c r="R192" s="191">
        <f>Q192*H192</f>
        <v>0.76941194000000002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141</v>
      </c>
      <c r="AT192" s="193" t="s">
        <v>137</v>
      </c>
      <c r="AU192" s="193" t="s">
        <v>82</v>
      </c>
      <c r="AY192" s="19" t="s">
        <v>135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9" t="s">
        <v>80</v>
      </c>
      <c r="BK192" s="194">
        <f>ROUND(I192*H192,2)</f>
        <v>0</v>
      </c>
      <c r="BL192" s="19" t="s">
        <v>141</v>
      </c>
      <c r="BM192" s="193" t="s">
        <v>235</v>
      </c>
    </row>
    <row r="193" s="13" customFormat="1">
      <c r="A193" s="13"/>
      <c r="B193" s="195"/>
      <c r="C193" s="13"/>
      <c r="D193" s="196" t="s">
        <v>143</v>
      </c>
      <c r="E193" s="197" t="s">
        <v>1</v>
      </c>
      <c r="F193" s="198" t="s">
        <v>236</v>
      </c>
      <c r="G193" s="13"/>
      <c r="H193" s="199">
        <v>0.34100000000000003</v>
      </c>
      <c r="I193" s="200"/>
      <c r="J193" s="13"/>
      <c r="K193" s="13"/>
      <c r="L193" s="195"/>
      <c r="M193" s="201"/>
      <c r="N193" s="202"/>
      <c r="O193" s="202"/>
      <c r="P193" s="202"/>
      <c r="Q193" s="202"/>
      <c r="R193" s="202"/>
      <c r="S193" s="202"/>
      <c r="T193" s="20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7" t="s">
        <v>143</v>
      </c>
      <c r="AU193" s="197" t="s">
        <v>82</v>
      </c>
      <c r="AV193" s="13" t="s">
        <v>82</v>
      </c>
      <c r="AW193" s="13" t="s">
        <v>30</v>
      </c>
      <c r="AX193" s="13" t="s">
        <v>80</v>
      </c>
      <c r="AY193" s="197" t="s">
        <v>135</v>
      </c>
    </row>
    <row r="194" s="12" customFormat="1" ht="22.8" customHeight="1">
      <c r="A194" s="12"/>
      <c r="B194" s="167"/>
      <c r="C194" s="12"/>
      <c r="D194" s="168" t="s">
        <v>72</v>
      </c>
      <c r="E194" s="178" t="s">
        <v>141</v>
      </c>
      <c r="F194" s="178" t="s">
        <v>237</v>
      </c>
      <c r="G194" s="12"/>
      <c r="H194" s="12"/>
      <c r="I194" s="170"/>
      <c r="J194" s="179">
        <f>BK194</f>
        <v>0</v>
      </c>
      <c r="K194" s="12"/>
      <c r="L194" s="167"/>
      <c r="M194" s="172"/>
      <c r="N194" s="173"/>
      <c r="O194" s="173"/>
      <c r="P194" s="174">
        <f>SUM(P195:P199)</f>
        <v>0</v>
      </c>
      <c r="Q194" s="173"/>
      <c r="R194" s="174">
        <f>SUM(R195:R199)</f>
        <v>28.397474630000001</v>
      </c>
      <c r="S194" s="173"/>
      <c r="T194" s="175">
        <f>SUM(T195:T199)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8" t="s">
        <v>80</v>
      </c>
      <c r="AT194" s="176" t="s">
        <v>72</v>
      </c>
      <c r="AU194" s="176" t="s">
        <v>80</v>
      </c>
      <c r="AY194" s="168" t="s">
        <v>135</v>
      </c>
      <c r="BK194" s="177">
        <f>SUM(BK195:BK199)</f>
        <v>0</v>
      </c>
    </row>
    <row r="195" s="2" customFormat="1" ht="16.5" customHeight="1">
      <c r="A195" s="38"/>
      <c r="B195" s="180"/>
      <c r="C195" s="181" t="s">
        <v>238</v>
      </c>
      <c r="D195" s="181" t="s">
        <v>137</v>
      </c>
      <c r="E195" s="182" t="s">
        <v>239</v>
      </c>
      <c r="F195" s="183" t="s">
        <v>240</v>
      </c>
      <c r="G195" s="184" t="s">
        <v>174</v>
      </c>
      <c r="H195" s="185">
        <v>15.019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38</v>
      </c>
      <c r="O195" s="77"/>
      <c r="P195" s="191">
        <f>O195*H195</f>
        <v>0</v>
      </c>
      <c r="Q195" s="191">
        <v>1.8907700000000001</v>
      </c>
      <c r="R195" s="191">
        <f>Q195*H195</f>
        <v>28.397474630000001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141</v>
      </c>
      <c r="AT195" s="193" t="s">
        <v>137</v>
      </c>
      <c r="AU195" s="193" t="s">
        <v>82</v>
      </c>
      <c r="AY195" s="19" t="s">
        <v>135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9" t="s">
        <v>80</v>
      </c>
      <c r="BK195" s="194">
        <f>ROUND(I195*H195,2)</f>
        <v>0</v>
      </c>
      <c r="BL195" s="19" t="s">
        <v>141</v>
      </c>
      <c r="BM195" s="193" t="s">
        <v>241</v>
      </c>
    </row>
    <row r="196" s="13" customFormat="1">
      <c r="A196" s="13"/>
      <c r="B196" s="195"/>
      <c r="C196" s="13"/>
      <c r="D196" s="196" t="s">
        <v>143</v>
      </c>
      <c r="E196" s="197" t="s">
        <v>1</v>
      </c>
      <c r="F196" s="198" t="s">
        <v>242</v>
      </c>
      <c r="G196" s="13"/>
      <c r="H196" s="199">
        <v>2.9329999999999998</v>
      </c>
      <c r="I196" s="200"/>
      <c r="J196" s="13"/>
      <c r="K196" s="13"/>
      <c r="L196" s="195"/>
      <c r="M196" s="201"/>
      <c r="N196" s="202"/>
      <c r="O196" s="202"/>
      <c r="P196" s="202"/>
      <c r="Q196" s="202"/>
      <c r="R196" s="202"/>
      <c r="S196" s="202"/>
      <c r="T196" s="20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7" t="s">
        <v>143</v>
      </c>
      <c r="AU196" s="197" t="s">
        <v>82</v>
      </c>
      <c r="AV196" s="13" t="s">
        <v>82</v>
      </c>
      <c r="AW196" s="13" t="s">
        <v>30</v>
      </c>
      <c r="AX196" s="13" t="s">
        <v>73</v>
      </c>
      <c r="AY196" s="197" t="s">
        <v>135</v>
      </c>
    </row>
    <row r="197" s="13" customFormat="1">
      <c r="A197" s="13"/>
      <c r="B197" s="195"/>
      <c r="C197" s="13"/>
      <c r="D197" s="196" t="s">
        <v>143</v>
      </c>
      <c r="E197" s="197" t="s">
        <v>1</v>
      </c>
      <c r="F197" s="198" t="s">
        <v>243</v>
      </c>
      <c r="G197" s="13"/>
      <c r="H197" s="199">
        <v>6.024</v>
      </c>
      <c r="I197" s="200"/>
      <c r="J197" s="13"/>
      <c r="K197" s="13"/>
      <c r="L197" s="195"/>
      <c r="M197" s="201"/>
      <c r="N197" s="202"/>
      <c r="O197" s="202"/>
      <c r="P197" s="202"/>
      <c r="Q197" s="202"/>
      <c r="R197" s="202"/>
      <c r="S197" s="202"/>
      <c r="T197" s="20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7" t="s">
        <v>143</v>
      </c>
      <c r="AU197" s="197" t="s">
        <v>82</v>
      </c>
      <c r="AV197" s="13" t="s">
        <v>82</v>
      </c>
      <c r="AW197" s="13" t="s">
        <v>30</v>
      </c>
      <c r="AX197" s="13" t="s">
        <v>73</v>
      </c>
      <c r="AY197" s="197" t="s">
        <v>135</v>
      </c>
    </row>
    <row r="198" s="13" customFormat="1">
      <c r="A198" s="13"/>
      <c r="B198" s="195"/>
      <c r="C198" s="13"/>
      <c r="D198" s="196" t="s">
        <v>143</v>
      </c>
      <c r="E198" s="197" t="s">
        <v>1</v>
      </c>
      <c r="F198" s="198" t="s">
        <v>244</v>
      </c>
      <c r="G198" s="13"/>
      <c r="H198" s="199">
        <v>6.0620000000000003</v>
      </c>
      <c r="I198" s="200"/>
      <c r="J198" s="13"/>
      <c r="K198" s="13"/>
      <c r="L198" s="195"/>
      <c r="M198" s="201"/>
      <c r="N198" s="202"/>
      <c r="O198" s="202"/>
      <c r="P198" s="202"/>
      <c r="Q198" s="202"/>
      <c r="R198" s="202"/>
      <c r="S198" s="202"/>
      <c r="T198" s="20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7" t="s">
        <v>143</v>
      </c>
      <c r="AU198" s="197" t="s">
        <v>82</v>
      </c>
      <c r="AV198" s="13" t="s">
        <v>82</v>
      </c>
      <c r="AW198" s="13" t="s">
        <v>30</v>
      </c>
      <c r="AX198" s="13" t="s">
        <v>73</v>
      </c>
      <c r="AY198" s="197" t="s">
        <v>135</v>
      </c>
    </row>
    <row r="199" s="15" customFormat="1">
      <c r="A199" s="15"/>
      <c r="B199" s="212"/>
      <c r="C199" s="15"/>
      <c r="D199" s="196" t="s">
        <v>143</v>
      </c>
      <c r="E199" s="213" t="s">
        <v>1</v>
      </c>
      <c r="F199" s="214" t="s">
        <v>153</v>
      </c>
      <c r="G199" s="15"/>
      <c r="H199" s="215">
        <v>15.019000000000002</v>
      </c>
      <c r="I199" s="216"/>
      <c r="J199" s="15"/>
      <c r="K199" s="15"/>
      <c r="L199" s="212"/>
      <c r="M199" s="217"/>
      <c r="N199" s="218"/>
      <c r="O199" s="218"/>
      <c r="P199" s="218"/>
      <c r="Q199" s="218"/>
      <c r="R199" s="218"/>
      <c r="S199" s="218"/>
      <c r="T199" s="219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13" t="s">
        <v>143</v>
      </c>
      <c r="AU199" s="213" t="s">
        <v>82</v>
      </c>
      <c r="AV199" s="15" t="s">
        <v>141</v>
      </c>
      <c r="AW199" s="15" t="s">
        <v>30</v>
      </c>
      <c r="AX199" s="15" t="s">
        <v>80</v>
      </c>
      <c r="AY199" s="213" t="s">
        <v>135</v>
      </c>
    </row>
    <row r="200" s="12" customFormat="1" ht="22.8" customHeight="1">
      <c r="A200" s="12"/>
      <c r="B200" s="167"/>
      <c r="C200" s="12"/>
      <c r="D200" s="168" t="s">
        <v>72</v>
      </c>
      <c r="E200" s="178" t="s">
        <v>165</v>
      </c>
      <c r="F200" s="178" t="s">
        <v>245</v>
      </c>
      <c r="G200" s="12"/>
      <c r="H200" s="12"/>
      <c r="I200" s="170"/>
      <c r="J200" s="179">
        <f>BK200</f>
        <v>0</v>
      </c>
      <c r="K200" s="12"/>
      <c r="L200" s="167"/>
      <c r="M200" s="172"/>
      <c r="N200" s="173"/>
      <c r="O200" s="173"/>
      <c r="P200" s="174">
        <f>SUM(P201:P213)</f>
        <v>0</v>
      </c>
      <c r="Q200" s="173"/>
      <c r="R200" s="174">
        <f>SUM(R201:R213)</f>
        <v>35.498492999999996</v>
      </c>
      <c r="S200" s="173"/>
      <c r="T200" s="175">
        <f>SUM(T201:T213)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68" t="s">
        <v>80</v>
      </c>
      <c r="AT200" s="176" t="s">
        <v>72</v>
      </c>
      <c r="AU200" s="176" t="s">
        <v>80</v>
      </c>
      <c r="AY200" s="168" t="s">
        <v>135</v>
      </c>
      <c r="BK200" s="177">
        <f>SUM(BK201:BK213)</f>
        <v>0</v>
      </c>
    </row>
    <row r="201" s="2" customFormat="1" ht="24.15" customHeight="1">
      <c r="A201" s="38"/>
      <c r="B201" s="180"/>
      <c r="C201" s="181" t="s">
        <v>246</v>
      </c>
      <c r="D201" s="181" t="s">
        <v>137</v>
      </c>
      <c r="E201" s="182" t="s">
        <v>247</v>
      </c>
      <c r="F201" s="183" t="s">
        <v>248</v>
      </c>
      <c r="G201" s="184" t="s">
        <v>140</v>
      </c>
      <c r="H201" s="185">
        <v>22.760000000000002</v>
      </c>
      <c r="I201" s="186"/>
      <c r="J201" s="187">
        <f>ROUND(I201*H201,2)</f>
        <v>0</v>
      </c>
      <c r="K201" s="188"/>
      <c r="L201" s="39"/>
      <c r="M201" s="189" t="s">
        <v>1</v>
      </c>
      <c r="N201" s="190" t="s">
        <v>38</v>
      </c>
      <c r="O201" s="77"/>
      <c r="P201" s="191">
        <f>O201*H201</f>
        <v>0</v>
      </c>
      <c r="Q201" s="191">
        <v>0.39800000000000002</v>
      </c>
      <c r="R201" s="191">
        <f>Q201*H201</f>
        <v>9.0584800000000012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141</v>
      </c>
      <c r="AT201" s="193" t="s">
        <v>137</v>
      </c>
      <c r="AU201" s="193" t="s">
        <v>82</v>
      </c>
      <c r="AY201" s="19" t="s">
        <v>135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9" t="s">
        <v>80</v>
      </c>
      <c r="BK201" s="194">
        <f>ROUND(I201*H201,2)</f>
        <v>0</v>
      </c>
      <c r="BL201" s="19" t="s">
        <v>141</v>
      </c>
      <c r="BM201" s="193" t="s">
        <v>249</v>
      </c>
    </row>
    <row r="202" s="13" customFormat="1">
      <c r="A202" s="13"/>
      <c r="B202" s="195"/>
      <c r="C202" s="13"/>
      <c r="D202" s="196" t="s">
        <v>143</v>
      </c>
      <c r="E202" s="197" t="s">
        <v>1</v>
      </c>
      <c r="F202" s="198" t="s">
        <v>152</v>
      </c>
      <c r="G202" s="13"/>
      <c r="H202" s="199">
        <v>22.760000000000002</v>
      </c>
      <c r="I202" s="200"/>
      <c r="J202" s="13"/>
      <c r="K202" s="13"/>
      <c r="L202" s="195"/>
      <c r="M202" s="201"/>
      <c r="N202" s="202"/>
      <c r="O202" s="202"/>
      <c r="P202" s="202"/>
      <c r="Q202" s="202"/>
      <c r="R202" s="202"/>
      <c r="S202" s="202"/>
      <c r="T202" s="20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7" t="s">
        <v>143</v>
      </c>
      <c r="AU202" s="197" t="s">
        <v>82</v>
      </c>
      <c r="AV202" s="13" t="s">
        <v>82</v>
      </c>
      <c r="AW202" s="13" t="s">
        <v>30</v>
      </c>
      <c r="AX202" s="13" t="s">
        <v>80</v>
      </c>
      <c r="AY202" s="197" t="s">
        <v>135</v>
      </c>
    </row>
    <row r="203" s="2" customFormat="1" ht="24.15" customHeight="1">
      <c r="A203" s="38"/>
      <c r="B203" s="180"/>
      <c r="C203" s="181" t="s">
        <v>250</v>
      </c>
      <c r="D203" s="181" t="s">
        <v>137</v>
      </c>
      <c r="E203" s="182" t="s">
        <v>251</v>
      </c>
      <c r="F203" s="183" t="s">
        <v>252</v>
      </c>
      <c r="G203" s="184" t="s">
        <v>140</v>
      </c>
      <c r="H203" s="185">
        <v>10.76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38</v>
      </c>
      <c r="O203" s="77"/>
      <c r="P203" s="191">
        <f>O203*H203</f>
        <v>0</v>
      </c>
      <c r="Q203" s="191">
        <v>0.498</v>
      </c>
      <c r="R203" s="191">
        <f>Q203*H203</f>
        <v>5.3584800000000001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141</v>
      </c>
      <c r="AT203" s="193" t="s">
        <v>137</v>
      </c>
      <c r="AU203" s="193" t="s">
        <v>82</v>
      </c>
      <c r="AY203" s="19" t="s">
        <v>135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9" t="s">
        <v>80</v>
      </c>
      <c r="BK203" s="194">
        <f>ROUND(I203*H203,2)</f>
        <v>0</v>
      </c>
      <c r="BL203" s="19" t="s">
        <v>141</v>
      </c>
      <c r="BM203" s="193" t="s">
        <v>253</v>
      </c>
    </row>
    <row r="204" s="13" customFormat="1">
      <c r="A204" s="13"/>
      <c r="B204" s="195"/>
      <c r="C204" s="13"/>
      <c r="D204" s="196" t="s">
        <v>143</v>
      </c>
      <c r="E204" s="197" t="s">
        <v>1</v>
      </c>
      <c r="F204" s="198" t="s">
        <v>144</v>
      </c>
      <c r="G204" s="13"/>
      <c r="H204" s="199">
        <v>10.76</v>
      </c>
      <c r="I204" s="200"/>
      <c r="J204" s="13"/>
      <c r="K204" s="13"/>
      <c r="L204" s="195"/>
      <c r="M204" s="201"/>
      <c r="N204" s="202"/>
      <c r="O204" s="202"/>
      <c r="P204" s="202"/>
      <c r="Q204" s="202"/>
      <c r="R204" s="202"/>
      <c r="S204" s="202"/>
      <c r="T204" s="20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7" t="s">
        <v>143</v>
      </c>
      <c r="AU204" s="197" t="s">
        <v>82</v>
      </c>
      <c r="AV204" s="13" t="s">
        <v>82</v>
      </c>
      <c r="AW204" s="13" t="s">
        <v>30</v>
      </c>
      <c r="AX204" s="13" t="s">
        <v>80</v>
      </c>
      <c r="AY204" s="197" t="s">
        <v>135</v>
      </c>
    </row>
    <row r="205" s="2" customFormat="1" ht="24.15" customHeight="1">
      <c r="A205" s="38"/>
      <c r="B205" s="180"/>
      <c r="C205" s="181" t="s">
        <v>254</v>
      </c>
      <c r="D205" s="181" t="s">
        <v>137</v>
      </c>
      <c r="E205" s="182" t="s">
        <v>255</v>
      </c>
      <c r="F205" s="183" t="s">
        <v>256</v>
      </c>
      <c r="G205" s="184" t="s">
        <v>140</v>
      </c>
      <c r="H205" s="185">
        <v>22.760000000000002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38</v>
      </c>
      <c r="O205" s="77"/>
      <c r="P205" s="191">
        <f>O205*H205</f>
        <v>0</v>
      </c>
      <c r="Q205" s="191">
        <v>0.496</v>
      </c>
      <c r="R205" s="191">
        <f>Q205*H205</f>
        <v>11.288960000000001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141</v>
      </c>
      <c r="AT205" s="193" t="s">
        <v>137</v>
      </c>
      <c r="AU205" s="193" t="s">
        <v>82</v>
      </c>
      <c r="AY205" s="19" t="s">
        <v>135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9" t="s">
        <v>80</v>
      </c>
      <c r="BK205" s="194">
        <f>ROUND(I205*H205,2)</f>
        <v>0</v>
      </c>
      <c r="BL205" s="19" t="s">
        <v>141</v>
      </c>
      <c r="BM205" s="193" t="s">
        <v>257</v>
      </c>
    </row>
    <row r="206" s="13" customFormat="1">
      <c r="A206" s="13"/>
      <c r="B206" s="195"/>
      <c r="C206" s="13"/>
      <c r="D206" s="196" t="s">
        <v>143</v>
      </c>
      <c r="E206" s="197" t="s">
        <v>1</v>
      </c>
      <c r="F206" s="198" t="s">
        <v>152</v>
      </c>
      <c r="G206" s="13"/>
      <c r="H206" s="199">
        <v>22.760000000000002</v>
      </c>
      <c r="I206" s="200"/>
      <c r="J206" s="13"/>
      <c r="K206" s="13"/>
      <c r="L206" s="195"/>
      <c r="M206" s="201"/>
      <c r="N206" s="202"/>
      <c r="O206" s="202"/>
      <c r="P206" s="202"/>
      <c r="Q206" s="202"/>
      <c r="R206" s="202"/>
      <c r="S206" s="202"/>
      <c r="T206" s="20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7" t="s">
        <v>143</v>
      </c>
      <c r="AU206" s="197" t="s">
        <v>82</v>
      </c>
      <c r="AV206" s="13" t="s">
        <v>82</v>
      </c>
      <c r="AW206" s="13" t="s">
        <v>30</v>
      </c>
      <c r="AX206" s="13" t="s">
        <v>80</v>
      </c>
      <c r="AY206" s="197" t="s">
        <v>135</v>
      </c>
    </row>
    <row r="207" s="2" customFormat="1" ht="33" customHeight="1">
      <c r="A207" s="38"/>
      <c r="B207" s="180"/>
      <c r="C207" s="181" t="s">
        <v>7</v>
      </c>
      <c r="D207" s="181" t="s">
        <v>137</v>
      </c>
      <c r="E207" s="182" t="s">
        <v>258</v>
      </c>
      <c r="F207" s="183" t="s">
        <v>259</v>
      </c>
      <c r="G207" s="184" t="s">
        <v>140</v>
      </c>
      <c r="H207" s="185">
        <v>28.449999999999999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38</v>
      </c>
      <c r="O207" s="77"/>
      <c r="P207" s="191">
        <f>O207*H207</f>
        <v>0</v>
      </c>
      <c r="Q207" s="191">
        <v>0.13188</v>
      </c>
      <c r="R207" s="191">
        <f>Q207*H207</f>
        <v>3.751986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141</v>
      </c>
      <c r="AT207" s="193" t="s">
        <v>137</v>
      </c>
      <c r="AU207" s="193" t="s">
        <v>82</v>
      </c>
      <c r="AY207" s="19" t="s">
        <v>135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9" t="s">
        <v>80</v>
      </c>
      <c r="BK207" s="194">
        <f>ROUND(I207*H207,2)</f>
        <v>0</v>
      </c>
      <c r="BL207" s="19" t="s">
        <v>141</v>
      </c>
      <c r="BM207" s="193" t="s">
        <v>260</v>
      </c>
    </row>
    <row r="208" s="13" customFormat="1">
      <c r="A208" s="13"/>
      <c r="B208" s="195"/>
      <c r="C208" s="13"/>
      <c r="D208" s="196" t="s">
        <v>143</v>
      </c>
      <c r="E208" s="197" t="s">
        <v>1</v>
      </c>
      <c r="F208" s="198" t="s">
        <v>159</v>
      </c>
      <c r="G208" s="13"/>
      <c r="H208" s="199">
        <v>28.449999999999999</v>
      </c>
      <c r="I208" s="200"/>
      <c r="J208" s="13"/>
      <c r="K208" s="13"/>
      <c r="L208" s="195"/>
      <c r="M208" s="201"/>
      <c r="N208" s="202"/>
      <c r="O208" s="202"/>
      <c r="P208" s="202"/>
      <c r="Q208" s="202"/>
      <c r="R208" s="202"/>
      <c r="S208" s="202"/>
      <c r="T208" s="20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7" t="s">
        <v>143</v>
      </c>
      <c r="AU208" s="197" t="s">
        <v>82</v>
      </c>
      <c r="AV208" s="13" t="s">
        <v>82</v>
      </c>
      <c r="AW208" s="13" t="s">
        <v>30</v>
      </c>
      <c r="AX208" s="13" t="s">
        <v>80</v>
      </c>
      <c r="AY208" s="197" t="s">
        <v>135</v>
      </c>
    </row>
    <row r="209" s="2" customFormat="1" ht="24.15" customHeight="1">
      <c r="A209" s="38"/>
      <c r="B209" s="180"/>
      <c r="C209" s="181" t="s">
        <v>261</v>
      </c>
      <c r="D209" s="181" t="s">
        <v>137</v>
      </c>
      <c r="E209" s="182" t="s">
        <v>262</v>
      </c>
      <c r="F209" s="183" t="s">
        <v>263</v>
      </c>
      <c r="G209" s="184" t="s">
        <v>140</v>
      </c>
      <c r="H209" s="185">
        <v>28.449999999999999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38</v>
      </c>
      <c r="O209" s="77"/>
      <c r="P209" s="191">
        <f>O209*H209</f>
        <v>0</v>
      </c>
      <c r="Q209" s="191">
        <v>0.12966</v>
      </c>
      <c r="R209" s="191">
        <f>Q209*H209</f>
        <v>3.6888269999999999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141</v>
      </c>
      <c r="AT209" s="193" t="s">
        <v>137</v>
      </c>
      <c r="AU209" s="193" t="s">
        <v>82</v>
      </c>
      <c r="AY209" s="19" t="s">
        <v>135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9" t="s">
        <v>80</v>
      </c>
      <c r="BK209" s="194">
        <f>ROUND(I209*H209,2)</f>
        <v>0</v>
      </c>
      <c r="BL209" s="19" t="s">
        <v>141</v>
      </c>
      <c r="BM209" s="193" t="s">
        <v>264</v>
      </c>
    </row>
    <row r="210" s="13" customFormat="1">
      <c r="A210" s="13"/>
      <c r="B210" s="195"/>
      <c r="C210" s="13"/>
      <c r="D210" s="196" t="s">
        <v>143</v>
      </c>
      <c r="E210" s="197" t="s">
        <v>1</v>
      </c>
      <c r="F210" s="198" t="s">
        <v>159</v>
      </c>
      <c r="G210" s="13"/>
      <c r="H210" s="199">
        <v>28.449999999999999</v>
      </c>
      <c r="I210" s="200"/>
      <c r="J210" s="13"/>
      <c r="K210" s="13"/>
      <c r="L210" s="195"/>
      <c r="M210" s="201"/>
      <c r="N210" s="202"/>
      <c r="O210" s="202"/>
      <c r="P210" s="202"/>
      <c r="Q210" s="202"/>
      <c r="R210" s="202"/>
      <c r="S210" s="202"/>
      <c r="T210" s="20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7" t="s">
        <v>143</v>
      </c>
      <c r="AU210" s="197" t="s">
        <v>82</v>
      </c>
      <c r="AV210" s="13" t="s">
        <v>82</v>
      </c>
      <c r="AW210" s="13" t="s">
        <v>30</v>
      </c>
      <c r="AX210" s="13" t="s">
        <v>80</v>
      </c>
      <c r="AY210" s="197" t="s">
        <v>135</v>
      </c>
    </row>
    <row r="211" s="2" customFormat="1" ht="33" customHeight="1">
      <c r="A211" s="38"/>
      <c r="B211" s="180"/>
      <c r="C211" s="181" t="s">
        <v>265</v>
      </c>
      <c r="D211" s="181" t="s">
        <v>137</v>
      </c>
      <c r="E211" s="182" t="s">
        <v>266</v>
      </c>
      <c r="F211" s="183" t="s">
        <v>267</v>
      </c>
      <c r="G211" s="184" t="s">
        <v>140</v>
      </c>
      <c r="H211" s="185">
        <v>10.76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38</v>
      </c>
      <c r="O211" s="77"/>
      <c r="P211" s="191">
        <f>O211*H211</f>
        <v>0</v>
      </c>
      <c r="Q211" s="191">
        <v>0.10100000000000001</v>
      </c>
      <c r="R211" s="191">
        <f>Q211*H211</f>
        <v>1.08676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141</v>
      </c>
      <c r="AT211" s="193" t="s">
        <v>137</v>
      </c>
      <c r="AU211" s="193" t="s">
        <v>82</v>
      </c>
      <c r="AY211" s="19" t="s">
        <v>135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9" t="s">
        <v>80</v>
      </c>
      <c r="BK211" s="194">
        <f>ROUND(I211*H211,2)</f>
        <v>0</v>
      </c>
      <c r="BL211" s="19" t="s">
        <v>141</v>
      </c>
      <c r="BM211" s="193" t="s">
        <v>268</v>
      </c>
    </row>
    <row r="212" s="13" customFormat="1">
      <c r="A212" s="13"/>
      <c r="B212" s="195"/>
      <c r="C212" s="13"/>
      <c r="D212" s="196" t="s">
        <v>143</v>
      </c>
      <c r="E212" s="197" t="s">
        <v>1</v>
      </c>
      <c r="F212" s="198" t="s">
        <v>144</v>
      </c>
      <c r="G212" s="13"/>
      <c r="H212" s="199">
        <v>10.76</v>
      </c>
      <c r="I212" s="200"/>
      <c r="J212" s="13"/>
      <c r="K212" s="13"/>
      <c r="L212" s="195"/>
      <c r="M212" s="201"/>
      <c r="N212" s="202"/>
      <c r="O212" s="202"/>
      <c r="P212" s="202"/>
      <c r="Q212" s="202"/>
      <c r="R212" s="202"/>
      <c r="S212" s="202"/>
      <c r="T212" s="20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7" t="s">
        <v>143</v>
      </c>
      <c r="AU212" s="197" t="s">
        <v>82</v>
      </c>
      <c r="AV212" s="13" t="s">
        <v>82</v>
      </c>
      <c r="AW212" s="13" t="s">
        <v>30</v>
      </c>
      <c r="AX212" s="13" t="s">
        <v>80</v>
      </c>
      <c r="AY212" s="197" t="s">
        <v>135</v>
      </c>
    </row>
    <row r="213" s="2" customFormat="1" ht="24.15" customHeight="1">
      <c r="A213" s="38"/>
      <c r="B213" s="180"/>
      <c r="C213" s="227" t="s">
        <v>269</v>
      </c>
      <c r="D213" s="227" t="s">
        <v>215</v>
      </c>
      <c r="E213" s="228" t="s">
        <v>270</v>
      </c>
      <c r="F213" s="229" t="s">
        <v>271</v>
      </c>
      <c r="G213" s="230" t="s">
        <v>140</v>
      </c>
      <c r="H213" s="231">
        <v>11</v>
      </c>
      <c r="I213" s="232"/>
      <c r="J213" s="233">
        <f>ROUND(I213*H213,2)</f>
        <v>0</v>
      </c>
      <c r="K213" s="234"/>
      <c r="L213" s="235"/>
      <c r="M213" s="236" t="s">
        <v>1</v>
      </c>
      <c r="N213" s="237" t="s">
        <v>38</v>
      </c>
      <c r="O213" s="77"/>
      <c r="P213" s="191">
        <f>O213*H213</f>
        <v>0</v>
      </c>
      <c r="Q213" s="191">
        <v>0.11500000000000001</v>
      </c>
      <c r="R213" s="191">
        <f>Q213*H213</f>
        <v>1.2650000000000001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183</v>
      </c>
      <c r="AT213" s="193" t="s">
        <v>215</v>
      </c>
      <c r="AU213" s="193" t="s">
        <v>82</v>
      </c>
      <c r="AY213" s="19" t="s">
        <v>135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9" t="s">
        <v>80</v>
      </c>
      <c r="BK213" s="194">
        <f>ROUND(I213*H213,2)</f>
        <v>0</v>
      </c>
      <c r="BL213" s="19" t="s">
        <v>141</v>
      </c>
      <c r="BM213" s="193" t="s">
        <v>272</v>
      </c>
    </row>
    <row r="214" s="12" customFormat="1" ht="22.8" customHeight="1">
      <c r="A214" s="12"/>
      <c r="B214" s="167"/>
      <c r="C214" s="12"/>
      <c r="D214" s="168" t="s">
        <v>72</v>
      </c>
      <c r="E214" s="178" t="s">
        <v>183</v>
      </c>
      <c r="F214" s="178" t="s">
        <v>273</v>
      </c>
      <c r="G214" s="12"/>
      <c r="H214" s="12"/>
      <c r="I214" s="170"/>
      <c r="J214" s="179">
        <f>BK214</f>
        <v>0</v>
      </c>
      <c r="K214" s="12"/>
      <c r="L214" s="167"/>
      <c r="M214" s="172"/>
      <c r="N214" s="173"/>
      <c r="O214" s="173"/>
      <c r="P214" s="174">
        <f>SUM(P215:P265)</f>
        <v>0</v>
      </c>
      <c r="Q214" s="173"/>
      <c r="R214" s="174">
        <f>SUM(R215:R265)</f>
        <v>3.3917790000000005</v>
      </c>
      <c r="S214" s="173"/>
      <c r="T214" s="175">
        <f>SUM(T215:T265)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8" t="s">
        <v>80</v>
      </c>
      <c r="AT214" s="176" t="s">
        <v>72</v>
      </c>
      <c r="AU214" s="176" t="s">
        <v>80</v>
      </c>
      <c r="AY214" s="168" t="s">
        <v>135</v>
      </c>
      <c r="BK214" s="177">
        <f>SUM(BK215:BK265)</f>
        <v>0</v>
      </c>
    </row>
    <row r="215" s="2" customFormat="1" ht="24.15" customHeight="1">
      <c r="A215" s="38"/>
      <c r="B215" s="180"/>
      <c r="C215" s="181" t="s">
        <v>274</v>
      </c>
      <c r="D215" s="181" t="s">
        <v>137</v>
      </c>
      <c r="E215" s="182" t="s">
        <v>275</v>
      </c>
      <c r="F215" s="183" t="s">
        <v>276</v>
      </c>
      <c r="G215" s="184" t="s">
        <v>277</v>
      </c>
      <c r="H215" s="185">
        <v>1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38</v>
      </c>
      <c r="O215" s="77"/>
      <c r="P215" s="191">
        <f>O215*H215</f>
        <v>0</v>
      </c>
      <c r="Q215" s="191">
        <v>0.00167</v>
      </c>
      <c r="R215" s="191">
        <f>Q215*H215</f>
        <v>0.00167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141</v>
      </c>
      <c r="AT215" s="193" t="s">
        <v>137</v>
      </c>
      <c r="AU215" s="193" t="s">
        <v>82</v>
      </c>
      <c r="AY215" s="19" t="s">
        <v>135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9" t="s">
        <v>80</v>
      </c>
      <c r="BK215" s="194">
        <f>ROUND(I215*H215,2)</f>
        <v>0</v>
      </c>
      <c r="BL215" s="19" t="s">
        <v>141</v>
      </c>
      <c r="BM215" s="193" t="s">
        <v>278</v>
      </c>
    </row>
    <row r="216" s="2" customFormat="1" ht="24.15" customHeight="1">
      <c r="A216" s="38"/>
      <c r="B216" s="180"/>
      <c r="C216" s="227" t="s">
        <v>279</v>
      </c>
      <c r="D216" s="227" t="s">
        <v>215</v>
      </c>
      <c r="E216" s="228" t="s">
        <v>280</v>
      </c>
      <c r="F216" s="229" t="s">
        <v>281</v>
      </c>
      <c r="G216" s="230" t="s">
        <v>277</v>
      </c>
      <c r="H216" s="231">
        <v>1</v>
      </c>
      <c r="I216" s="232"/>
      <c r="J216" s="233">
        <f>ROUND(I216*H216,2)</f>
        <v>0</v>
      </c>
      <c r="K216" s="234"/>
      <c r="L216" s="235"/>
      <c r="M216" s="236" t="s">
        <v>1</v>
      </c>
      <c r="N216" s="237" t="s">
        <v>38</v>
      </c>
      <c r="O216" s="77"/>
      <c r="P216" s="191">
        <f>O216*H216</f>
        <v>0</v>
      </c>
      <c r="Q216" s="191">
        <v>0.013400000000000001</v>
      </c>
      <c r="R216" s="191">
        <f>Q216*H216</f>
        <v>0.013400000000000001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183</v>
      </c>
      <c r="AT216" s="193" t="s">
        <v>215</v>
      </c>
      <c r="AU216" s="193" t="s">
        <v>82</v>
      </c>
      <c r="AY216" s="19" t="s">
        <v>135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9" t="s">
        <v>80</v>
      </c>
      <c r="BK216" s="194">
        <f>ROUND(I216*H216,2)</f>
        <v>0</v>
      </c>
      <c r="BL216" s="19" t="s">
        <v>141</v>
      </c>
      <c r="BM216" s="193" t="s">
        <v>282</v>
      </c>
    </row>
    <row r="217" s="2" customFormat="1" ht="24.15" customHeight="1">
      <c r="A217" s="38"/>
      <c r="B217" s="180"/>
      <c r="C217" s="181" t="s">
        <v>283</v>
      </c>
      <c r="D217" s="181" t="s">
        <v>137</v>
      </c>
      <c r="E217" s="182" t="s">
        <v>284</v>
      </c>
      <c r="F217" s="183" t="s">
        <v>285</v>
      </c>
      <c r="G217" s="184" t="s">
        <v>277</v>
      </c>
      <c r="H217" s="185">
        <v>11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38</v>
      </c>
      <c r="O217" s="77"/>
      <c r="P217" s="191">
        <f>O217*H217</f>
        <v>0</v>
      </c>
      <c r="Q217" s="191">
        <v>0.00167</v>
      </c>
      <c r="R217" s="191">
        <f>Q217*H217</f>
        <v>0.018370000000000001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141</v>
      </c>
      <c r="AT217" s="193" t="s">
        <v>137</v>
      </c>
      <c r="AU217" s="193" t="s">
        <v>82</v>
      </c>
      <c r="AY217" s="19" t="s">
        <v>135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9" t="s">
        <v>80</v>
      </c>
      <c r="BK217" s="194">
        <f>ROUND(I217*H217,2)</f>
        <v>0</v>
      </c>
      <c r="BL217" s="19" t="s">
        <v>141</v>
      </c>
      <c r="BM217" s="193" t="s">
        <v>286</v>
      </c>
    </row>
    <row r="218" s="2" customFormat="1" ht="24.15" customHeight="1">
      <c r="A218" s="38"/>
      <c r="B218" s="180"/>
      <c r="C218" s="227" t="s">
        <v>287</v>
      </c>
      <c r="D218" s="227" t="s">
        <v>215</v>
      </c>
      <c r="E218" s="228" t="s">
        <v>288</v>
      </c>
      <c r="F218" s="229" t="s">
        <v>289</v>
      </c>
      <c r="G218" s="230" t="s">
        <v>277</v>
      </c>
      <c r="H218" s="231">
        <v>1</v>
      </c>
      <c r="I218" s="232"/>
      <c r="J218" s="233">
        <f>ROUND(I218*H218,2)</f>
        <v>0</v>
      </c>
      <c r="K218" s="234"/>
      <c r="L218" s="235"/>
      <c r="M218" s="236" t="s">
        <v>1</v>
      </c>
      <c r="N218" s="237" t="s">
        <v>38</v>
      </c>
      <c r="O218" s="77"/>
      <c r="P218" s="191">
        <f>O218*H218</f>
        <v>0</v>
      </c>
      <c r="Q218" s="191">
        <v>0.0088000000000000005</v>
      </c>
      <c r="R218" s="191">
        <f>Q218*H218</f>
        <v>0.0088000000000000005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183</v>
      </c>
      <c r="AT218" s="193" t="s">
        <v>215</v>
      </c>
      <c r="AU218" s="193" t="s">
        <v>82</v>
      </c>
      <c r="AY218" s="19" t="s">
        <v>135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9" t="s">
        <v>80</v>
      </c>
      <c r="BK218" s="194">
        <f>ROUND(I218*H218,2)</f>
        <v>0</v>
      </c>
      <c r="BL218" s="19" t="s">
        <v>141</v>
      </c>
      <c r="BM218" s="193" t="s">
        <v>290</v>
      </c>
    </row>
    <row r="219" s="2" customFormat="1" ht="24.15" customHeight="1">
      <c r="A219" s="38"/>
      <c r="B219" s="180"/>
      <c r="C219" s="227" t="s">
        <v>291</v>
      </c>
      <c r="D219" s="227" t="s">
        <v>215</v>
      </c>
      <c r="E219" s="228" t="s">
        <v>292</v>
      </c>
      <c r="F219" s="229" t="s">
        <v>293</v>
      </c>
      <c r="G219" s="230" t="s">
        <v>277</v>
      </c>
      <c r="H219" s="231">
        <v>3</v>
      </c>
      <c r="I219" s="232"/>
      <c r="J219" s="233">
        <f>ROUND(I219*H219,2)</f>
        <v>0</v>
      </c>
      <c r="K219" s="234"/>
      <c r="L219" s="235"/>
      <c r="M219" s="236" t="s">
        <v>1</v>
      </c>
      <c r="N219" s="237" t="s">
        <v>38</v>
      </c>
      <c r="O219" s="77"/>
      <c r="P219" s="191">
        <f>O219*H219</f>
        <v>0</v>
      </c>
      <c r="Q219" s="191">
        <v>0.01</v>
      </c>
      <c r="R219" s="191">
        <f>Q219*H219</f>
        <v>0.029999999999999999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183</v>
      </c>
      <c r="AT219" s="193" t="s">
        <v>215</v>
      </c>
      <c r="AU219" s="193" t="s">
        <v>82</v>
      </c>
      <c r="AY219" s="19" t="s">
        <v>135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19" t="s">
        <v>80</v>
      </c>
      <c r="BK219" s="194">
        <f>ROUND(I219*H219,2)</f>
        <v>0</v>
      </c>
      <c r="BL219" s="19" t="s">
        <v>141</v>
      </c>
      <c r="BM219" s="193" t="s">
        <v>294</v>
      </c>
    </row>
    <row r="220" s="2" customFormat="1" ht="24.15" customHeight="1">
      <c r="A220" s="38"/>
      <c r="B220" s="180"/>
      <c r="C220" s="227" t="s">
        <v>295</v>
      </c>
      <c r="D220" s="227" t="s">
        <v>215</v>
      </c>
      <c r="E220" s="228" t="s">
        <v>296</v>
      </c>
      <c r="F220" s="229" t="s">
        <v>297</v>
      </c>
      <c r="G220" s="230" t="s">
        <v>277</v>
      </c>
      <c r="H220" s="231">
        <v>7</v>
      </c>
      <c r="I220" s="232"/>
      <c r="J220" s="233">
        <f>ROUND(I220*H220,2)</f>
        <v>0</v>
      </c>
      <c r="K220" s="234"/>
      <c r="L220" s="235"/>
      <c r="M220" s="236" t="s">
        <v>1</v>
      </c>
      <c r="N220" s="237" t="s">
        <v>38</v>
      </c>
      <c r="O220" s="77"/>
      <c r="P220" s="191">
        <f>O220*H220</f>
        <v>0</v>
      </c>
      <c r="Q220" s="191">
        <v>0.0080000000000000002</v>
      </c>
      <c r="R220" s="191">
        <f>Q220*H220</f>
        <v>0.056000000000000001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183</v>
      </c>
      <c r="AT220" s="193" t="s">
        <v>215</v>
      </c>
      <c r="AU220" s="193" t="s">
        <v>82</v>
      </c>
      <c r="AY220" s="19" t="s">
        <v>135</v>
      </c>
      <c r="BE220" s="194">
        <f>IF(N220="základní",J220,0)</f>
        <v>0</v>
      </c>
      <c r="BF220" s="194">
        <f>IF(N220="snížená",J220,0)</f>
        <v>0</v>
      </c>
      <c r="BG220" s="194">
        <f>IF(N220="zákl. přenesená",J220,0)</f>
        <v>0</v>
      </c>
      <c r="BH220" s="194">
        <f>IF(N220="sníž. přenesená",J220,0)</f>
        <v>0</v>
      </c>
      <c r="BI220" s="194">
        <f>IF(N220="nulová",J220,0)</f>
        <v>0</v>
      </c>
      <c r="BJ220" s="19" t="s">
        <v>80</v>
      </c>
      <c r="BK220" s="194">
        <f>ROUND(I220*H220,2)</f>
        <v>0</v>
      </c>
      <c r="BL220" s="19" t="s">
        <v>141</v>
      </c>
      <c r="BM220" s="193" t="s">
        <v>298</v>
      </c>
    </row>
    <row r="221" s="2" customFormat="1" ht="24.15" customHeight="1">
      <c r="A221" s="38"/>
      <c r="B221" s="180"/>
      <c r="C221" s="181" t="s">
        <v>299</v>
      </c>
      <c r="D221" s="181" t="s">
        <v>137</v>
      </c>
      <c r="E221" s="182" t="s">
        <v>300</v>
      </c>
      <c r="F221" s="183" t="s">
        <v>301</v>
      </c>
      <c r="G221" s="184" t="s">
        <v>162</v>
      </c>
      <c r="H221" s="185">
        <v>57.100000000000001</v>
      </c>
      <c r="I221" s="186"/>
      <c r="J221" s="187">
        <f>ROUND(I221*H221,2)</f>
        <v>0</v>
      </c>
      <c r="K221" s="188"/>
      <c r="L221" s="39"/>
      <c r="M221" s="189" t="s">
        <v>1</v>
      </c>
      <c r="N221" s="190" t="s">
        <v>38</v>
      </c>
      <c r="O221" s="77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141</v>
      </c>
      <c r="AT221" s="193" t="s">
        <v>137</v>
      </c>
      <c r="AU221" s="193" t="s">
        <v>82</v>
      </c>
      <c r="AY221" s="19" t="s">
        <v>135</v>
      </c>
      <c r="BE221" s="194">
        <f>IF(N221="základní",J221,0)</f>
        <v>0</v>
      </c>
      <c r="BF221" s="194">
        <f>IF(N221="snížená",J221,0)</f>
        <v>0</v>
      </c>
      <c r="BG221" s="194">
        <f>IF(N221="zákl. přenesená",J221,0)</f>
        <v>0</v>
      </c>
      <c r="BH221" s="194">
        <f>IF(N221="sníž. přenesená",J221,0)</f>
        <v>0</v>
      </c>
      <c r="BI221" s="194">
        <f>IF(N221="nulová",J221,0)</f>
        <v>0</v>
      </c>
      <c r="BJ221" s="19" t="s">
        <v>80</v>
      </c>
      <c r="BK221" s="194">
        <f>ROUND(I221*H221,2)</f>
        <v>0</v>
      </c>
      <c r="BL221" s="19" t="s">
        <v>141</v>
      </c>
      <c r="BM221" s="193" t="s">
        <v>302</v>
      </c>
    </row>
    <row r="222" s="13" customFormat="1">
      <c r="A222" s="13"/>
      <c r="B222" s="195"/>
      <c r="C222" s="13"/>
      <c r="D222" s="196" t="s">
        <v>143</v>
      </c>
      <c r="E222" s="197" t="s">
        <v>1</v>
      </c>
      <c r="F222" s="198" t="s">
        <v>303</v>
      </c>
      <c r="G222" s="13"/>
      <c r="H222" s="199">
        <v>41.899999999999999</v>
      </c>
      <c r="I222" s="200"/>
      <c r="J222" s="13"/>
      <c r="K222" s="13"/>
      <c r="L222" s="195"/>
      <c r="M222" s="201"/>
      <c r="N222" s="202"/>
      <c r="O222" s="202"/>
      <c r="P222" s="202"/>
      <c r="Q222" s="202"/>
      <c r="R222" s="202"/>
      <c r="S222" s="202"/>
      <c r="T222" s="20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7" t="s">
        <v>143</v>
      </c>
      <c r="AU222" s="197" t="s">
        <v>82</v>
      </c>
      <c r="AV222" s="13" t="s">
        <v>82</v>
      </c>
      <c r="AW222" s="13" t="s">
        <v>30</v>
      </c>
      <c r="AX222" s="13" t="s">
        <v>73</v>
      </c>
      <c r="AY222" s="197" t="s">
        <v>135</v>
      </c>
    </row>
    <row r="223" s="13" customFormat="1">
      <c r="A223" s="13"/>
      <c r="B223" s="195"/>
      <c r="C223" s="13"/>
      <c r="D223" s="196" t="s">
        <v>143</v>
      </c>
      <c r="E223" s="197" t="s">
        <v>1</v>
      </c>
      <c r="F223" s="198" t="s">
        <v>304</v>
      </c>
      <c r="G223" s="13"/>
      <c r="H223" s="199">
        <v>15.199999999999999</v>
      </c>
      <c r="I223" s="200"/>
      <c r="J223" s="13"/>
      <c r="K223" s="13"/>
      <c r="L223" s="195"/>
      <c r="M223" s="201"/>
      <c r="N223" s="202"/>
      <c r="O223" s="202"/>
      <c r="P223" s="202"/>
      <c r="Q223" s="202"/>
      <c r="R223" s="202"/>
      <c r="S223" s="202"/>
      <c r="T223" s="20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7" t="s">
        <v>143</v>
      </c>
      <c r="AU223" s="197" t="s">
        <v>82</v>
      </c>
      <c r="AV223" s="13" t="s">
        <v>82</v>
      </c>
      <c r="AW223" s="13" t="s">
        <v>30</v>
      </c>
      <c r="AX223" s="13" t="s">
        <v>73</v>
      </c>
      <c r="AY223" s="197" t="s">
        <v>135</v>
      </c>
    </row>
    <row r="224" s="15" customFormat="1">
      <c r="A224" s="15"/>
      <c r="B224" s="212"/>
      <c r="C224" s="15"/>
      <c r="D224" s="196" t="s">
        <v>143</v>
      </c>
      <c r="E224" s="213" t="s">
        <v>1</v>
      </c>
      <c r="F224" s="214" t="s">
        <v>153</v>
      </c>
      <c r="G224" s="15"/>
      <c r="H224" s="215">
        <v>57.099999999999994</v>
      </c>
      <c r="I224" s="216"/>
      <c r="J224" s="15"/>
      <c r="K224" s="15"/>
      <c r="L224" s="212"/>
      <c r="M224" s="217"/>
      <c r="N224" s="218"/>
      <c r="O224" s="218"/>
      <c r="P224" s="218"/>
      <c r="Q224" s="218"/>
      <c r="R224" s="218"/>
      <c r="S224" s="218"/>
      <c r="T224" s="21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13" t="s">
        <v>143</v>
      </c>
      <c r="AU224" s="213" t="s">
        <v>82</v>
      </c>
      <c r="AV224" s="15" t="s">
        <v>141</v>
      </c>
      <c r="AW224" s="15" t="s">
        <v>30</v>
      </c>
      <c r="AX224" s="15" t="s">
        <v>80</v>
      </c>
      <c r="AY224" s="213" t="s">
        <v>135</v>
      </c>
    </row>
    <row r="225" s="2" customFormat="1" ht="24.15" customHeight="1">
      <c r="A225" s="38"/>
      <c r="B225" s="180"/>
      <c r="C225" s="227" t="s">
        <v>305</v>
      </c>
      <c r="D225" s="227" t="s">
        <v>215</v>
      </c>
      <c r="E225" s="228" t="s">
        <v>306</v>
      </c>
      <c r="F225" s="229" t="s">
        <v>307</v>
      </c>
      <c r="G225" s="230" t="s">
        <v>162</v>
      </c>
      <c r="H225" s="231">
        <v>59</v>
      </c>
      <c r="I225" s="232"/>
      <c r="J225" s="233">
        <f>ROUND(I225*H225,2)</f>
        <v>0</v>
      </c>
      <c r="K225" s="234"/>
      <c r="L225" s="235"/>
      <c r="M225" s="236" t="s">
        <v>1</v>
      </c>
      <c r="N225" s="237" t="s">
        <v>38</v>
      </c>
      <c r="O225" s="77"/>
      <c r="P225" s="191">
        <f>O225*H225</f>
        <v>0</v>
      </c>
      <c r="Q225" s="191">
        <v>0.00027999999999999998</v>
      </c>
      <c r="R225" s="191">
        <f>Q225*H225</f>
        <v>0.01652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183</v>
      </c>
      <c r="AT225" s="193" t="s">
        <v>215</v>
      </c>
      <c r="AU225" s="193" t="s">
        <v>82</v>
      </c>
      <c r="AY225" s="19" t="s">
        <v>135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9" t="s">
        <v>80</v>
      </c>
      <c r="BK225" s="194">
        <f>ROUND(I225*H225,2)</f>
        <v>0</v>
      </c>
      <c r="BL225" s="19" t="s">
        <v>141</v>
      </c>
      <c r="BM225" s="193" t="s">
        <v>308</v>
      </c>
    </row>
    <row r="226" s="2" customFormat="1" ht="24.15" customHeight="1">
      <c r="A226" s="38"/>
      <c r="B226" s="180"/>
      <c r="C226" s="181" t="s">
        <v>309</v>
      </c>
      <c r="D226" s="181" t="s">
        <v>137</v>
      </c>
      <c r="E226" s="182" t="s">
        <v>310</v>
      </c>
      <c r="F226" s="183" t="s">
        <v>311</v>
      </c>
      <c r="G226" s="184" t="s">
        <v>162</v>
      </c>
      <c r="H226" s="185">
        <v>86.599999999999994</v>
      </c>
      <c r="I226" s="186"/>
      <c r="J226" s="187">
        <f>ROUND(I226*H226,2)</f>
        <v>0</v>
      </c>
      <c r="K226" s="188"/>
      <c r="L226" s="39"/>
      <c r="M226" s="189" t="s">
        <v>1</v>
      </c>
      <c r="N226" s="190" t="s">
        <v>38</v>
      </c>
      <c r="O226" s="77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141</v>
      </c>
      <c r="AT226" s="193" t="s">
        <v>137</v>
      </c>
      <c r="AU226" s="193" t="s">
        <v>82</v>
      </c>
      <c r="AY226" s="19" t="s">
        <v>135</v>
      </c>
      <c r="BE226" s="194">
        <f>IF(N226="základní",J226,0)</f>
        <v>0</v>
      </c>
      <c r="BF226" s="194">
        <f>IF(N226="snížená",J226,0)</f>
        <v>0</v>
      </c>
      <c r="BG226" s="194">
        <f>IF(N226="zákl. přenesená",J226,0)</f>
        <v>0</v>
      </c>
      <c r="BH226" s="194">
        <f>IF(N226="sníž. přenesená",J226,0)</f>
        <v>0</v>
      </c>
      <c r="BI226" s="194">
        <f>IF(N226="nulová",J226,0)</f>
        <v>0</v>
      </c>
      <c r="BJ226" s="19" t="s">
        <v>80</v>
      </c>
      <c r="BK226" s="194">
        <f>ROUND(I226*H226,2)</f>
        <v>0</v>
      </c>
      <c r="BL226" s="19" t="s">
        <v>141</v>
      </c>
      <c r="BM226" s="193" t="s">
        <v>312</v>
      </c>
    </row>
    <row r="227" s="2" customFormat="1" ht="21.75" customHeight="1">
      <c r="A227" s="38"/>
      <c r="B227" s="180"/>
      <c r="C227" s="227" t="s">
        <v>313</v>
      </c>
      <c r="D227" s="227" t="s">
        <v>215</v>
      </c>
      <c r="E227" s="228" t="s">
        <v>314</v>
      </c>
      <c r="F227" s="229" t="s">
        <v>315</v>
      </c>
      <c r="G227" s="230" t="s">
        <v>162</v>
      </c>
      <c r="H227" s="231">
        <v>90</v>
      </c>
      <c r="I227" s="232"/>
      <c r="J227" s="233">
        <f>ROUND(I227*H227,2)</f>
        <v>0</v>
      </c>
      <c r="K227" s="234"/>
      <c r="L227" s="235"/>
      <c r="M227" s="236" t="s">
        <v>1</v>
      </c>
      <c r="N227" s="237" t="s">
        <v>38</v>
      </c>
      <c r="O227" s="77"/>
      <c r="P227" s="191">
        <f>O227*H227</f>
        <v>0</v>
      </c>
      <c r="Q227" s="191">
        <v>0.00214</v>
      </c>
      <c r="R227" s="191">
        <f>Q227*H227</f>
        <v>0.19259999999999999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183</v>
      </c>
      <c r="AT227" s="193" t="s">
        <v>215</v>
      </c>
      <c r="AU227" s="193" t="s">
        <v>82</v>
      </c>
      <c r="AY227" s="19" t="s">
        <v>135</v>
      </c>
      <c r="BE227" s="194">
        <f>IF(N227="základní",J227,0)</f>
        <v>0</v>
      </c>
      <c r="BF227" s="194">
        <f>IF(N227="snížená",J227,0)</f>
        <v>0</v>
      </c>
      <c r="BG227" s="194">
        <f>IF(N227="zákl. přenesená",J227,0)</f>
        <v>0</v>
      </c>
      <c r="BH227" s="194">
        <f>IF(N227="sníž. přenesená",J227,0)</f>
        <v>0</v>
      </c>
      <c r="BI227" s="194">
        <f>IF(N227="nulová",J227,0)</f>
        <v>0</v>
      </c>
      <c r="BJ227" s="19" t="s">
        <v>80</v>
      </c>
      <c r="BK227" s="194">
        <f>ROUND(I227*H227,2)</f>
        <v>0</v>
      </c>
      <c r="BL227" s="19" t="s">
        <v>141</v>
      </c>
      <c r="BM227" s="193" t="s">
        <v>316</v>
      </c>
    </row>
    <row r="228" s="13" customFormat="1">
      <c r="A228" s="13"/>
      <c r="B228" s="195"/>
      <c r="C228" s="13"/>
      <c r="D228" s="196" t="s">
        <v>143</v>
      </c>
      <c r="E228" s="13"/>
      <c r="F228" s="198" t="s">
        <v>317</v>
      </c>
      <c r="G228" s="13"/>
      <c r="H228" s="199">
        <v>90</v>
      </c>
      <c r="I228" s="200"/>
      <c r="J228" s="13"/>
      <c r="K228" s="13"/>
      <c r="L228" s="195"/>
      <c r="M228" s="201"/>
      <c r="N228" s="202"/>
      <c r="O228" s="202"/>
      <c r="P228" s="202"/>
      <c r="Q228" s="202"/>
      <c r="R228" s="202"/>
      <c r="S228" s="202"/>
      <c r="T228" s="20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7" t="s">
        <v>143</v>
      </c>
      <c r="AU228" s="197" t="s">
        <v>82</v>
      </c>
      <c r="AV228" s="13" t="s">
        <v>82</v>
      </c>
      <c r="AW228" s="13" t="s">
        <v>3</v>
      </c>
      <c r="AX228" s="13" t="s">
        <v>80</v>
      </c>
      <c r="AY228" s="197" t="s">
        <v>135</v>
      </c>
    </row>
    <row r="229" s="2" customFormat="1" ht="24.15" customHeight="1">
      <c r="A229" s="38"/>
      <c r="B229" s="180"/>
      <c r="C229" s="181" t="s">
        <v>318</v>
      </c>
      <c r="D229" s="181" t="s">
        <v>137</v>
      </c>
      <c r="E229" s="182" t="s">
        <v>319</v>
      </c>
      <c r="F229" s="183" t="s">
        <v>320</v>
      </c>
      <c r="G229" s="184" t="s">
        <v>162</v>
      </c>
      <c r="H229" s="185">
        <v>86.049999999999997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38</v>
      </c>
      <c r="O229" s="77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141</v>
      </c>
      <c r="AT229" s="193" t="s">
        <v>137</v>
      </c>
      <c r="AU229" s="193" t="s">
        <v>82</v>
      </c>
      <c r="AY229" s="19" t="s">
        <v>135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9" t="s">
        <v>80</v>
      </c>
      <c r="BK229" s="194">
        <f>ROUND(I229*H229,2)</f>
        <v>0</v>
      </c>
      <c r="BL229" s="19" t="s">
        <v>141</v>
      </c>
      <c r="BM229" s="193" t="s">
        <v>321</v>
      </c>
    </row>
    <row r="230" s="2" customFormat="1" ht="21.75" customHeight="1">
      <c r="A230" s="38"/>
      <c r="B230" s="180"/>
      <c r="C230" s="227" t="s">
        <v>322</v>
      </c>
      <c r="D230" s="227" t="s">
        <v>215</v>
      </c>
      <c r="E230" s="228" t="s">
        <v>323</v>
      </c>
      <c r="F230" s="229" t="s">
        <v>324</v>
      </c>
      <c r="G230" s="230" t="s">
        <v>162</v>
      </c>
      <c r="H230" s="231">
        <v>90</v>
      </c>
      <c r="I230" s="232"/>
      <c r="J230" s="233">
        <f>ROUND(I230*H230,2)</f>
        <v>0</v>
      </c>
      <c r="K230" s="234"/>
      <c r="L230" s="235"/>
      <c r="M230" s="236" t="s">
        <v>1</v>
      </c>
      <c r="N230" s="237" t="s">
        <v>38</v>
      </c>
      <c r="O230" s="77"/>
      <c r="P230" s="191">
        <f>O230*H230</f>
        <v>0</v>
      </c>
      <c r="Q230" s="191">
        <v>0.0031800000000000001</v>
      </c>
      <c r="R230" s="191">
        <f>Q230*H230</f>
        <v>0.28620000000000001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183</v>
      </c>
      <c r="AT230" s="193" t="s">
        <v>215</v>
      </c>
      <c r="AU230" s="193" t="s">
        <v>82</v>
      </c>
      <c r="AY230" s="19" t="s">
        <v>135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9" t="s">
        <v>80</v>
      </c>
      <c r="BK230" s="194">
        <f>ROUND(I230*H230,2)</f>
        <v>0</v>
      </c>
      <c r="BL230" s="19" t="s">
        <v>141</v>
      </c>
      <c r="BM230" s="193" t="s">
        <v>325</v>
      </c>
    </row>
    <row r="231" s="2" customFormat="1" ht="24.15" customHeight="1">
      <c r="A231" s="38"/>
      <c r="B231" s="180"/>
      <c r="C231" s="181" t="s">
        <v>326</v>
      </c>
      <c r="D231" s="181" t="s">
        <v>137</v>
      </c>
      <c r="E231" s="182" t="s">
        <v>327</v>
      </c>
      <c r="F231" s="183" t="s">
        <v>328</v>
      </c>
      <c r="G231" s="184" t="s">
        <v>277</v>
      </c>
      <c r="H231" s="185">
        <v>3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38</v>
      </c>
      <c r="O231" s="77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141</v>
      </c>
      <c r="AT231" s="193" t="s">
        <v>137</v>
      </c>
      <c r="AU231" s="193" t="s">
        <v>82</v>
      </c>
      <c r="AY231" s="19" t="s">
        <v>135</v>
      </c>
      <c r="BE231" s="194">
        <f>IF(N231="základní",J231,0)</f>
        <v>0</v>
      </c>
      <c r="BF231" s="194">
        <f>IF(N231="snížená",J231,0)</f>
        <v>0</v>
      </c>
      <c r="BG231" s="194">
        <f>IF(N231="zákl. přenesená",J231,0)</f>
        <v>0</v>
      </c>
      <c r="BH231" s="194">
        <f>IF(N231="sníž. přenesená",J231,0)</f>
        <v>0</v>
      </c>
      <c r="BI231" s="194">
        <f>IF(N231="nulová",J231,0)</f>
        <v>0</v>
      </c>
      <c r="BJ231" s="19" t="s">
        <v>80</v>
      </c>
      <c r="BK231" s="194">
        <f>ROUND(I231*H231,2)</f>
        <v>0</v>
      </c>
      <c r="BL231" s="19" t="s">
        <v>141</v>
      </c>
      <c r="BM231" s="193" t="s">
        <v>329</v>
      </c>
    </row>
    <row r="232" s="2" customFormat="1" ht="24.15" customHeight="1">
      <c r="A232" s="38"/>
      <c r="B232" s="180"/>
      <c r="C232" s="227" t="s">
        <v>330</v>
      </c>
      <c r="D232" s="227" t="s">
        <v>215</v>
      </c>
      <c r="E232" s="228" t="s">
        <v>331</v>
      </c>
      <c r="F232" s="229" t="s">
        <v>332</v>
      </c>
      <c r="G232" s="230" t="s">
        <v>277</v>
      </c>
      <c r="H232" s="231">
        <v>3</v>
      </c>
      <c r="I232" s="232"/>
      <c r="J232" s="233">
        <f>ROUND(I232*H232,2)</f>
        <v>0</v>
      </c>
      <c r="K232" s="234"/>
      <c r="L232" s="235"/>
      <c r="M232" s="236" t="s">
        <v>1</v>
      </c>
      <c r="N232" s="237" t="s">
        <v>38</v>
      </c>
      <c r="O232" s="77"/>
      <c r="P232" s="191">
        <f>O232*H232</f>
        <v>0</v>
      </c>
      <c r="Q232" s="191">
        <v>0.0014499999999999999</v>
      </c>
      <c r="R232" s="191">
        <f>Q232*H232</f>
        <v>0.0043499999999999997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183</v>
      </c>
      <c r="AT232" s="193" t="s">
        <v>215</v>
      </c>
      <c r="AU232" s="193" t="s">
        <v>82</v>
      </c>
      <c r="AY232" s="19" t="s">
        <v>135</v>
      </c>
      <c r="BE232" s="194">
        <f>IF(N232="základní",J232,0)</f>
        <v>0</v>
      </c>
      <c r="BF232" s="194">
        <f>IF(N232="snížená",J232,0)</f>
        <v>0</v>
      </c>
      <c r="BG232" s="194">
        <f>IF(N232="zákl. přenesená",J232,0)</f>
        <v>0</v>
      </c>
      <c r="BH232" s="194">
        <f>IF(N232="sníž. přenesená",J232,0)</f>
        <v>0</v>
      </c>
      <c r="BI232" s="194">
        <f>IF(N232="nulová",J232,0)</f>
        <v>0</v>
      </c>
      <c r="BJ232" s="19" t="s">
        <v>80</v>
      </c>
      <c r="BK232" s="194">
        <f>ROUND(I232*H232,2)</f>
        <v>0</v>
      </c>
      <c r="BL232" s="19" t="s">
        <v>141</v>
      </c>
      <c r="BM232" s="193" t="s">
        <v>333</v>
      </c>
    </row>
    <row r="233" s="2" customFormat="1" ht="24.15" customHeight="1">
      <c r="A233" s="38"/>
      <c r="B233" s="180"/>
      <c r="C233" s="181" t="s">
        <v>334</v>
      </c>
      <c r="D233" s="181" t="s">
        <v>137</v>
      </c>
      <c r="E233" s="182" t="s">
        <v>335</v>
      </c>
      <c r="F233" s="183" t="s">
        <v>336</v>
      </c>
      <c r="G233" s="184" t="s">
        <v>277</v>
      </c>
      <c r="H233" s="185">
        <v>2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38</v>
      </c>
      <c r="O233" s="77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141</v>
      </c>
      <c r="AT233" s="193" t="s">
        <v>137</v>
      </c>
      <c r="AU233" s="193" t="s">
        <v>82</v>
      </c>
      <c r="AY233" s="19" t="s">
        <v>135</v>
      </c>
      <c r="BE233" s="194">
        <f>IF(N233="základní",J233,0)</f>
        <v>0</v>
      </c>
      <c r="BF233" s="194">
        <f>IF(N233="snížená",J233,0)</f>
        <v>0</v>
      </c>
      <c r="BG233" s="194">
        <f>IF(N233="zákl. přenesená",J233,0)</f>
        <v>0</v>
      </c>
      <c r="BH233" s="194">
        <f>IF(N233="sníž. přenesená",J233,0)</f>
        <v>0</v>
      </c>
      <c r="BI233" s="194">
        <f>IF(N233="nulová",J233,0)</f>
        <v>0</v>
      </c>
      <c r="BJ233" s="19" t="s">
        <v>80</v>
      </c>
      <c r="BK233" s="194">
        <f>ROUND(I233*H233,2)</f>
        <v>0</v>
      </c>
      <c r="BL233" s="19" t="s">
        <v>141</v>
      </c>
      <c r="BM233" s="193" t="s">
        <v>337</v>
      </c>
    </row>
    <row r="234" s="2" customFormat="1" ht="16.5" customHeight="1">
      <c r="A234" s="38"/>
      <c r="B234" s="180"/>
      <c r="C234" s="227" t="s">
        <v>338</v>
      </c>
      <c r="D234" s="227" t="s">
        <v>215</v>
      </c>
      <c r="E234" s="228" t="s">
        <v>339</v>
      </c>
      <c r="F234" s="229" t="s">
        <v>340</v>
      </c>
      <c r="G234" s="230" t="s">
        <v>277</v>
      </c>
      <c r="H234" s="231">
        <v>2</v>
      </c>
      <c r="I234" s="232"/>
      <c r="J234" s="233">
        <f>ROUND(I234*H234,2)</f>
        <v>0</v>
      </c>
      <c r="K234" s="234"/>
      <c r="L234" s="235"/>
      <c r="M234" s="236" t="s">
        <v>1</v>
      </c>
      <c r="N234" s="237" t="s">
        <v>38</v>
      </c>
      <c r="O234" s="77"/>
      <c r="P234" s="191">
        <f>O234*H234</f>
        <v>0</v>
      </c>
      <c r="Q234" s="191">
        <v>0.0012099999999999999</v>
      </c>
      <c r="R234" s="191">
        <f>Q234*H234</f>
        <v>0.0024199999999999998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183</v>
      </c>
      <c r="AT234" s="193" t="s">
        <v>215</v>
      </c>
      <c r="AU234" s="193" t="s">
        <v>82</v>
      </c>
      <c r="AY234" s="19" t="s">
        <v>135</v>
      </c>
      <c r="BE234" s="194">
        <f>IF(N234="základní",J234,0)</f>
        <v>0</v>
      </c>
      <c r="BF234" s="194">
        <f>IF(N234="snížená",J234,0)</f>
        <v>0</v>
      </c>
      <c r="BG234" s="194">
        <f>IF(N234="zákl. přenesená",J234,0)</f>
        <v>0</v>
      </c>
      <c r="BH234" s="194">
        <f>IF(N234="sníž. přenesená",J234,0)</f>
        <v>0</v>
      </c>
      <c r="BI234" s="194">
        <f>IF(N234="nulová",J234,0)</f>
        <v>0</v>
      </c>
      <c r="BJ234" s="19" t="s">
        <v>80</v>
      </c>
      <c r="BK234" s="194">
        <f>ROUND(I234*H234,2)</f>
        <v>0</v>
      </c>
      <c r="BL234" s="19" t="s">
        <v>141</v>
      </c>
      <c r="BM234" s="193" t="s">
        <v>341</v>
      </c>
    </row>
    <row r="235" s="2" customFormat="1" ht="24.15" customHeight="1">
      <c r="A235" s="38"/>
      <c r="B235" s="180"/>
      <c r="C235" s="181" t="s">
        <v>342</v>
      </c>
      <c r="D235" s="181" t="s">
        <v>137</v>
      </c>
      <c r="E235" s="182" t="s">
        <v>343</v>
      </c>
      <c r="F235" s="183" t="s">
        <v>344</v>
      </c>
      <c r="G235" s="184" t="s">
        <v>277</v>
      </c>
      <c r="H235" s="185">
        <v>1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38</v>
      </c>
      <c r="O235" s="77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141</v>
      </c>
      <c r="AT235" s="193" t="s">
        <v>137</v>
      </c>
      <c r="AU235" s="193" t="s">
        <v>82</v>
      </c>
      <c r="AY235" s="19" t="s">
        <v>135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9" t="s">
        <v>80</v>
      </c>
      <c r="BK235" s="194">
        <f>ROUND(I235*H235,2)</f>
        <v>0</v>
      </c>
      <c r="BL235" s="19" t="s">
        <v>141</v>
      </c>
      <c r="BM235" s="193" t="s">
        <v>345</v>
      </c>
    </row>
    <row r="236" s="2" customFormat="1" ht="16.5" customHeight="1">
      <c r="A236" s="38"/>
      <c r="B236" s="180"/>
      <c r="C236" s="227" t="s">
        <v>346</v>
      </c>
      <c r="D236" s="227" t="s">
        <v>215</v>
      </c>
      <c r="E236" s="228" t="s">
        <v>347</v>
      </c>
      <c r="F236" s="229" t="s">
        <v>348</v>
      </c>
      <c r="G236" s="230" t="s">
        <v>277</v>
      </c>
      <c r="H236" s="231">
        <v>1</v>
      </c>
      <c r="I236" s="232"/>
      <c r="J236" s="233">
        <f>ROUND(I236*H236,2)</f>
        <v>0</v>
      </c>
      <c r="K236" s="234"/>
      <c r="L236" s="235"/>
      <c r="M236" s="236" t="s">
        <v>1</v>
      </c>
      <c r="N236" s="237" t="s">
        <v>38</v>
      </c>
      <c r="O236" s="77"/>
      <c r="P236" s="191">
        <f>O236*H236</f>
        <v>0</v>
      </c>
      <c r="Q236" s="191">
        <v>0.0014</v>
      </c>
      <c r="R236" s="191">
        <f>Q236*H236</f>
        <v>0.0014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183</v>
      </c>
      <c r="AT236" s="193" t="s">
        <v>215</v>
      </c>
      <c r="AU236" s="193" t="s">
        <v>82</v>
      </c>
      <c r="AY236" s="19" t="s">
        <v>135</v>
      </c>
      <c r="BE236" s="194">
        <f>IF(N236="základní",J236,0)</f>
        <v>0</v>
      </c>
      <c r="BF236" s="194">
        <f>IF(N236="snížená",J236,0)</f>
        <v>0</v>
      </c>
      <c r="BG236" s="194">
        <f>IF(N236="zákl. přenesená",J236,0)</f>
        <v>0</v>
      </c>
      <c r="BH236" s="194">
        <f>IF(N236="sníž. přenesená",J236,0)</f>
        <v>0</v>
      </c>
      <c r="BI236" s="194">
        <f>IF(N236="nulová",J236,0)</f>
        <v>0</v>
      </c>
      <c r="BJ236" s="19" t="s">
        <v>80</v>
      </c>
      <c r="BK236" s="194">
        <f>ROUND(I236*H236,2)</f>
        <v>0</v>
      </c>
      <c r="BL236" s="19" t="s">
        <v>141</v>
      </c>
      <c r="BM236" s="193" t="s">
        <v>349</v>
      </c>
    </row>
    <row r="237" s="2" customFormat="1" ht="16.5" customHeight="1">
      <c r="A237" s="38"/>
      <c r="B237" s="180"/>
      <c r="C237" s="181" t="s">
        <v>350</v>
      </c>
      <c r="D237" s="181" t="s">
        <v>137</v>
      </c>
      <c r="E237" s="182" t="s">
        <v>351</v>
      </c>
      <c r="F237" s="183" t="s">
        <v>352</v>
      </c>
      <c r="G237" s="184" t="s">
        <v>277</v>
      </c>
      <c r="H237" s="185">
        <v>3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38</v>
      </c>
      <c r="O237" s="77"/>
      <c r="P237" s="191">
        <f>O237*H237</f>
        <v>0</v>
      </c>
      <c r="Q237" s="191">
        <v>0.00012</v>
      </c>
      <c r="R237" s="191">
        <f>Q237*H237</f>
        <v>0.00036000000000000002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141</v>
      </c>
      <c r="AT237" s="193" t="s">
        <v>137</v>
      </c>
      <c r="AU237" s="193" t="s">
        <v>82</v>
      </c>
      <c r="AY237" s="19" t="s">
        <v>135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9" t="s">
        <v>80</v>
      </c>
      <c r="BK237" s="194">
        <f>ROUND(I237*H237,2)</f>
        <v>0</v>
      </c>
      <c r="BL237" s="19" t="s">
        <v>141</v>
      </c>
      <c r="BM237" s="193" t="s">
        <v>353</v>
      </c>
    </row>
    <row r="238" s="2" customFormat="1" ht="16.5" customHeight="1">
      <c r="A238" s="38"/>
      <c r="B238" s="180"/>
      <c r="C238" s="181" t="s">
        <v>354</v>
      </c>
      <c r="D238" s="181" t="s">
        <v>137</v>
      </c>
      <c r="E238" s="182" t="s">
        <v>355</v>
      </c>
      <c r="F238" s="183" t="s">
        <v>356</v>
      </c>
      <c r="G238" s="184" t="s">
        <v>277</v>
      </c>
      <c r="H238" s="185">
        <v>10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38</v>
      </c>
      <c r="O238" s="77"/>
      <c r="P238" s="191">
        <f>O238*H238</f>
        <v>0</v>
      </c>
      <c r="Q238" s="191">
        <v>0.00038000000000000002</v>
      </c>
      <c r="R238" s="191">
        <f>Q238*H238</f>
        <v>0.0038000000000000004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141</v>
      </c>
      <c r="AT238" s="193" t="s">
        <v>137</v>
      </c>
      <c r="AU238" s="193" t="s">
        <v>82</v>
      </c>
      <c r="AY238" s="19" t="s">
        <v>135</v>
      </c>
      <c r="BE238" s="194">
        <f>IF(N238="základní",J238,0)</f>
        <v>0</v>
      </c>
      <c r="BF238" s="194">
        <f>IF(N238="snížená",J238,0)</f>
        <v>0</v>
      </c>
      <c r="BG238" s="194">
        <f>IF(N238="zákl. přenesená",J238,0)</f>
        <v>0</v>
      </c>
      <c r="BH238" s="194">
        <f>IF(N238="sníž. přenesená",J238,0)</f>
        <v>0</v>
      </c>
      <c r="BI238" s="194">
        <f>IF(N238="nulová",J238,0)</f>
        <v>0</v>
      </c>
      <c r="BJ238" s="19" t="s">
        <v>80</v>
      </c>
      <c r="BK238" s="194">
        <f>ROUND(I238*H238,2)</f>
        <v>0</v>
      </c>
      <c r="BL238" s="19" t="s">
        <v>141</v>
      </c>
      <c r="BM238" s="193" t="s">
        <v>357</v>
      </c>
    </row>
    <row r="239" s="2" customFormat="1" ht="16.5" customHeight="1">
      <c r="A239" s="38"/>
      <c r="B239" s="180"/>
      <c r="C239" s="181" t="s">
        <v>358</v>
      </c>
      <c r="D239" s="181" t="s">
        <v>137</v>
      </c>
      <c r="E239" s="182" t="s">
        <v>359</v>
      </c>
      <c r="F239" s="183" t="s">
        <v>360</v>
      </c>
      <c r="G239" s="184" t="s">
        <v>277</v>
      </c>
      <c r="H239" s="185">
        <v>10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38</v>
      </c>
      <c r="O239" s="77"/>
      <c r="P239" s="191">
        <f>O239*H239</f>
        <v>0</v>
      </c>
      <c r="Q239" s="191">
        <v>0.00056999999999999998</v>
      </c>
      <c r="R239" s="191">
        <f>Q239*H239</f>
        <v>0.0057000000000000002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141</v>
      </c>
      <c r="AT239" s="193" t="s">
        <v>137</v>
      </c>
      <c r="AU239" s="193" t="s">
        <v>82</v>
      </c>
      <c r="AY239" s="19" t="s">
        <v>135</v>
      </c>
      <c r="BE239" s="194">
        <f>IF(N239="základní",J239,0)</f>
        <v>0</v>
      </c>
      <c r="BF239" s="194">
        <f>IF(N239="snížená",J239,0)</f>
        <v>0</v>
      </c>
      <c r="BG239" s="194">
        <f>IF(N239="zákl. přenesená",J239,0)</f>
        <v>0</v>
      </c>
      <c r="BH239" s="194">
        <f>IF(N239="sníž. přenesená",J239,0)</f>
        <v>0</v>
      </c>
      <c r="BI239" s="194">
        <f>IF(N239="nulová",J239,0)</f>
        <v>0</v>
      </c>
      <c r="BJ239" s="19" t="s">
        <v>80</v>
      </c>
      <c r="BK239" s="194">
        <f>ROUND(I239*H239,2)</f>
        <v>0</v>
      </c>
      <c r="BL239" s="19" t="s">
        <v>141</v>
      </c>
      <c r="BM239" s="193" t="s">
        <v>361</v>
      </c>
    </row>
    <row r="240" s="2" customFormat="1" ht="16.5" customHeight="1">
      <c r="A240" s="38"/>
      <c r="B240" s="180"/>
      <c r="C240" s="181" t="s">
        <v>362</v>
      </c>
      <c r="D240" s="181" t="s">
        <v>137</v>
      </c>
      <c r="E240" s="182" t="s">
        <v>363</v>
      </c>
      <c r="F240" s="183" t="s">
        <v>364</v>
      </c>
      <c r="G240" s="184" t="s">
        <v>365</v>
      </c>
      <c r="H240" s="185">
        <v>1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38</v>
      </c>
      <c r="O240" s="77"/>
      <c r="P240" s="191">
        <f>O240*H240</f>
        <v>0</v>
      </c>
      <c r="Q240" s="191">
        <v>0.00056999999999999998</v>
      </c>
      <c r="R240" s="191">
        <f>Q240*H240</f>
        <v>0.00056999999999999998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141</v>
      </c>
      <c r="AT240" s="193" t="s">
        <v>137</v>
      </c>
      <c r="AU240" s="193" t="s">
        <v>82</v>
      </c>
      <c r="AY240" s="19" t="s">
        <v>135</v>
      </c>
      <c r="BE240" s="194">
        <f>IF(N240="základní",J240,0)</f>
        <v>0</v>
      </c>
      <c r="BF240" s="194">
        <f>IF(N240="snížená",J240,0)</f>
        <v>0</v>
      </c>
      <c r="BG240" s="194">
        <f>IF(N240="zákl. přenesená",J240,0)</f>
        <v>0</v>
      </c>
      <c r="BH240" s="194">
        <f>IF(N240="sníž. přenesená",J240,0)</f>
        <v>0</v>
      </c>
      <c r="BI240" s="194">
        <f>IF(N240="nulová",J240,0)</f>
        <v>0</v>
      </c>
      <c r="BJ240" s="19" t="s">
        <v>80</v>
      </c>
      <c r="BK240" s="194">
        <f>ROUND(I240*H240,2)</f>
        <v>0</v>
      </c>
      <c r="BL240" s="19" t="s">
        <v>141</v>
      </c>
      <c r="BM240" s="193" t="s">
        <v>366</v>
      </c>
    </row>
    <row r="241" s="2" customFormat="1" ht="21.75" customHeight="1">
      <c r="A241" s="38"/>
      <c r="B241" s="180"/>
      <c r="C241" s="181" t="s">
        <v>367</v>
      </c>
      <c r="D241" s="181" t="s">
        <v>137</v>
      </c>
      <c r="E241" s="182" t="s">
        <v>368</v>
      </c>
      <c r="F241" s="183" t="s">
        <v>369</v>
      </c>
      <c r="G241" s="184" t="s">
        <v>277</v>
      </c>
      <c r="H241" s="185">
        <v>10</v>
      </c>
      <c r="I241" s="186"/>
      <c r="J241" s="187">
        <f>ROUND(I241*H241,2)</f>
        <v>0</v>
      </c>
      <c r="K241" s="188"/>
      <c r="L241" s="39"/>
      <c r="M241" s="189" t="s">
        <v>1</v>
      </c>
      <c r="N241" s="190" t="s">
        <v>38</v>
      </c>
      <c r="O241" s="77"/>
      <c r="P241" s="191">
        <f>O241*H241</f>
        <v>0</v>
      </c>
      <c r="Q241" s="191">
        <v>0.00072000000000000005</v>
      </c>
      <c r="R241" s="191">
        <f>Q241*H241</f>
        <v>0.0072000000000000007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141</v>
      </c>
      <c r="AT241" s="193" t="s">
        <v>137</v>
      </c>
      <c r="AU241" s="193" t="s">
        <v>82</v>
      </c>
      <c r="AY241" s="19" t="s">
        <v>135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9" t="s">
        <v>80</v>
      </c>
      <c r="BK241" s="194">
        <f>ROUND(I241*H241,2)</f>
        <v>0</v>
      </c>
      <c r="BL241" s="19" t="s">
        <v>141</v>
      </c>
      <c r="BM241" s="193" t="s">
        <v>370</v>
      </c>
    </row>
    <row r="242" s="2" customFormat="1" ht="21.75" customHeight="1">
      <c r="A242" s="38"/>
      <c r="B242" s="180"/>
      <c r="C242" s="227" t="s">
        <v>371</v>
      </c>
      <c r="D242" s="227" t="s">
        <v>215</v>
      </c>
      <c r="E242" s="228" t="s">
        <v>372</v>
      </c>
      <c r="F242" s="229" t="s">
        <v>373</v>
      </c>
      <c r="G242" s="230" t="s">
        <v>277</v>
      </c>
      <c r="H242" s="231">
        <v>10</v>
      </c>
      <c r="I242" s="232"/>
      <c r="J242" s="233">
        <f>ROUND(I242*H242,2)</f>
        <v>0</v>
      </c>
      <c r="K242" s="234"/>
      <c r="L242" s="235"/>
      <c r="M242" s="236" t="s">
        <v>1</v>
      </c>
      <c r="N242" s="237" t="s">
        <v>38</v>
      </c>
      <c r="O242" s="77"/>
      <c r="P242" s="191">
        <f>O242*H242</f>
        <v>0</v>
      </c>
      <c r="Q242" s="191">
        <v>0.0038</v>
      </c>
      <c r="R242" s="191">
        <f>Q242*H242</f>
        <v>0.037999999999999999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183</v>
      </c>
      <c r="AT242" s="193" t="s">
        <v>215</v>
      </c>
      <c r="AU242" s="193" t="s">
        <v>82</v>
      </c>
      <c r="AY242" s="19" t="s">
        <v>135</v>
      </c>
      <c r="BE242" s="194">
        <f>IF(N242="základní",J242,0)</f>
        <v>0</v>
      </c>
      <c r="BF242" s="194">
        <f>IF(N242="snížená",J242,0)</f>
        <v>0</v>
      </c>
      <c r="BG242" s="194">
        <f>IF(N242="zákl. přenesená",J242,0)</f>
        <v>0</v>
      </c>
      <c r="BH242" s="194">
        <f>IF(N242="sníž. přenesená",J242,0)</f>
        <v>0</v>
      </c>
      <c r="BI242" s="194">
        <f>IF(N242="nulová",J242,0)</f>
        <v>0</v>
      </c>
      <c r="BJ242" s="19" t="s">
        <v>80</v>
      </c>
      <c r="BK242" s="194">
        <f>ROUND(I242*H242,2)</f>
        <v>0</v>
      </c>
      <c r="BL242" s="19" t="s">
        <v>141</v>
      </c>
      <c r="BM242" s="193" t="s">
        <v>374</v>
      </c>
    </row>
    <row r="243" s="2" customFormat="1" ht="24.15" customHeight="1">
      <c r="A243" s="38"/>
      <c r="B243" s="180"/>
      <c r="C243" s="227" t="s">
        <v>375</v>
      </c>
      <c r="D243" s="227" t="s">
        <v>215</v>
      </c>
      <c r="E243" s="228" t="s">
        <v>376</v>
      </c>
      <c r="F243" s="229" t="s">
        <v>377</v>
      </c>
      <c r="G243" s="230" t="s">
        <v>277</v>
      </c>
      <c r="H243" s="231">
        <v>10</v>
      </c>
      <c r="I243" s="232"/>
      <c r="J243" s="233">
        <f>ROUND(I243*H243,2)</f>
        <v>0</v>
      </c>
      <c r="K243" s="234"/>
      <c r="L243" s="235"/>
      <c r="M243" s="236" t="s">
        <v>1</v>
      </c>
      <c r="N243" s="237" t="s">
        <v>38</v>
      </c>
      <c r="O243" s="77"/>
      <c r="P243" s="191">
        <f>O243*H243</f>
        <v>0</v>
      </c>
      <c r="Q243" s="191">
        <v>0.0035000000000000001</v>
      </c>
      <c r="R243" s="191">
        <f>Q243*H243</f>
        <v>0.035000000000000003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183</v>
      </c>
      <c r="AT243" s="193" t="s">
        <v>215</v>
      </c>
      <c r="AU243" s="193" t="s">
        <v>82</v>
      </c>
      <c r="AY243" s="19" t="s">
        <v>135</v>
      </c>
      <c r="BE243" s="194">
        <f>IF(N243="základní",J243,0)</f>
        <v>0</v>
      </c>
      <c r="BF243" s="194">
        <f>IF(N243="snížená",J243,0)</f>
        <v>0</v>
      </c>
      <c r="BG243" s="194">
        <f>IF(N243="zákl. přenesená",J243,0)</f>
        <v>0</v>
      </c>
      <c r="BH243" s="194">
        <f>IF(N243="sníž. přenesená",J243,0)</f>
        <v>0</v>
      </c>
      <c r="BI243" s="194">
        <f>IF(N243="nulová",J243,0)</f>
        <v>0</v>
      </c>
      <c r="BJ243" s="19" t="s">
        <v>80</v>
      </c>
      <c r="BK243" s="194">
        <f>ROUND(I243*H243,2)</f>
        <v>0</v>
      </c>
      <c r="BL243" s="19" t="s">
        <v>141</v>
      </c>
      <c r="BM243" s="193" t="s">
        <v>378</v>
      </c>
    </row>
    <row r="244" s="2" customFormat="1" ht="21.75" customHeight="1">
      <c r="A244" s="38"/>
      <c r="B244" s="180"/>
      <c r="C244" s="181" t="s">
        <v>379</v>
      </c>
      <c r="D244" s="181" t="s">
        <v>137</v>
      </c>
      <c r="E244" s="182" t="s">
        <v>380</v>
      </c>
      <c r="F244" s="183" t="s">
        <v>381</v>
      </c>
      <c r="G244" s="184" t="s">
        <v>277</v>
      </c>
      <c r="H244" s="185">
        <v>5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38</v>
      </c>
      <c r="O244" s="77"/>
      <c r="P244" s="191">
        <f>O244*H244</f>
        <v>0</v>
      </c>
      <c r="Q244" s="191">
        <v>0.0016199999999999999</v>
      </c>
      <c r="R244" s="191">
        <f>Q244*H244</f>
        <v>0.0080999999999999996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141</v>
      </c>
      <c r="AT244" s="193" t="s">
        <v>137</v>
      </c>
      <c r="AU244" s="193" t="s">
        <v>82</v>
      </c>
      <c r="AY244" s="19" t="s">
        <v>135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9" t="s">
        <v>80</v>
      </c>
      <c r="BK244" s="194">
        <f>ROUND(I244*H244,2)</f>
        <v>0</v>
      </c>
      <c r="BL244" s="19" t="s">
        <v>141</v>
      </c>
      <c r="BM244" s="193" t="s">
        <v>382</v>
      </c>
    </row>
    <row r="245" s="13" customFormat="1">
      <c r="A245" s="13"/>
      <c r="B245" s="195"/>
      <c r="C245" s="13"/>
      <c r="D245" s="196" t="s">
        <v>143</v>
      </c>
      <c r="E245" s="197" t="s">
        <v>1</v>
      </c>
      <c r="F245" s="198" t="s">
        <v>383</v>
      </c>
      <c r="G245" s="13"/>
      <c r="H245" s="199">
        <v>5</v>
      </c>
      <c r="I245" s="200"/>
      <c r="J245" s="13"/>
      <c r="K245" s="13"/>
      <c r="L245" s="195"/>
      <c r="M245" s="201"/>
      <c r="N245" s="202"/>
      <c r="O245" s="202"/>
      <c r="P245" s="202"/>
      <c r="Q245" s="202"/>
      <c r="R245" s="202"/>
      <c r="S245" s="202"/>
      <c r="T245" s="20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7" t="s">
        <v>143</v>
      </c>
      <c r="AU245" s="197" t="s">
        <v>82</v>
      </c>
      <c r="AV245" s="13" t="s">
        <v>82</v>
      </c>
      <c r="AW245" s="13" t="s">
        <v>30</v>
      </c>
      <c r="AX245" s="13" t="s">
        <v>80</v>
      </c>
      <c r="AY245" s="197" t="s">
        <v>135</v>
      </c>
    </row>
    <row r="246" s="2" customFormat="1" ht="16.5" customHeight="1">
      <c r="A246" s="38"/>
      <c r="B246" s="180"/>
      <c r="C246" s="227" t="s">
        <v>384</v>
      </c>
      <c r="D246" s="227" t="s">
        <v>215</v>
      </c>
      <c r="E246" s="228" t="s">
        <v>385</v>
      </c>
      <c r="F246" s="229" t="s">
        <v>386</v>
      </c>
      <c r="G246" s="230" t="s">
        <v>277</v>
      </c>
      <c r="H246" s="231">
        <v>4</v>
      </c>
      <c r="I246" s="232"/>
      <c r="J246" s="233">
        <f>ROUND(I246*H246,2)</f>
        <v>0</v>
      </c>
      <c r="K246" s="234"/>
      <c r="L246" s="235"/>
      <c r="M246" s="236" t="s">
        <v>1</v>
      </c>
      <c r="N246" s="237" t="s">
        <v>38</v>
      </c>
      <c r="O246" s="77"/>
      <c r="P246" s="191">
        <f>O246*H246</f>
        <v>0</v>
      </c>
      <c r="Q246" s="191">
        <v>0.01847</v>
      </c>
      <c r="R246" s="191">
        <f>Q246*H246</f>
        <v>0.073880000000000001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183</v>
      </c>
      <c r="AT246" s="193" t="s">
        <v>215</v>
      </c>
      <c r="AU246" s="193" t="s">
        <v>82</v>
      </c>
      <c r="AY246" s="19" t="s">
        <v>135</v>
      </c>
      <c r="BE246" s="194">
        <f>IF(N246="základní",J246,0)</f>
        <v>0</v>
      </c>
      <c r="BF246" s="194">
        <f>IF(N246="snížená",J246,0)</f>
        <v>0</v>
      </c>
      <c r="BG246" s="194">
        <f>IF(N246="zákl. přenesená",J246,0)</f>
        <v>0</v>
      </c>
      <c r="BH246" s="194">
        <f>IF(N246="sníž. přenesená",J246,0)</f>
        <v>0</v>
      </c>
      <c r="BI246" s="194">
        <f>IF(N246="nulová",J246,0)</f>
        <v>0</v>
      </c>
      <c r="BJ246" s="19" t="s">
        <v>80</v>
      </c>
      <c r="BK246" s="194">
        <f>ROUND(I246*H246,2)</f>
        <v>0</v>
      </c>
      <c r="BL246" s="19" t="s">
        <v>141</v>
      </c>
      <c r="BM246" s="193" t="s">
        <v>387</v>
      </c>
    </row>
    <row r="247" s="2" customFormat="1" ht="16.5" customHeight="1">
      <c r="A247" s="38"/>
      <c r="B247" s="180"/>
      <c r="C247" s="227" t="s">
        <v>388</v>
      </c>
      <c r="D247" s="227" t="s">
        <v>215</v>
      </c>
      <c r="E247" s="228" t="s">
        <v>389</v>
      </c>
      <c r="F247" s="229" t="s">
        <v>390</v>
      </c>
      <c r="G247" s="230" t="s">
        <v>277</v>
      </c>
      <c r="H247" s="231">
        <v>1</v>
      </c>
      <c r="I247" s="232"/>
      <c r="J247" s="233">
        <f>ROUND(I247*H247,2)</f>
        <v>0</v>
      </c>
      <c r="K247" s="234"/>
      <c r="L247" s="235"/>
      <c r="M247" s="236" t="s">
        <v>1</v>
      </c>
      <c r="N247" s="237" t="s">
        <v>38</v>
      </c>
      <c r="O247" s="77"/>
      <c r="P247" s="191">
        <f>O247*H247</f>
        <v>0</v>
      </c>
      <c r="Q247" s="191">
        <v>0.024500000000000001</v>
      </c>
      <c r="R247" s="191">
        <f>Q247*H247</f>
        <v>0.024500000000000001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183</v>
      </c>
      <c r="AT247" s="193" t="s">
        <v>215</v>
      </c>
      <c r="AU247" s="193" t="s">
        <v>82</v>
      </c>
      <c r="AY247" s="19" t="s">
        <v>135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9" t="s">
        <v>80</v>
      </c>
      <c r="BK247" s="194">
        <f>ROUND(I247*H247,2)</f>
        <v>0</v>
      </c>
      <c r="BL247" s="19" t="s">
        <v>141</v>
      </c>
      <c r="BM247" s="193" t="s">
        <v>391</v>
      </c>
    </row>
    <row r="248" s="2" customFormat="1" ht="21.75" customHeight="1">
      <c r="A248" s="38"/>
      <c r="B248" s="180"/>
      <c r="C248" s="227" t="s">
        <v>392</v>
      </c>
      <c r="D248" s="227" t="s">
        <v>215</v>
      </c>
      <c r="E248" s="228" t="s">
        <v>393</v>
      </c>
      <c r="F248" s="229" t="s">
        <v>394</v>
      </c>
      <c r="G248" s="230" t="s">
        <v>277</v>
      </c>
      <c r="H248" s="231">
        <v>5</v>
      </c>
      <c r="I248" s="232"/>
      <c r="J248" s="233">
        <f>ROUND(I248*H248,2)</f>
        <v>0</v>
      </c>
      <c r="K248" s="234"/>
      <c r="L248" s="235"/>
      <c r="M248" s="236" t="s">
        <v>1</v>
      </c>
      <c r="N248" s="237" t="s">
        <v>38</v>
      </c>
      <c r="O248" s="77"/>
      <c r="P248" s="191">
        <f>O248*H248</f>
        <v>0</v>
      </c>
      <c r="Q248" s="191">
        <v>0.0035000000000000001</v>
      </c>
      <c r="R248" s="191">
        <f>Q248*H248</f>
        <v>0.017500000000000002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183</v>
      </c>
      <c r="AT248" s="193" t="s">
        <v>215</v>
      </c>
      <c r="AU248" s="193" t="s">
        <v>82</v>
      </c>
      <c r="AY248" s="19" t="s">
        <v>135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9" t="s">
        <v>80</v>
      </c>
      <c r="BK248" s="194">
        <f>ROUND(I248*H248,2)</f>
        <v>0</v>
      </c>
      <c r="BL248" s="19" t="s">
        <v>141</v>
      </c>
      <c r="BM248" s="193" t="s">
        <v>395</v>
      </c>
    </row>
    <row r="249" s="2" customFormat="1" ht="16.5" customHeight="1">
      <c r="A249" s="38"/>
      <c r="B249" s="180"/>
      <c r="C249" s="181" t="s">
        <v>396</v>
      </c>
      <c r="D249" s="181" t="s">
        <v>137</v>
      </c>
      <c r="E249" s="182" t="s">
        <v>397</v>
      </c>
      <c r="F249" s="183" t="s">
        <v>398</v>
      </c>
      <c r="G249" s="184" t="s">
        <v>277</v>
      </c>
      <c r="H249" s="185">
        <v>1</v>
      </c>
      <c r="I249" s="186"/>
      <c r="J249" s="187">
        <f>ROUND(I249*H249,2)</f>
        <v>0</v>
      </c>
      <c r="K249" s="188"/>
      <c r="L249" s="39"/>
      <c r="M249" s="189" t="s">
        <v>1</v>
      </c>
      <c r="N249" s="190" t="s">
        <v>38</v>
      </c>
      <c r="O249" s="77"/>
      <c r="P249" s="191">
        <f>O249*H249</f>
        <v>0</v>
      </c>
      <c r="Q249" s="191">
        <v>0.0013600000000000001</v>
      </c>
      <c r="R249" s="191">
        <f>Q249*H249</f>
        <v>0.0013600000000000001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141</v>
      </c>
      <c r="AT249" s="193" t="s">
        <v>137</v>
      </c>
      <c r="AU249" s="193" t="s">
        <v>82</v>
      </c>
      <c r="AY249" s="19" t="s">
        <v>135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19" t="s">
        <v>80</v>
      </c>
      <c r="BK249" s="194">
        <f>ROUND(I249*H249,2)</f>
        <v>0</v>
      </c>
      <c r="BL249" s="19" t="s">
        <v>141</v>
      </c>
      <c r="BM249" s="193" t="s">
        <v>399</v>
      </c>
    </row>
    <row r="250" s="2" customFormat="1" ht="24.15" customHeight="1">
      <c r="A250" s="38"/>
      <c r="B250" s="180"/>
      <c r="C250" s="227" t="s">
        <v>400</v>
      </c>
      <c r="D250" s="227" t="s">
        <v>215</v>
      </c>
      <c r="E250" s="228" t="s">
        <v>401</v>
      </c>
      <c r="F250" s="229" t="s">
        <v>402</v>
      </c>
      <c r="G250" s="230" t="s">
        <v>277</v>
      </c>
      <c r="H250" s="231">
        <v>1</v>
      </c>
      <c r="I250" s="232"/>
      <c r="J250" s="233">
        <f>ROUND(I250*H250,2)</f>
        <v>0</v>
      </c>
      <c r="K250" s="234"/>
      <c r="L250" s="235"/>
      <c r="M250" s="236" t="s">
        <v>1</v>
      </c>
      <c r="N250" s="237" t="s">
        <v>38</v>
      </c>
      <c r="O250" s="77"/>
      <c r="P250" s="191">
        <f>O250*H250</f>
        <v>0</v>
      </c>
      <c r="Q250" s="191">
        <v>0.048000000000000001</v>
      </c>
      <c r="R250" s="191">
        <f>Q250*H250</f>
        <v>0.048000000000000001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183</v>
      </c>
      <c r="AT250" s="193" t="s">
        <v>215</v>
      </c>
      <c r="AU250" s="193" t="s">
        <v>82</v>
      </c>
      <c r="AY250" s="19" t="s">
        <v>135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9" t="s">
        <v>80</v>
      </c>
      <c r="BK250" s="194">
        <f>ROUND(I250*H250,2)</f>
        <v>0</v>
      </c>
      <c r="BL250" s="19" t="s">
        <v>141</v>
      </c>
      <c r="BM250" s="193" t="s">
        <v>403</v>
      </c>
    </row>
    <row r="251" s="2" customFormat="1" ht="24.15" customHeight="1">
      <c r="A251" s="38"/>
      <c r="B251" s="180"/>
      <c r="C251" s="181" t="s">
        <v>404</v>
      </c>
      <c r="D251" s="181" t="s">
        <v>137</v>
      </c>
      <c r="E251" s="182" t="s">
        <v>405</v>
      </c>
      <c r="F251" s="183" t="s">
        <v>406</v>
      </c>
      <c r="G251" s="184" t="s">
        <v>277</v>
      </c>
      <c r="H251" s="185">
        <v>8</v>
      </c>
      <c r="I251" s="186"/>
      <c r="J251" s="187">
        <f>ROUND(I251*H251,2)</f>
        <v>0</v>
      </c>
      <c r="K251" s="188"/>
      <c r="L251" s="39"/>
      <c r="M251" s="189" t="s">
        <v>1</v>
      </c>
      <c r="N251" s="190" t="s">
        <v>38</v>
      </c>
      <c r="O251" s="77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141</v>
      </c>
      <c r="AT251" s="193" t="s">
        <v>137</v>
      </c>
      <c r="AU251" s="193" t="s">
        <v>82</v>
      </c>
      <c r="AY251" s="19" t="s">
        <v>135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19" t="s">
        <v>80</v>
      </c>
      <c r="BK251" s="194">
        <f>ROUND(I251*H251,2)</f>
        <v>0</v>
      </c>
      <c r="BL251" s="19" t="s">
        <v>141</v>
      </c>
      <c r="BM251" s="193" t="s">
        <v>407</v>
      </c>
    </row>
    <row r="252" s="2" customFormat="1" ht="24.15" customHeight="1">
      <c r="A252" s="38"/>
      <c r="B252" s="180"/>
      <c r="C252" s="227" t="s">
        <v>408</v>
      </c>
      <c r="D252" s="227" t="s">
        <v>215</v>
      </c>
      <c r="E252" s="228" t="s">
        <v>409</v>
      </c>
      <c r="F252" s="229" t="s">
        <v>410</v>
      </c>
      <c r="G252" s="230" t="s">
        <v>277</v>
      </c>
      <c r="H252" s="231">
        <v>8</v>
      </c>
      <c r="I252" s="232"/>
      <c r="J252" s="233">
        <f>ROUND(I252*H252,2)</f>
        <v>0</v>
      </c>
      <c r="K252" s="234"/>
      <c r="L252" s="235"/>
      <c r="M252" s="236" t="s">
        <v>1</v>
      </c>
      <c r="N252" s="237" t="s">
        <v>38</v>
      </c>
      <c r="O252" s="77"/>
      <c r="P252" s="191">
        <f>O252*H252</f>
        <v>0</v>
      </c>
      <c r="Q252" s="191">
        <v>0.0023999999999999998</v>
      </c>
      <c r="R252" s="191">
        <f>Q252*H252</f>
        <v>0.019199999999999998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183</v>
      </c>
      <c r="AT252" s="193" t="s">
        <v>215</v>
      </c>
      <c r="AU252" s="193" t="s">
        <v>82</v>
      </c>
      <c r="AY252" s="19" t="s">
        <v>135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9" t="s">
        <v>80</v>
      </c>
      <c r="BK252" s="194">
        <f>ROUND(I252*H252,2)</f>
        <v>0</v>
      </c>
      <c r="BL252" s="19" t="s">
        <v>141</v>
      </c>
      <c r="BM252" s="193" t="s">
        <v>411</v>
      </c>
    </row>
    <row r="253" s="2" customFormat="1" ht="24.15" customHeight="1">
      <c r="A253" s="38"/>
      <c r="B253" s="180"/>
      <c r="C253" s="181" t="s">
        <v>412</v>
      </c>
      <c r="D253" s="181" t="s">
        <v>137</v>
      </c>
      <c r="E253" s="182" t="s">
        <v>413</v>
      </c>
      <c r="F253" s="183" t="s">
        <v>414</v>
      </c>
      <c r="G253" s="184" t="s">
        <v>277</v>
      </c>
      <c r="H253" s="185">
        <v>2</v>
      </c>
      <c r="I253" s="186"/>
      <c r="J253" s="187">
        <f>ROUND(I253*H253,2)</f>
        <v>0</v>
      </c>
      <c r="K253" s="188"/>
      <c r="L253" s="39"/>
      <c r="M253" s="189" t="s">
        <v>1</v>
      </c>
      <c r="N253" s="190" t="s">
        <v>38</v>
      </c>
      <c r="O253" s="77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141</v>
      </c>
      <c r="AT253" s="193" t="s">
        <v>137</v>
      </c>
      <c r="AU253" s="193" t="s">
        <v>82</v>
      </c>
      <c r="AY253" s="19" t="s">
        <v>135</v>
      </c>
      <c r="BE253" s="194">
        <f>IF(N253="základní",J253,0)</f>
        <v>0</v>
      </c>
      <c r="BF253" s="194">
        <f>IF(N253="snížená",J253,0)</f>
        <v>0</v>
      </c>
      <c r="BG253" s="194">
        <f>IF(N253="zákl. přenesená",J253,0)</f>
        <v>0</v>
      </c>
      <c r="BH253" s="194">
        <f>IF(N253="sníž. přenesená",J253,0)</f>
        <v>0</v>
      </c>
      <c r="BI253" s="194">
        <f>IF(N253="nulová",J253,0)</f>
        <v>0</v>
      </c>
      <c r="BJ253" s="19" t="s">
        <v>80</v>
      </c>
      <c r="BK253" s="194">
        <f>ROUND(I253*H253,2)</f>
        <v>0</v>
      </c>
      <c r="BL253" s="19" t="s">
        <v>141</v>
      </c>
      <c r="BM253" s="193" t="s">
        <v>415</v>
      </c>
    </row>
    <row r="254" s="2" customFormat="1" ht="16.5" customHeight="1">
      <c r="A254" s="38"/>
      <c r="B254" s="180"/>
      <c r="C254" s="227" t="s">
        <v>416</v>
      </c>
      <c r="D254" s="227" t="s">
        <v>215</v>
      </c>
      <c r="E254" s="228" t="s">
        <v>417</v>
      </c>
      <c r="F254" s="229" t="s">
        <v>418</v>
      </c>
      <c r="G254" s="230" t="s">
        <v>277</v>
      </c>
      <c r="H254" s="231">
        <v>2</v>
      </c>
      <c r="I254" s="232"/>
      <c r="J254" s="233">
        <f>ROUND(I254*H254,2)</f>
        <v>0</v>
      </c>
      <c r="K254" s="234"/>
      <c r="L254" s="235"/>
      <c r="M254" s="236" t="s">
        <v>1</v>
      </c>
      <c r="N254" s="237" t="s">
        <v>38</v>
      </c>
      <c r="O254" s="77"/>
      <c r="P254" s="191">
        <f>O254*H254</f>
        <v>0</v>
      </c>
      <c r="Q254" s="191">
        <v>0.0019</v>
      </c>
      <c r="R254" s="191">
        <f>Q254*H254</f>
        <v>0.0038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183</v>
      </c>
      <c r="AT254" s="193" t="s">
        <v>215</v>
      </c>
      <c r="AU254" s="193" t="s">
        <v>82</v>
      </c>
      <c r="AY254" s="19" t="s">
        <v>135</v>
      </c>
      <c r="BE254" s="194">
        <f>IF(N254="základní",J254,0)</f>
        <v>0</v>
      </c>
      <c r="BF254" s="194">
        <f>IF(N254="snížená",J254,0)</f>
        <v>0</v>
      </c>
      <c r="BG254" s="194">
        <f>IF(N254="zákl. přenesená",J254,0)</f>
        <v>0</v>
      </c>
      <c r="BH254" s="194">
        <f>IF(N254="sníž. přenesená",J254,0)</f>
        <v>0</v>
      </c>
      <c r="BI254" s="194">
        <f>IF(N254="nulová",J254,0)</f>
        <v>0</v>
      </c>
      <c r="BJ254" s="19" t="s">
        <v>80</v>
      </c>
      <c r="BK254" s="194">
        <f>ROUND(I254*H254,2)</f>
        <v>0</v>
      </c>
      <c r="BL254" s="19" t="s">
        <v>141</v>
      </c>
      <c r="BM254" s="193" t="s">
        <v>419</v>
      </c>
    </row>
    <row r="255" s="2" customFormat="1" ht="16.5" customHeight="1">
      <c r="A255" s="38"/>
      <c r="B255" s="180"/>
      <c r="C255" s="181" t="s">
        <v>420</v>
      </c>
      <c r="D255" s="181" t="s">
        <v>137</v>
      </c>
      <c r="E255" s="182" t="s">
        <v>421</v>
      </c>
      <c r="F255" s="183" t="s">
        <v>422</v>
      </c>
      <c r="G255" s="184" t="s">
        <v>162</v>
      </c>
      <c r="H255" s="185">
        <v>86.599999999999994</v>
      </c>
      <c r="I255" s="186"/>
      <c r="J255" s="187">
        <f>ROUND(I255*H255,2)</f>
        <v>0</v>
      </c>
      <c r="K255" s="188"/>
      <c r="L255" s="39"/>
      <c r="M255" s="189" t="s">
        <v>1</v>
      </c>
      <c r="N255" s="190" t="s">
        <v>38</v>
      </c>
      <c r="O255" s="77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141</v>
      </c>
      <c r="AT255" s="193" t="s">
        <v>137</v>
      </c>
      <c r="AU255" s="193" t="s">
        <v>82</v>
      </c>
      <c r="AY255" s="19" t="s">
        <v>135</v>
      </c>
      <c r="BE255" s="194">
        <f>IF(N255="základní",J255,0)</f>
        <v>0</v>
      </c>
      <c r="BF255" s="194">
        <f>IF(N255="snížená",J255,0)</f>
        <v>0</v>
      </c>
      <c r="BG255" s="194">
        <f>IF(N255="zákl. přenesená",J255,0)</f>
        <v>0</v>
      </c>
      <c r="BH255" s="194">
        <f>IF(N255="sníž. přenesená",J255,0)</f>
        <v>0</v>
      </c>
      <c r="BI255" s="194">
        <f>IF(N255="nulová",J255,0)</f>
        <v>0</v>
      </c>
      <c r="BJ255" s="19" t="s">
        <v>80</v>
      </c>
      <c r="BK255" s="194">
        <f>ROUND(I255*H255,2)</f>
        <v>0</v>
      </c>
      <c r="BL255" s="19" t="s">
        <v>141</v>
      </c>
      <c r="BM255" s="193" t="s">
        <v>423</v>
      </c>
    </row>
    <row r="256" s="2" customFormat="1" ht="21.75" customHeight="1">
      <c r="A256" s="38"/>
      <c r="B256" s="180"/>
      <c r="C256" s="181" t="s">
        <v>424</v>
      </c>
      <c r="D256" s="181" t="s">
        <v>137</v>
      </c>
      <c r="E256" s="182" t="s">
        <v>425</v>
      </c>
      <c r="F256" s="183" t="s">
        <v>426</v>
      </c>
      <c r="G256" s="184" t="s">
        <v>162</v>
      </c>
      <c r="H256" s="185">
        <v>86.049999999999997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38</v>
      </c>
      <c r="O256" s="77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141</v>
      </c>
      <c r="AT256" s="193" t="s">
        <v>137</v>
      </c>
      <c r="AU256" s="193" t="s">
        <v>82</v>
      </c>
      <c r="AY256" s="19" t="s">
        <v>135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9" t="s">
        <v>80</v>
      </c>
      <c r="BK256" s="194">
        <f>ROUND(I256*H256,2)</f>
        <v>0</v>
      </c>
      <c r="BL256" s="19" t="s">
        <v>141</v>
      </c>
      <c r="BM256" s="193" t="s">
        <v>427</v>
      </c>
    </row>
    <row r="257" s="2" customFormat="1" ht="16.5" customHeight="1">
      <c r="A257" s="38"/>
      <c r="B257" s="180"/>
      <c r="C257" s="181" t="s">
        <v>428</v>
      </c>
      <c r="D257" s="181" t="s">
        <v>137</v>
      </c>
      <c r="E257" s="182" t="s">
        <v>429</v>
      </c>
      <c r="F257" s="183" t="s">
        <v>430</v>
      </c>
      <c r="G257" s="184" t="s">
        <v>277</v>
      </c>
      <c r="H257" s="185">
        <v>15</v>
      </c>
      <c r="I257" s="186"/>
      <c r="J257" s="187">
        <f>ROUND(I257*H257,2)</f>
        <v>0</v>
      </c>
      <c r="K257" s="188"/>
      <c r="L257" s="39"/>
      <c r="M257" s="189" t="s">
        <v>1</v>
      </c>
      <c r="N257" s="190" t="s">
        <v>38</v>
      </c>
      <c r="O257" s="77"/>
      <c r="P257" s="191">
        <f>O257*H257</f>
        <v>0</v>
      </c>
      <c r="Q257" s="191">
        <v>0.12303</v>
      </c>
      <c r="R257" s="191">
        <f>Q257*H257</f>
        <v>1.84545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141</v>
      </c>
      <c r="AT257" s="193" t="s">
        <v>137</v>
      </c>
      <c r="AU257" s="193" t="s">
        <v>82</v>
      </c>
      <c r="AY257" s="19" t="s">
        <v>135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9" t="s">
        <v>80</v>
      </c>
      <c r="BK257" s="194">
        <f>ROUND(I257*H257,2)</f>
        <v>0</v>
      </c>
      <c r="BL257" s="19" t="s">
        <v>141</v>
      </c>
      <c r="BM257" s="193" t="s">
        <v>431</v>
      </c>
    </row>
    <row r="258" s="2" customFormat="1" ht="21.75" customHeight="1">
      <c r="A258" s="38"/>
      <c r="B258" s="180"/>
      <c r="C258" s="227" t="s">
        <v>432</v>
      </c>
      <c r="D258" s="227" t="s">
        <v>215</v>
      </c>
      <c r="E258" s="228" t="s">
        <v>433</v>
      </c>
      <c r="F258" s="229" t="s">
        <v>434</v>
      </c>
      <c r="G258" s="230" t="s">
        <v>277</v>
      </c>
      <c r="H258" s="231">
        <v>10</v>
      </c>
      <c r="I258" s="232"/>
      <c r="J258" s="233">
        <f>ROUND(I258*H258,2)</f>
        <v>0</v>
      </c>
      <c r="K258" s="234"/>
      <c r="L258" s="235"/>
      <c r="M258" s="236" t="s">
        <v>1</v>
      </c>
      <c r="N258" s="237" t="s">
        <v>38</v>
      </c>
      <c r="O258" s="77"/>
      <c r="P258" s="191">
        <f>O258*H258</f>
        <v>0</v>
      </c>
      <c r="Q258" s="191">
        <v>0.013299999999999999</v>
      </c>
      <c r="R258" s="191">
        <f>Q258*H258</f>
        <v>0.13300000000000001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183</v>
      </c>
      <c r="AT258" s="193" t="s">
        <v>215</v>
      </c>
      <c r="AU258" s="193" t="s">
        <v>82</v>
      </c>
      <c r="AY258" s="19" t="s">
        <v>135</v>
      </c>
      <c r="BE258" s="194">
        <f>IF(N258="základní",J258,0)</f>
        <v>0</v>
      </c>
      <c r="BF258" s="194">
        <f>IF(N258="snížená",J258,0)</f>
        <v>0</v>
      </c>
      <c r="BG258" s="194">
        <f>IF(N258="zákl. přenesená",J258,0)</f>
        <v>0</v>
      </c>
      <c r="BH258" s="194">
        <f>IF(N258="sníž. přenesená",J258,0)</f>
        <v>0</v>
      </c>
      <c r="BI258" s="194">
        <f>IF(N258="nulová",J258,0)</f>
        <v>0</v>
      </c>
      <c r="BJ258" s="19" t="s">
        <v>80</v>
      </c>
      <c r="BK258" s="194">
        <f>ROUND(I258*H258,2)</f>
        <v>0</v>
      </c>
      <c r="BL258" s="19" t="s">
        <v>141</v>
      </c>
      <c r="BM258" s="193" t="s">
        <v>435</v>
      </c>
    </row>
    <row r="259" s="2" customFormat="1" ht="16.5" customHeight="1">
      <c r="A259" s="38"/>
      <c r="B259" s="180"/>
      <c r="C259" s="227" t="s">
        <v>436</v>
      </c>
      <c r="D259" s="227" t="s">
        <v>215</v>
      </c>
      <c r="E259" s="228" t="s">
        <v>437</v>
      </c>
      <c r="F259" s="229" t="s">
        <v>438</v>
      </c>
      <c r="G259" s="230" t="s">
        <v>277</v>
      </c>
      <c r="H259" s="231">
        <v>5</v>
      </c>
      <c r="I259" s="232"/>
      <c r="J259" s="233">
        <f>ROUND(I259*H259,2)</f>
        <v>0</v>
      </c>
      <c r="K259" s="234"/>
      <c r="L259" s="235"/>
      <c r="M259" s="236" t="s">
        <v>1</v>
      </c>
      <c r="N259" s="237" t="s">
        <v>38</v>
      </c>
      <c r="O259" s="77"/>
      <c r="P259" s="191">
        <f>O259*H259</f>
        <v>0</v>
      </c>
      <c r="Q259" s="191">
        <v>0.013299999999999999</v>
      </c>
      <c r="R259" s="191">
        <f>Q259*H259</f>
        <v>0.066500000000000004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183</v>
      </c>
      <c r="AT259" s="193" t="s">
        <v>215</v>
      </c>
      <c r="AU259" s="193" t="s">
        <v>82</v>
      </c>
      <c r="AY259" s="19" t="s">
        <v>135</v>
      </c>
      <c r="BE259" s="194">
        <f>IF(N259="základní",J259,0)</f>
        <v>0</v>
      </c>
      <c r="BF259" s="194">
        <f>IF(N259="snížená",J259,0)</f>
        <v>0</v>
      </c>
      <c r="BG259" s="194">
        <f>IF(N259="zákl. přenesená",J259,0)</f>
        <v>0</v>
      </c>
      <c r="BH259" s="194">
        <f>IF(N259="sníž. přenesená",J259,0)</f>
        <v>0</v>
      </c>
      <c r="BI259" s="194">
        <f>IF(N259="nulová",J259,0)</f>
        <v>0</v>
      </c>
      <c r="BJ259" s="19" t="s">
        <v>80</v>
      </c>
      <c r="BK259" s="194">
        <f>ROUND(I259*H259,2)</f>
        <v>0</v>
      </c>
      <c r="BL259" s="19" t="s">
        <v>141</v>
      </c>
      <c r="BM259" s="193" t="s">
        <v>439</v>
      </c>
    </row>
    <row r="260" s="2" customFormat="1" ht="24.15" customHeight="1">
      <c r="A260" s="38"/>
      <c r="B260" s="180"/>
      <c r="C260" s="227" t="s">
        <v>440</v>
      </c>
      <c r="D260" s="227" t="s">
        <v>215</v>
      </c>
      <c r="E260" s="228" t="s">
        <v>441</v>
      </c>
      <c r="F260" s="229" t="s">
        <v>442</v>
      </c>
      <c r="G260" s="230" t="s">
        <v>277</v>
      </c>
      <c r="H260" s="231">
        <v>15</v>
      </c>
      <c r="I260" s="232"/>
      <c r="J260" s="233">
        <f>ROUND(I260*H260,2)</f>
        <v>0</v>
      </c>
      <c r="K260" s="234"/>
      <c r="L260" s="235"/>
      <c r="M260" s="236" t="s">
        <v>1</v>
      </c>
      <c r="N260" s="237" t="s">
        <v>38</v>
      </c>
      <c r="O260" s="77"/>
      <c r="P260" s="191">
        <f>O260*H260</f>
        <v>0</v>
      </c>
      <c r="Q260" s="191">
        <v>0.00089999999999999998</v>
      </c>
      <c r="R260" s="191">
        <f>Q260*H260</f>
        <v>0.0135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183</v>
      </c>
      <c r="AT260" s="193" t="s">
        <v>215</v>
      </c>
      <c r="AU260" s="193" t="s">
        <v>82</v>
      </c>
      <c r="AY260" s="19" t="s">
        <v>135</v>
      </c>
      <c r="BE260" s="194">
        <f>IF(N260="základní",J260,0)</f>
        <v>0</v>
      </c>
      <c r="BF260" s="194">
        <f>IF(N260="snížená",J260,0)</f>
        <v>0</v>
      </c>
      <c r="BG260" s="194">
        <f>IF(N260="zákl. přenesená",J260,0)</f>
        <v>0</v>
      </c>
      <c r="BH260" s="194">
        <f>IF(N260="sníž. přenesená",J260,0)</f>
        <v>0</v>
      </c>
      <c r="BI260" s="194">
        <f>IF(N260="nulová",J260,0)</f>
        <v>0</v>
      </c>
      <c r="BJ260" s="19" t="s">
        <v>80</v>
      </c>
      <c r="BK260" s="194">
        <f>ROUND(I260*H260,2)</f>
        <v>0</v>
      </c>
      <c r="BL260" s="19" t="s">
        <v>141</v>
      </c>
      <c r="BM260" s="193" t="s">
        <v>443</v>
      </c>
    </row>
    <row r="261" s="2" customFormat="1" ht="16.5" customHeight="1">
      <c r="A261" s="38"/>
      <c r="B261" s="180"/>
      <c r="C261" s="181" t="s">
        <v>444</v>
      </c>
      <c r="D261" s="181" t="s">
        <v>137</v>
      </c>
      <c r="E261" s="182" t="s">
        <v>445</v>
      </c>
      <c r="F261" s="183" t="s">
        <v>446</v>
      </c>
      <c r="G261" s="184" t="s">
        <v>277</v>
      </c>
      <c r="H261" s="185">
        <v>1</v>
      </c>
      <c r="I261" s="186"/>
      <c r="J261" s="187">
        <f>ROUND(I261*H261,2)</f>
        <v>0</v>
      </c>
      <c r="K261" s="188"/>
      <c r="L261" s="39"/>
      <c r="M261" s="189" t="s">
        <v>1</v>
      </c>
      <c r="N261" s="190" t="s">
        <v>38</v>
      </c>
      <c r="O261" s="77"/>
      <c r="P261" s="191">
        <f>O261*H261</f>
        <v>0</v>
      </c>
      <c r="Q261" s="191">
        <v>0.32906000000000002</v>
      </c>
      <c r="R261" s="191">
        <f>Q261*H261</f>
        <v>0.32906000000000002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141</v>
      </c>
      <c r="AT261" s="193" t="s">
        <v>137</v>
      </c>
      <c r="AU261" s="193" t="s">
        <v>82</v>
      </c>
      <c r="AY261" s="19" t="s">
        <v>135</v>
      </c>
      <c r="BE261" s="194">
        <f>IF(N261="základní",J261,0)</f>
        <v>0</v>
      </c>
      <c r="BF261" s="194">
        <f>IF(N261="snížená",J261,0)</f>
        <v>0</v>
      </c>
      <c r="BG261" s="194">
        <f>IF(N261="zákl. přenesená",J261,0)</f>
        <v>0</v>
      </c>
      <c r="BH261" s="194">
        <f>IF(N261="sníž. přenesená",J261,0)</f>
        <v>0</v>
      </c>
      <c r="BI261" s="194">
        <f>IF(N261="nulová",J261,0)</f>
        <v>0</v>
      </c>
      <c r="BJ261" s="19" t="s">
        <v>80</v>
      </c>
      <c r="BK261" s="194">
        <f>ROUND(I261*H261,2)</f>
        <v>0</v>
      </c>
      <c r="BL261" s="19" t="s">
        <v>141</v>
      </c>
      <c r="BM261" s="193" t="s">
        <v>447</v>
      </c>
    </row>
    <row r="262" s="2" customFormat="1" ht="21.75" customHeight="1">
      <c r="A262" s="38"/>
      <c r="B262" s="180"/>
      <c r="C262" s="227" t="s">
        <v>448</v>
      </c>
      <c r="D262" s="227" t="s">
        <v>215</v>
      </c>
      <c r="E262" s="228" t="s">
        <v>449</v>
      </c>
      <c r="F262" s="229" t="s">
        <v>450</v>
      </c>
      <c r="G262" s="230" t="s">
        <v>277</v>
      </c>
      <c r="H262" s="231">
        <v>1</v>
      </c>
      <c r="I262" s="232"/>
      <c r="J262" s="233">
        <f>ROUND(I262*H262,2)</f>
        <v>0</v>
      </c>
      <c r="K262" s="234"/>
      <c r="L262" s="235"/>
      <c r="M262" s="236" t="s">
        <v>1</v>
      </c>
      <c r="N262" s="237" t="s">
        <v>38</v>
      </c>
      <c r="O262" s="77"/>
      <c r="P262" s="191">
        <f>O262*H262</f>
        <v>0</v>
      </c>
      <c r="Q262" s="191">
        <v>0.029499999999999998</v>
      </c>
      <c r="R262" s="191">
        <f>Q262*H262</f>
        <v>0.029499999999999998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183</v>
      </c>
      <c r="AT262" s="193" t="s">
        <v>215</v>
      </c>
      <c r="AU262" s="193" t="s">
        <v>82</v>
      </c>
      <c r="AY262" s="19" t="s">
        <v>135</v>
      </c>
      <c r="BE262" s="194">
        <f>IF(N262="základní",J262,0)</f>
        <v>0</v>
      </c>
      <c r="BF262" s="194">
        <f>IF(N262="snížená",J262,0)</f>
        <v>0</v>
      </c>
      <c r="BG262" s="194">
        <f>IF(N262="zákl. přenesená",J262,0)</f>
        <v>0</v>
      </c>
      <c r="BH262" s="194">
        <f>IF(N262="sníž. přenesená",J262,0)</f>
        <v>0</v>
      </c>
      <c r="BI262" s="194">
        <f>IF(N262="nulová",J262,0)</f>
        <v>0</v>
      </c>
      <c r="BJ262" s="19" t="s">
        <v>80</v>
      </c>
      <c r="BK262" s="194">
        <f>ROUND(I262*H262,2)</f>
        <v>0</v>
      </c>
      <c r="BL262" s="19" t="s">
        <v>141</v>
      </c>
      <c r="BM262" s="193" t="s">
        <v>451</v>
      </c>
    </row>
    <row r="263" s="2" customFormat="1" ht="16.5" customHeight="1">
      <c r="A263" s="38"/>
      <c r="B263" s="180"/>
      <c r="C263" s="181" t="s">
        <v>452</v>
      </c>
      <c r="D263" s="181" t="s">
        <v>137</v>
      </c>
      <c r="E263" s="182" t="s">
        <v>453</v>
      </c>
      <c r="F263" s="183" t="s">
        <v>454</v>
      </c>
      <c r="G263" s="184" t="s">
        <v>162</v>
      </c>
      <c r="H263" s="185">
        <v>215.65000000000001</v>
      </c>
      <c r="I263" s="186"/>
      <c r="J263" s="187">
        <f>ROUND(I263*H263,2)</f>
        <v>0</v>
      </c>
      <c r="K263" s="188"/>
      <c r="L263" s="39"/>
      <c r="M263" s="189" t="s">
        <v>1</v>
      </c>
      <c r="N263" s="190" t="s">
        <v>38</v>
      </c>
      <c r="O263" s="77"/>
      <c r="P263" s="191">
        <f>O263*H263</f>
        <v>0</v>
      </c>
      <c r="Q263" s="191">
        <v>0.00019000000000000001</v>
      </c>
      <c r="R263" s="191">
        <f>Q263*H263</f>
        <v>0.040973500000000003</v>
      </c>
      <c r="S263" s="191">
        <v>0</v>
      </c>
      <c r="T263" s="19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3" t="s">
        <v>141</v>
      </c>
      <c r="AT263" s="193" t="s">
        <v>137</v>
      </c>
      <c r="AU263" s="193" t="s">
        <v>82</v>
      </c>
      <c r="AY263" s="19" t="s">
        <v>135</v>
      </c>
      <c r="BE263" s="194">
        <f>IF(N263="základní",J263,0)</f>
        <v>0</v>
      </c>
      <c r="BF263" s="194">
        <f>IF(N263="snížená",J263,0)</f>
        <v>0</v>
      </c>
      <c r="BG263" s="194">
        <f>IF(N263="zákl. přenesená",J263,0)</f>
        <v>0</v>
      </c>
      <c r="BH263" s="194">
        <f>IF(N263="sníž. přenesená",J263,0)</f>
        <v>0</v>
      </c>
      <c r="BI263" s="194">
        <f>IF(N263="nulová",J263,0)</f>
        <v>0</v>
      </c>
      <c r="BJ263" s="19" t="s">
        <v>80</v>
      </c>
      <c r="BK263" s="194">
        <f>ROUND(I263*H263,2)</f>
        <v>0</v>
      </c>
      <c r="BL263" s="19" t="s">
        <v>141</v>
      </c>
      <c r="BM263" s="193" t="s">
        <v>455</v>
      </c>
    </row>
    <row r="264" s="13" customFormat="1">
      <c r="A264" s="13"/>
      <c r="B264" s="195"/>
      <c r="C264" s="13"/>
      <c r="D264" s="196" t="s">
        <v>143</v>
      </c>
      <c r="E264" s="197" t="s">
        <v>1</v>
      </c>
      <c r="F264" s="198" t="s">
        <v>456</v>
      </c>
      <c r="G264" s="13"/>
      <c r="H264" s="199">
        <v>215.65000000000001</v>
      </c>
      <c r="I264" s="200"/>
      <c r="J264" s="13"/>
      <c r="K264" s="13"/>
      <c r="L264" s="195"/>
      <c r="M264" s="201"/>
      <c r="N264" s="202"/>
      <c r="O264" s="202"/>
      <c r="P264" s="202"/>
      <c r="Q264" s="202"/>
      <c r="R264" s="202"/>
      <c r="S264" s="202"/>
      <c r="T264" s="20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7" t="s">
        <v>143</v>
      </c>
      <c r="AU264" s="197" t="s">
        <v>82</v>
      </c>
      <c r="AV264" s="13" t="s">
        <v>82</v>
      </c>
      <c r="AW264" s="13" t="s">
        <v>30</v>
      </c>
      <c r="AX264" s="13" t="s">
        <v>80</v>
      </c>
      <c r="AY264" s="197" t="s">
        <v>135</v>
      </c>
    </row>
    <row r="265" s="2" customFormat="1" ht="21.75" customHeight="1">
      <c r="A265" s="38"/>
      <c r="B265" s="180"/>
      <c r="C265" s="181" t="s">
        <v>457</v>
      </c>
      <c r="D265" s="181" t="s">
        <v>137</v>
      </c>
      <c r="E265" s="182" t="s">
        <v>458</v>
      </c>
      <c r="F265" s="183" t="s">
        <v>459</v>
      </c>
      <c r="G265" s="184" t="s">
        <v>162</v>
      </c>
      <c r="H265" s="185">
        <v>215.65000000000001</v>
      </c>
      <c r="I265" s="186"/>
      <c r="J265" s="187">
        <f>ROUND(I265*H265,2)</f>
        <v>0</v>
      </c>
      <c r="K265" s="188"/>
      <c r="L265" s="39"/>
      <c r="M265" s="189" t="s">
        <v>1</v>
      </c>
      <c r="N265" s="190" t="s">
        <v>38</v>
      </c>
      <c r="O265" s="77"/>
      <c r="P265" s="191">
        <f>O265*H265</f>
        <v>0</v>
      </c>
      <c r="Q265" s="191">
        <v>6.9999999999999994E-05</v>
      </c>
      <c r="R265" s="191">
        <f>Q265*H265</f>
        <v>0.0150955</v>
      </c>
      <c r="S265" s="191">
        <v>0</v>
      </c>
      <c r="T265" s="19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141</v>
      </c>
      <c r="AT265" s="193" t="s">
        <v>137</v>
      </c>
      <c r="AU265" s="193" t="s">
        <v>82</v>
      </c>
      <c r="AY265" s="19" t="s">
        <v>135</v>
      </c>
      <c r="BE265" s="194">
        <f>IF(N265="základní",J265,0)</f>
        <v>0</v>
      </c>
      <c r="BF265" s="194">
        <f>IF(N265="snížená",J265,0)</f>
        <v>0</v>
      </c>
      <c r="BG265" s="194">
        <f>IF(N265="zákl. přenesená",J265,0)</f>
        <v>0</v>
      </c>
      <c r="BH265" s="194">
        <f>IF(N265="sníž. přenesená",J265,0)</f>
        <v>0</v>
      </c>
      <c r="BI265" s="194">
        <f>IF(N265="nulová",J265,0)</f>
        <v>0</v>
      </c>
      <c r="BJ265" s="19" t="s">
        <v>80</v>
      </c>
      <c r="BK265" s="194">
        <f>ROUND(I265*H265,2)</f>
        <v>0</v>
      </c>
      <c r="BL265" s="19" t="s">
        <v>141</v>
      </c>
      <c r="BM265" s="193" t="s">
        <v>460</v>
      </c>
    </row>
    <row r="266" s="12" customFormat="1" ht="22.8" customHeight="1">
      <c r="A266" s="12"/>
      <c r="B266" s="167"/>
      <c r="C266" s="12"/>
      <c r="D266" s="168" t="s">
        <v>72</v>
      </c>
      <c r="E266" s="178" t="s">
        <v>189</v>
      </c>
      <c r="F266" s="178" t="s">
        <v>461</v>
      </c>
      <c r="G266" s="12"/>
      <c r="H266" s="12"/>
      <c r="I266" s="170"/>
      <c r="J266" s="179">
        <f>BK266</f>
        <v>0</v>
      </c>
      <c r="K266" s="12"/>
      <c r="L266" s="167"/>
      <c r="M266" s="172"/>
      <c r="N266" s="173"/>
      <c r="O266" s="173"/>
      <c r="P266" s="174">
        <f>SUM(P267:P277)</f>
        <v>0</v>
      </c>
      <c r="Q266" s="173"/>
      <c r="R266" s="174">
        <f>SUM(R267:R277)</f>
        <v>4.4493647999999997</v>
      </c>
      <c r="S266" s="173"/>
      <c r="T266" s="175">
        <f>SUM(T267:T277)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68" t="s">
        <v>80</v>
      </c>
      <c r="AT266" s="176" t="s">
        <v>72</v>
      </c>
      <c r="AU266" s="176" t="s">
        <v>80</v>
      </c>
      <c r="AY266" s="168" t="s">
        <v>135</v>
      </c>
      <c r="BK266" s="177">
        <f>SUM(BK267:BK277)</f>
        <v>0</v>
      </c>
    </row>
    <row r="267" s="2" customFormat="1" ht="33" customHeight="1">
      <c r="A267" s="38"/>
      <c r="B267" s="180"/>
      <c r="C267" s="181" t="s">
        <v>462</v>
      </c>
      <c r="D267" s="181" t="s">
        <v>137</v>
      </c>
      <c r="E267" s="182" t="s">
        <v>463</v>
      </c>
      <c r="F267" s="183" t="s">
        <v>464</v>
      </c>
      <c r="G267" s="184" t="s">
        <v>162</v>
      </c>
      <c r="H267" s="185">
        <v>12</v>
      </c>
      <c r="I267" s="186"/>
      <c r="J267" s="187">
        <f>ROUND(I267*H267,2)</f>
        <v>0</v>
      </c>
      <c r="K267" s="188"/>
      <c r="L267" s="39"/>
      <c r="M267" s="189" t="s">
        <v>1</v>
      </c>
      <c r="N267" s="190" t="s">
        <v>38</v>
      </c>
      <c r="O267" s="77"/>
      <c r="P267" s="191">
        <f>O267*H267</f>
        <v>0</v>
      </c>
      <c r="Q267" s="191">
        <v>0.15540000000000001</v>
      </c>
      <c r="R267" s="191">
        <f>Q267*H267</f>
        <v>1.8648000000000002</v>
      </c>
      <c r="S267" s="191">
        <v>0</v>
      </c>
      <c r="T267" s="19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3" t="s">
        <v>141</v>
      </c>
      <c r="AT267" s="193" t="s">
        <v>137</v>
      </c>
      <c r="AU267" s="193" t="s">
        <v>82</v>
      </c>
      <c r="AY267" s="19" t="s">
        <v>135</v>
      </c>
      <c r="BE267" s="194">
        <f>IF(N267="základní",J267,0)</f>
        <v>0</v>
      </c>
      <c r="BF267" s="194">
        <f>IF(N267="snížená",J267,0)</f>
        <v>0</v>
      </c>
      <c r="BG267" s="194">
        <f>IF(N267="zákl. přenesená",J267,0)</f>
        <v>0</v>
      </c>
      <c r="BH267" s="194">
        <f>IF(N267="sníž. přenesená",J267,0)</f>
        <v>0</v>
      </c>
      <c r="BI267" s="194">
        <f>IF(N267="nulová",J267,0)</f>
        <v>0</v>
      </c>
      <c r="BJ267" s="19" t="s">
        <v>80</v>
      </c>
      <c r="BK267" s="194">
        <f>ROUND(I267*H267,2)</f>
        <v>0</v>
      </c>
      <c r="BL267" s="19" t="s">
        <v>141</v>
      </c>
      <c r="BM267" s="193" t="s">
        <v>465</v>
      </c>
    </row>
    <row r="268" s="2" customFormat="1" ht="24.15" customHeight="1">
      <c r="A268" s="38"/>
      <c r="B268" s="180"/>
      <c r="C268" s="227" t="s">
        <v>466</v>
      </c>
      <c r="D268" s="227" t="s">
        <v>215</v>
      </c>
      <c r="E268" s="228" t="s">
        <v>467</v>
      </c>
      <c r="F268" s="229" t="s">
        <v>468</v>
      </c>
      <c r="G268" s="230" t="s">
        <v>277</v>
      </c>
      <c r="H268" s="231">
        <v>12</v>
      </c>
      <c r="I268" s="232"/>
      <c r="J268" s="233">
        <f>ROUND(I268*H268,2)</f>
        <v>0</v>
      </c>
      <c r="K268" s="234"/>
      <c r="L268" s="235"/>
      <c r="M268" s="236" t="s">
        <v>1</v>
      </c>
      <c r="N268" s="237" t="s">
        <v>38</v>
      </c>
      <c r="O268" s="77"/>
      <c r="P268" s="191">
        <f>O268*H268</f>
        <v>0</v>
      </c>
      <c r="Q268" s="191">
        <v>0.080000000000000002</v>
      </c>
      <c r="R268" s="191">
        <f>Q268*H268</f>
        <v>0.95999999999999996</v>
      </c>
      <c r="S268" s="191">
        <v>0</v>
      </c>
      <c r="T268" s="19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183</v>
      </c>
      <c r="AT268" s="193" t="s">
        <v>215</v>
      </c>
      <c r="AU268" s="193" t="s">
        <v>82</v>
      </c>
      <c r="AY268" s="19" t="s">
        <v>135</v>
      </c>
      <c r="BE268" s="194">
        <f>IF(N268="základní",J268,0)</f>
        <v>0</v>
      </c>
      <c r="BF268" s="194">
        <f>IF(N268="snížená",J268,0)</f>
        <v>0</v>
      </c>
      <c r="BG268" s="194">
        <f>IF(N268="zákl. přenesená",J268,0)</f>
        <v>0</v>
      </c>
      <c r="BH268" s="194">
        <f>IF(N268="sníž. přenesená",J268,0)</f>
        <v>0</v>
      </c>
      <c r="BI268" s="194">
        <f>IF(N268="nulová",J268,0)</f>
        <v>0</v>
      </c>
      <c r="BJ268" s="19" t="s">
        <v>80</v>
      </c>
      <c r="BK268" s="194">
        <f>ROUND(I268*H268,2)</f>
        <v>0</v>
      </c>
      <c r="BL268" s="19" t="s">
        <v>141</v>
      </c>
      <c r="BM268" s="193" t="s">
        <v>469</v>
      </c>
    </row>
    <row r="269" s="2" customFormat="1" ht="24.15" customHeight="1">
      <c r="A269" s="38"/>
      <c r="B269" s="180"/>
      <c r="C269" s="181" t="s">
        <v>470</v>
      </c>
      <c r="D269" s="181" t="s">
        <v>137</v>
      </c>
      <c r="E269" s="182" t="s">
        <v>471</v>
      </c>
      <c r="F269" s="183" t="s">
        <v>472</v>
      </c>
      <c r="G269" s="184" t="s">
        <v>174</v>
      </c>
      <c r="H269" s="185">
        <v>0.71999999999999997</v>
      </c>
      <c r="I269" s="186"/>
      <c r="J269" s="187">
        <f>ROUND(I269*H269,2)</f>
        <v>0</v>
      </c>
      <c r="K269" s="188"/>
      <c r="L269" s="39"/>
      <c r="M269" s="189" t="s">
        <v>1</v>
      </c>
      <c r="N269" s="190" t="s">
        <v>38</v>
      </c>
      <c r="O269" s="77"/>
      <c r="P269" s="191">
        <f>O269*H269</f>
        <v>0</v>
      </c>
      <c r="Q269" s="191">
        <v>2.2563399999999998</v>
      </c>
      <c r="R269" s="191">
        <f>Q269*H269</f>
        <v>1.6245647999999997</v>
      </c>
      <c r="S269" s="191">
        <v>0</v>
      </c>
      <c r="T269" s="19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3" t="s">
        <v>141</v>
      </c>
      <c r="AT269" s="193" t="s">
        <v>137</v>
      </c>
      <c r="AU269" s="193" t="s">
        <v>82</v>
      </c>
      <c r="AY269" s="19" t="s">
        <v>135</v>
      </c>
      <c r="BE269" s="194">
        <f>IF(N269="základní",J269,0)</f>
        <v>0</v>
      </c>
      <c r="BF269" s="194">
        <f>IF(N269="snížená",J269,0)</f>
        <v>0</v>
      </c>
      <c r="BG269" s="194">
        <f>IF(N269="zákl. přenesená",J269,0)</f>
        <v>0</v>
      </c>
      <c r="BH269" s="194">
        <f>IF(N269="sníž. přenesená",J269,0)</f>
        <v>0</v>
      </c>
      <c r="BI269" s="194">
        <f>IF(N269="nulová",J269,0)</f>
        <v>0</v>
      </c>
      <c r="BJ269" s="19" t="s">
        <v>80</v>
      </c>
      <c r="BK269" s="194">
        <f>ROUND(I269*H269,2)</f>
        <v>0</v>
      </c>
      <c r="BL269" s="19" t="s">
        <v>141</v>
      </c>
      <c r="BM269" s="193" t="s">
        <v>473</v>
      </c>
    </row>
    <row r="270" s="13" customFormat="1">
      <c r="A270" s="13"/>
      <c r="B270" s="195"/>
      <c r="C270" s="13"/>
      <c r="D270" s="196" t="s">
        <v>143</v>
      </c>
      <c r="E270" s="197" t="s">
        <v>1</v>
      </c>
      <c r="F270" s="198" t="s">
        <v>474</v>
      </c>
      <c r="G270" s="13"/>
      <c r="H270" s="199">
        <v>0.71999999999999997</v>
      </c>
      <c r="I270" s="200"/>
      <c r="J270" s="13"/>
      <c r="K270" s="13"/>
      <c r="L270" s="195"/>
      <c r="M270" s="201"/>
      <c r="N270" s="202"/>
      <c r="O270" s="202"/>
      <c r="P270" s="202"/>
      <c r="Q270" s="202"/>
      <c r="R270" s="202"/>
      <c r="S270" s="202"/>
      <c r="T270" s="20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7" t="s">
        <v>143</v>
      </c>
      <c r="AU270" s="197" t="s">
        <v>82</v>
      </c>
      <c r="AV270" s="13" t="s">
        <v>82</v>
      </c>
      <c r="AW270" s="13" t="s">
        <v>30</v>
      </c>
      <c r="AX270" s="13" t="s">
        <v>80</v>
      </c>
      <c r="AY270" s="197" t="s">
        <v>135</v>
      </c>
    </row>
    <row r="271" s="2" customFormat="1" ht="24.15" customHeight="1">
      <c r="A271" s="38"/>
      <c r="B271" s="180"/>
      <c r="C271" s="181" t="s">
        <v>475</v>
      </c>
      <c r="D271" s="181" t="s">
        <v>137</v>
      </c>
      <c r="E271" s="182" t="s">
        <v>476</v>
      </c>
      <c r="F271" s="183" t="s">
        <v>477</v>
      </c>
      <c r="G271" s="184" t="s">
        <v>162</v>
      </c>
      <c r="H271" s="185">
        <v>229.55000000000001</v>
      </c>
      <c r="I271" s="186"/>
      <c r="J271" s="187">
        <f>ROUND(I271*H271,2)</f>
        <v>0</v>
      </c>
      <c r="K271" s="188"/>
      <c r="L271" s="39"/>
      <c r="M271" s="189" t="s">
        <v>1</v>
      </c>
      <c r="N271" s="190" t="s">
        <v>38</v>
      </c>
      <c r="O271" s="77"/>
      <c r="P271" s="191">
        <f>O271*H271</f>
        <v>0</v>
      </c>
      <c r="Q271" s="191">
        <v>0</v>
      </c>
      <c r="R271" s="191">
        <f>Q271*H271</f>
        <v>0</v>
      </c>
      <c r="S271" s="191">
        <v>0</v>
      </c>
      <c r="T271" s="19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3" t="s">
        <v>141</v>
      </c>
      <c r="AT271" s="193" t="s">
        <v>137</v>
      </c>
      <c r="AU271" s="193" t="s">
        <v>82</v>
      </c>
      <c r="AY271" s="19" t="s">
        <v>135</v>
      </c>
      <c r="BE271" s="194">
        <f>IF(N271="základní",J271,0)</f>
        <v>0</v>
      </c>
      <c r="BF271" s="194">
        <f>IF(N271="snížená",J271,0)</f>
        <v>0</v>
      </c>
      <c r="BG271" s="194">
        <f>IF(N271="zákl. přenesená",J271,0)</f>
        <v>0</v>
      </c>
      <c r="BH271" s="194">
        <f>IF(N271="sníž. přenesená",J271,0)</f>
        <v>0</v>
      </c>
      <c r="BI271" s="194">
        <f>IF(N271="nulová",J271,0)</f>
        <v>0</v>
      </c>
      <c r="BJ271" s="19" t="s">
        <v>80</v>
      </c>
      <c r="BK271" s="194">
        <f>ROUND(I271*H271,2)</f>
        <v>0</v>
      </c>
      <c r="BL271" s="19" t="s">
        <v>141</v>
      </c>
      <c r="BM271" s="193" t="s">
        <v>478</v>
      </c>
    </row>
    <row r="272" s="16" customFormat="1">
      <c r="A272" s="16"/>
      <c r="B272" s="220"/>
      <c r="C272" s="16"/>
      <c r="D272" s="196" t="s">
        <v>143</v>
      </c>
      <c r="E272" s="221" t="s">
        <v>1</v>
      </c>
      <c r="F272" s="222" t="s">
        <v>479</v>
      </c>
      <c r="G272" s="16"/>
      <c r="H272" s="221" t="s">
        <v>1</v>
      </c>
      <c r="I272" s="223"/>
      <c r="J272" s="16"/>
      <c r="K272" s="16"/>
      <c r="L272" s="220"/>
      <c r="M272" s="224"/>
      <c r="N272" s="225"/>
      <c r="O272" s="225"/>
      <c r="P272" s="225"/>
      <c r="Q272" s="225"/>
      <c r="R272" s="225"/>
      <c r="S272" s="225"/>
      <c r="T272" s="22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21" t="s">
        <v>143</v>
      </c>
      <c r="AU272" s="221" t="s">
        <v>82</v>
      </c>
      <c r="AV272" s="16" t="s">
        <v>80</v>
      </c>
      <c r="AW272" s="16" t="s">
        <v>30</v>
      </c>
      <c r="AX272" s="16" t="s">
        <v>73</v>
      </c>
      <c r="AY272" s="221" t="s">
        <v>135</v>
      </c>
    </row>
    <row r="273" s="13" customFormat="1">
      <c r="A273" s="13"/>
      <c r="B273" s="195"/>
      <c r="C273" s="13"/>
      <c r="D273" s="196" t="s">
        <v>143</v>
      </c>
      <c r="E273" s="197" t="s">
        <v>1</v>
      </c>
      <c r="F273" s="198" t="s">
        <v>480</v>
      </c>
      <c r="G273" s="13"/>
      <c r="H273" s="199">
        <v>86.049999999999997</v>
      </c>
      <c r="I273" s="200"/>
      <c r="J273" s="13"/>
      <c r="K273" s="13"/>
      <c r="L273" s="195"/>
      <c r="M273" s="201"/>
      <c r="N273" s="202"/>
      <c r="O273" s="202"/>
      <c r="P273" s="202"/>
      <c r="Q273" s="202"/>
      <c r="R273" s="202"/>
      <c r="S273" s="202"/>
      <c r="T273" s="20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7" t="s">
        <v>143</v>
      </c>
      <c r="AU273" s="197" t="s">
        <v>82</v>
      </c>
      <c r="AV273" s="13" t="s">
        <v>82</v>
      </c>
      <c r="AW273" s="13" t="s">
        <v>30</v>
      </c>
      <c r="AX273" s="13" t="s">
        <v>73</v>
      </c>
      <c r="AY273" s="197" t="s">
        <v>135</v>
      </c>
    </row>
    <row r="274" s="13" customFormat="1">
      <c r="A274" s="13"/>
      <c r="B274" s="195"/>
      <c r="C274" s="13"/>
      <c r="D274" s="196" t="s">
        <v>143</v>
      </c>
      <c r="E274" s="197" t="s">
        <v>1</v>
      </c>
      <c r="F274" s="198" t="s">
        <v>481</v>
      </c>
      <c r="G274" s="13"/>
      <c r="H274" s="199">
        <v>86.599999999999994</v>
      </c>
      <c r="I274" s="200"/>
      <c r="J274" s="13"/>
      <c r="K274" s="13"/>
      <c r="L274" s="195"/>
      <c r="M274" s="201"/>
      <c r="N274" s="202"/>
      <c r="O274" s="202"/>
      <c r="P274" s="202"/>
      <c r="Q274" s="202"/>
      <c r="R274" s="202"/>
      <c r="S274" s="202"/>
      <c r="T274" s="20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7" t="s">
        <v>143</v>
      </c>
      <c r="AU274" s="197" t="s">
        <v>82</v>
      </c>
      <c r="AV274" s="13" t="s">
        <v>82</v>
      </c>
      <c r="AW274" s="13" t="s">
        <v>30</v>
      </c>
      <c r="AX274" s="13" t="s">
        <v>73</v>
      </c>
      <c r="AY274" s="197" t="s">
        <v>135</v>
      </c>
    </row>
    <row r="275" s="14" customFormat="1">
      <c r="A275" s="14"/>
      <c r="B275" s="204"/>
      <c r="C275" s="14"/>
      <c r="D275" s="196" t="s">
        <v>143</v>
      </c>
      <c r="E275" s="205" t="s">
        <v>1</v>
      </c>
      <c r="F275" s="206" t="s">
        <v>150</v>
      </c>
      <c r="G275" s="14"/>
      <c r="H275" s="207">
        <v>172.64999999999998</v>
      </c>
      <c r="I275" s="208"/>
      <c r="J275" s="14"/>
      <c r="K275" s="14"/>
      <c r="L275" s="204"/>
      <c r="M275" s="209"/>
      <c r="N275" s="210"/>
      <c r="O275" s="210"/>
      <c r="P275" s="210"/>
      <c r="Q275" s="210"/>
      <c r="R275" s="210"/>
      <c r="S275" s="210"/>
      <c r="T275" s="21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5" t="s">
        <v>143</v>
      </c>
      <c r="AU275" s="205" t="s">
        <v>82</v>
      </c>
      <c r="AV275" s="14" t="s">
        <v>151</v>
      </c>
      <c r="AW275" s="14" t="s">
        <v>30</v>
      </c>
      <c r="AX275" s="14" t="s">
        <v>73</v>
      </c>
      <c r="AY275" s="205" t="s">
        <v>135</v>
      </c>
    </row>
    <row r="276" s="13" customFormat="1">
      <c r="A276" s="13"/>
      <c r="B276" s="195"/>
      <c r="C276" s="13"/>
      <c r="D276" s="196" t="s">
        <v>143</v>
      </c>
      <c r="E276" s="197" t="s">
        <v>1</v>
      </c>
      <c r="F276" s="198" t="s">
        <v>482</v>
      </c>
      <c r="G276" s="13"/>
      <c r="H276" s="199">
        <v>56.899999999999999</v>
      </c>
      <c r="I276" s="200"/>
      <c r="J276" s="13"/>
      <c r="K276" s="13"/>
      <c r="L276" s="195"/>
      <c r="M276" s="201"/>
      <c r="N276" s="202"/>
      <c r="O276" s="202"/>
      <c r="P276" s="202"/>
      <c r="Q276" s="202"/>
      <c r="R276" s="202"/>
      <c r="S276" s="202"/>
      <c r="T276" s="20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7" t="s">
        <v>143</v>
      </c>
      <c r="AU276" s="197" t="s">
        <v>82</v>
      </c>
      <c r="AV276" s="13" t="s">
        <v>82</v>
      </c>
      <c r="AW276" s="13" t="s">
        <v>30</v>
      </c>
      <c r="AX276" s="13" t="s">
        <v>73</v>
      </c>
      <c r="AY276" s="197" t="s">
        <v>135</v>
      </c>
    </row>
    <row r="277" s="15" customFormat="1">
      <c r="A277" s="15"/>
      <c r="B277" s="212"/>
      <c r="C277" s="15"/>
      <c r="D277" s="196" t="s">
        <v>143</v>
      </c>
      <c r="E277" s="213" t="s">
        <v>1</v>
      </c>
      <c r="F277" s="214" t="s">
        <v>153</v>
      </c>
      <c r="G277" s="15"/>
      <c r="H277" s="215">
        <v>229.54999999999998</v>
      </c>
      <c r="I277" s="216"/>
      <c r="J277" s="15"/>
      <c r="K277" s="15"/>
      <c r="L277" s="212"/>
      <c r="M277" s="217"/>
      <c r="N277" s="218"/>
      <c r="O277" s="218"/>
      <c r="P277" s="218"/>
      <c r="Q277" s="218"/>
      <c r="R277" s="218"/>
      <c r="S277" s="218"/>
      <c r="T277" s="21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3" t="s">
        <v>143</v>
      </c>
      <c r="AU277" s="213" t="s">
        <v>82</v>
      </c>
      <c r="AV277" s="15" t="s">
        <v>141</v>
      </c>
      <c r="AW277" s="15" t="s">
        <v>30</v>
      </c>
      <c r="AX277" s="15" t="s">
        <v>80</v>
      </c>
      <c r="AY277" s="213" t="s">
        <v>135</v>
      </c>
    </row>
    <row r="278" s="12" customFormat="1" ht="22.8" customHeight="1">
      <c r="A278" s="12"/>
      <c r="B278" s="167"/>
      <c r="C278" s="12"/>
      <c r="D278" s="168" t="s">
        <v>72</v>
      </c>
      <c r="E278" s="178" t="s">
        <v>483</v>
      </c>
      <c r="F278" s="178" t="s">
        <v>484</v>
      </c>
      <c r="G278" s="12"/>
      <c r="H278" s="12"/>
      <c r="I278" s="170"/>
      <c r="J278" s="179">
        <f>BK278</f>
        <v>0</v>
      </c>
      <c r="K278" s="12"/>
      <c r="L278" s="167"/>
      <c r="M278" s="172"/>
      <c r="N278" s="173"/>
      <c r="O278" s="173"/>
      <c r="P278" s="174">
        <f>SUM(P279:P285)</f>
        <v>0</v>
      </c>
      <c r="Q278" s="173"/>
      <c r="R278" s="174">
        <f>SUM(R279:R285)</f>
        <v>0</v>
      </c>
      <c r="S278" s="173"/>
      <c r="T278" s="175">
        <f>SUM(T279:T285)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68" t="s">
        <v>80</v>
      </c>
      <c r="AT278" s="176" t="s">
        <v>72</v>
      </c>
      <c r="AU278" s="176" t="s">
        <v>80</v>
      </c>
      <c r="AY278" s="168" t="s">
        <v>135</v>
      </c>
      <c r="BK278" s="177">
        <f>SUM(BK279:BK285)</f>
        <v>0</v>
      </c>
    </row>
    <row r="279" s="2" customFormat="1" ht="24.15" customHeight="1">
      <c r="A279" s="38"/>
      <c r="B279" s="180"/>
      <c r="C279" s="181" t="s">
        <v>485</v>
      </c>
      <c r="D279" s="181" t="s">
        <v>137</v>
      </c>
      <c r="E279" s="182" t="s">
        <v>486</v>
      </c>
      <c r="F279" s="183" t="s">
        <v>487</v>
      </c>
      <c r="G279" s="184" t="s">
        <v>199</v>
      </c>
      <c r="H279" s="185">
        <v>130.90600000000001</v>
      </c>
      <c r="I279" s="186"/>
      <c r="J279" s="187">
        <f>ROUND(I279*H279,2)</f>
        <v>0</v>
      </c>
      <c r="K279" s="188"/>
      <c r="L279" s="39"/>
      <c r="M279" s="189" t="s">
        <v>1</v>
      </c>
      <c r="N279" s="190" t="s">
        <v>38</v>
      </c>
      <c r="O279" s="77"/>
      <c r="P279" s="191">
        <f>O279*H279</f>
        <v>0</v>
      </c>
      <c r="Q279" s="191">
        <v>0</v>
      </c>
      <c r="R279" s="191">
        <f>Q279*H279</f>
        <v>0</v>
      </c>
      <c r="S279" s="191">
        <v>0</v>
      </c>
      <c r="T279" s="19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3" t="s">
        <v>141</v>
      </c>
      <c r="AT279" s="193" t="s">
        <v>137</v>
      </c>
      <c r="AU279" s="193" t="s">
        <v>82</v>
      </c>
      <c r="AY279" s="19" t="s">
        <v>135</v>
      </c>
      <c r="BE279" s="194">
        <f>IF(N279="základní",J279,0)</f>
        <v>0</v>
      </c>
      <c r="BF279" s="194">
        <f>IF(N279="snížená",J279,0)</f>
        <v>0</v>
      </c>
      <c r="BG279" s="194">
        <f>IF(N279="zákl. přenesená",J279,0)</f>
        <v>0</v>
      </c>
      <c r="BH279" s="194">
        <f>IF(N279="sníž. přenesená",J279,0)</f>
        <v>0</v>
      </c>
      <c r="BI279" s="194">
        <f>IF(N279="nulová",J279,0)</f>
        <v>0</v>
      </c>
      <c r="BJ279" s="19" t="s">
        <v>80</v>
      </c>
      <c r="BK279" s="194">
        <f>ROUND(I279*H279,2)</f>
        <v>0</v>
      </c>
      <c r="BL279" s="19" t="s">
        <v>141</v>
      </c>
      <c r="BM279" s="193" t="s">
        <v>488</v>
      </c>
    </row>
    <row r="280" s="2" customFormat="1" ht="24.15" customHeight="1">
      <c r="A280" s="38"/>
      <c r="B280" s="180"/>
      <c r="C280" s="181" t="s">
        <v>489</v>
      </c>
      <c r="D280" s="181" t="s">
        <v>137</v>
      </c>
      <c r="E280" s="182" t="s">
        <v>490</v>
      </c>
      <c r="F280" s="183" t="s">
        <v>491</v>
      </c>
      <c r="G280" s="184" t="s">
        <v>199</v>
      </c>
      <c r="H280" s="185">
        <v>1178.154</v>
      </c>
      <c r="I280" s="186"/>
      <c r="J280" s="187">
        <f>ROUND(I280*H280,2)</f>
        <v>0</v>
      </c>
      <c r="K280" s="188"/>
      <c r="L280" s="39"/>
      <c r="M280" s="189" t="s">
        <v>1</v>
      </c>
      <c r="N280" s="190" t="s">
        <v>38</v>
      </c>
      <c r="O280" s="77"/>
      <c r="P280" s="191">
        <f>O280*H280</f>
        <v>0</v>
      </c>
      <c r="Q280" s="191">
        <v>0</v>
      </c>
      <c r="R280" s="191">
        <f>Q280*H280</f>
        <v>0</v>
      </c>
      <c r="S280" s="191">
        <v>0</v>
      </c>
      <c r="T280" s="19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3" t="s">
        <v>141</v>
      </c>
      <c r="AT280" s="193" t="s">
        <v>137</v>
      </c>
      <c r="AU280" s="193" t="s">
        <v>82</v>
      </c>
      <c r="AY280" s="19" t="s">
        <v>135</v>
      </c>
      <c r="BE280" s="194">
        <f>IF(N280="základní",J280,0)</f>
        <v>0</v>
      </c>
      <c r="BF280" s="194">
        <f>IF(N280="snížená",J280,0)</f>
        <v>0</v>
      </c>
      <c r="BG280" s="194">
        <f>IF(N280="zákl. přenesená",J280,0)</f>
        <v>0</v>
      </c>
      <c r="BH280" s="194">
        <f>IF(N280="sníž. přenesená",J280,0)</f>
        <v>0</v>
      </c>
      <c r="BI280" s="194">
        <f>IF(N280="nulová",J280,0)</f>
        <v>0</v>
      </c>
      <c r="BJ280" s="19" t="s">
        <v>80</v>
      </c>
      <c r="BK280" s="194">
        <f>ROUND(I280*H280,2)</f>
        <v>0</v>
      </c>
      <c r="BL280" s="19" t="s">
        <v>141</v>
      </c>
      <c r="BM280" s="193" t="s">
        <v>492</v>
      </c>
    </row>
    <row r="281" s="13" customFormat="1">
      <c r="A281" s="13"/>
      <c r="B281" s="195"/>
      <c r="C281" s="13"/>
      <c r="D281" s="196" t="s">
        <v>143</v>
      </c>
      <c r="E281" s="13"/>
      <c r="F281" s="198" t="s">
        <v>493</v>
      </c>
      <c r="G281" s="13"/>
      <c r="H281" s="199">
        <v>1178.154</v>
      </c>
      <c r="I281" s="200"/>
      <c r="J281" s="13"/>
      <c r="K281" s="13"/>
      <c r="L281" s="195"/>
      <c r="M281" s="201"/>
      <c r="N281" s="202"/>
      <c r="O281" s="202"/>
      <c r="P281" s="202"/>
      <c r="Q281" s="202"/>
      <c r="R281" s="202"/>
      <c r="S281" s="202"/>
      <c r="T281" s="20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97" t="s">
        <v>143</v>
      </c>
      <c r="AU281" s="197" t="s">
        <v>82</v>
      </c>
      <c r="AV281" s="13" t="s">
        <v>82</v>
      </c>
      <c r="AW281" s="13" t="s">
        <v>3</v>
      </c>
      <c r="AX281" s="13" t="s">
        <v>80</v>
      </c>
      <c r="AY281" s="197" t="s">
        <v>135</v>
      </c>
    </row>
    <row r="282" s="2" customFormat="1" ht="33" customHeight="1">
      <c r="A282" s="38"/>
      <c r="B282" s="180"/>
      <c r="C282" s="181" t="s">
        <v>494</v>
      </c>
      <c r="D282" s="181" t="s">
        <v>137</v>
      </c>
      <c r="E282" s="182" t="s">
        <v>495</v>
      </c>
      <c r="F282" s="183" t="s">
        <v>496</v>
      </c>
      <c r="G282" s="184" t="s">
        <v>199</v>
      </c>
      <c r="H282" s="185">
        <v>6.2240000000000002</v>
      </c>
      <c r="I282" s="186"/>
      <c r="J282" s="187">
        <f>ROUND(I282*H282,2)</f>
        <v>0</v>
      </c>
      <c r="K282" s="188"/>
      <c r="L282" s="39"/>
      <c r="M282" s="189" t="s">
        <v>1</v>
      </c>
      <c r="N282" s="190" t="s">
        <v>38</v>
      </c>
      <c r="O282" s="77"/>
      <c r="P282" s="191">
        <f>O282*H282</f>
        <v>0</v>
      </c>
      <c r="Q282" s="191">
        <v>0</v>
      </c>
      <c r="R282" s="191">
        <f>Q282*H282</f>
        <v>0</v>
      </c>
      <c r="S282" s="191">
        <v>0</v>
      </c>
      <c r="T282" s="19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3" t="s">
        <v>141</v>
      </c>
      <c r="AT282" s="193" t="s">
        <v>137</v>
      </c>
      <c r="AU282" s="193" t="s">
        <v>82</v>
      </c>
      <c r="AY282" s="19" t="s">
        <v>135</v>
      </c>
      <c r="BE282" s="194">
        <f>IF(N282="základní",J282,0)</f>
        <v>0</v>
      </c>
      <c r="BF282" s="194">
        <f>IF(N282="snížená",J282,0)</f>
        <v>0</v>
      </c>
      <c r="BG282" s="194">
        <f>IF(N282="zákl. přenesená",J282,0)</f>
        <v>0</v>
      </c>
      <c r="BH282" s="194">
        <f>IF(N282="sníž. přenesená",J282,0)</f>
        <v>0</v>
      </c>
      <c r="BI282" s="194">
        <f>IF(N282="nulová",J282,0)</f>
        <v>0</v>
      </c>
      <c r="BJ282" s="19" t="s">
        <v>80</v>
      </c>
      <c r="BK282" s="194">
        <f>ROUND(I282*H282,2)</f>
        <v>0</v>
      </c>
      <c r="BL282" s="19" t="s">
        <v>141</v>
      </c>
      <c r="BM282" s="193" t="s">
        <v>497</v>
      </c>
    </row>
    <row r="283" s="13" customFormat="1">
      <c r="A283" s="13"/>
      <c r="B283" s="195"/>
      <c r="C283" s="13"/>
      <c r="D283" s="196" t="s">
        <v>143</v>
      </c>
      <c r="E283" s="197" t="s">
        <v>1</v>
      </c>
      <c r="F283" s="198" t="s">
        <v>498</v>
      </c>
      <c r="G283" s="13"/>
      <c r="H283" s="199">
        <v>6.2240000000000002</v>
      </c>
      <c r="I283" s="200"/>
      <c r="J283" s="13"/>
      <c r="K283" s="13"/>
      <c r="L283" s="195"/>
      <c r="M283" s="201"/>
      <c r="N283" s="202"/>
      <c r="O283" s="202"/>
      <c r="P283" s="202"/>
      <c r="Q283" s="202"/>
      <c r="R283" s="202"/>
      <c r="S283" s="202"/>
      <c r="T283" s="20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7" t="s">
        <v>143</v>
      </c>
      <c r="AU283" s="197" t="s">
        <v>82</v>
      </c>
      <c r="AV283" s="13" t="s">
        <v>82</v>
      </c>
      <c r="AW283" s="13" t="s">
        <v>30</v>
      </c>
      <c r="AX283" s="13" t="s">
        <v>80</v>
      </c>
      <c r="AY283" s="197" t="s">
        <v>135</v>
      </c>
    </row>
    <row r="284" s="2" customFormat="1" ht="33" customHeight="1">
      <c r="A284" s="38"/>
      <c r="B284" s="180"/>
      <c r="C284" s="181" t="s">
        <v>499</v>
      </c>
      <c r="D284" s="181" t="s">
        <v>137</v>
      </c>
      <c r="E284" s="182" t="s">
        <v>500</v>
      </c>
      <c r="F284" s="183" t="s">
        <v>501</v>
      </c>
      <c r="G284" s="184" t="s">
        <v>199</v>
      </c>
      <c r="H284" s="185">
        <v>44.241999999999997</v>
      </c>
      <c r="I284" s="186"/>
      <c r="J284" s="187">
        <f>ROUND(I284*H284,2)</f>
        <v>0</v>
      </c>
      <c r="K284" s="188"/>
      <c r="L284" s="39"/>
      <c r="M284" s="189" t="s">
        <v>1</v>
      </c>
      <c r="N284" s="190" t="s">
        <v>38</v>
      </c>
      <c r="O284" s="77"/>
      <c r="P284" s="191">
        <f>O284*H284</f>
        <v>0</v>
      </c>
      <c r="Q284" s="191">
        <v>0</v>
      </c>
      <c r="R284" s="191">
        <f>Q284*H284</f>
        <v>0</v>
      </c>
      <c r="S284" s="191">
        <v>0</v>
      </c>
      <c r="T284" s="19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3" t="s">
        <v>141</v>
      </c>
      <c r="AT284" s="193" t="s">
        <v>137</v>
      </c>
      <c r="AU284" s="193" t="s">
        <v>82</v>
      </c>
      <c r="AY284" s="19" t="s">
        <v>135</v>
      </c>
      <c r="BE284" s="194">
        <f>IF(N284="základní",J284,0)</f>
        <v>0</v>
      </c>
      <c r="BF284" s="194">
        <f>IF(N284="snížená",J284,0)</f>
        <v>0</v>
      </c>
      <c r="BG284" s="194">
        <f>IF(N284="zákl. přenesená",J284,0)</f>
        <v>0</v>
      </c>
      <c r="BH284" s="194">
        <f>IF(N284="sníž. přenesená",J284,0)</f>
        <v>0</v>
      </c>
      <c r="BI284" s="194">
        <f>IF(N284="nulová",J284,0)</f>
        <v>0</v>
      </c>
      <c r="BJ284" s="19" t="s">
        <v>80</v>
      </c>
      <c r="BK284" s="194">
        <f>ROUND(I284*H284,2)</f>
        <v>0</v>
      </c>
      <c r="BL284" s="19" t="s">
        <v>141</v>
      </c>
      <c r="BM284" s="193" t="s">
        <v>502</v>
      </c>
    </row>
    <row r="285" s="2" customFormat="1" ht="24.15" customHeight="1">
      <c r="A285" s="38"/>
      <c r="B285" s="180"/>
      <c r="C285" s="181" t="s">
        <v>503</v>
      </c>
      <c r="D285" s="181" t="s">
        <v>137</v>
      </c>
      <c r="E285" s="182" t="s">
        <v>504</v>
      </c>
      <c r="F285" s="183" t="s">
        <v>198</v>
      </c>
      <c r="G285" s="184" t="s">
        <v>199</v>
      </c>
      <c r="H285" s="185">
        <v>80.439999999999998</v>
      </c>
      <c r="I285" s="186"/>
      <c r="J285" s="187">
        <f>ROUND(I285*H285,2)</f>
        <v>0</v>
      </c>
      <c r="K285" s="188"/>
      <c r="L285" s="39"/>
      <c r="M285" s="189" t="s">
        <v>1</v>
      </c>
      <c r="N285" s="190" t="s">
        <v>38</v>
      </c>
      <c r="O285" s="77"/>
      <c r="P285" s="191">
        <f>O285*H285</f>
        <v>0</v>
      </c>
      <c r="Q285" s="191">
        <v>0</v>
      </c>
      <c r="R285" s="191">
        <f>Q285*H285</f>
        <v>0</v>
      </c>
      <c r="S285" s="191">
        <v>0</v>
      </c>
      <c r="T285" s="19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3" t="s">
        <v>141</v>
      </c>
      <c r="AT285" s="193" t="s">
        <v>137</v>
      </c>
      <c r="AU285" s="193" t="s">
        <v>82</v>
      </c>
      <c r="AY285" s="19" t="s">
        <v>135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19" t="s">
        <v>80</v>
      </c>
      <c r="BK285" s="194">
        <f>ROUND(I285*H285,2)</f>
        <v>0</v>
      </c>
      <c r="BL285" s="19" t="s">
        <v>141</v>
      </c>
      <c r="BM285" s="193" t="s">
        <v>505</v>
      </c>
    </row>
    <row r="286" s="12" customFormat="1" ht="22.8" customHeight="1">
      <c r="A286" s="12"/>
      <c r="B286" s="167"/>
      <c r="C286" s="12"/>
      <c r="D286" s="168" t="s">
        <v>72</v>
      </c>
      <c r="E286" s="178" t="s">
        <v>506</v>
      </c>
      <c r="F286" s="178" t="s">
        <v>507</v>
      </c>
      <c r="G286" s="12"/>
      <c r="H286" s="12"/>
      <c r="I286" s="170"/>
      <c r="J286" s="179">
        <f>BK286</f>
        <v>0</v>
      </c>
      <c r="K286" s="12"/>
      <c r="L286" s="167"/>
      <c r="M286" s="172"/>
      <c r="N286" s="173"/>
      <c r="O286" s="173"/>
      <c r="P286" s="174">
        <f>SUM(P287:P289)</f>
        <v>0</v>
      </c>
      <c r="Q286" s="173"/>
      <c r="R286" s="174">
        <f>SUM(R287:R289)</f>
        <v>0</v>
      </c>
      <c r="S286" s="173"/>
      <c r="T286" s="175">
        <f>SUM(T287:T289)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68" t="s">
        <v>80</v>
      </c>
      <c r="AT286" s="176" t="s">
        <v>72</v>
      </c>
      <c r="AU286" s="176" t="s">
        <v>80</v>
      </c>
      <c r="AY286" s="168" t="s">
        <v>135</v>
      </c>
      <c r="BK286" s="177">
        <f>SUM(BK287:BK289)</f>
        <v>0</v>
      </c>
    </row>
    <row r="287" s="2" customFormat="1" ht="33" customHeight="1">
      <c r="A287" s="38"/>
      <c r="B287" s="180"/>
      <c r="C287" s="181" t="s">
        <v>508</v>
      </c>
      <c r="D287" s="181" t="s">
        <v>137</v>
      </c>
      <c r="E287" s="182" t="s">
        <v>509</v>
      </c>
      <c r="F287" s="183" t="s">
        <v>510</v>
      </c>
      <c r="G287" s="184" t="s">
        <v>199</v>
      </c>
      <c r="H287" s="185">
        <v>35.497999999999998</v>
      </c>
      <c r="I287" s="186"/>
      <c r="J287" s="187">
        <f>ROUND(I287*H287,2)</f>
        <v>0</v>
      </c>
      <c r="K287" s="188"/>
      <c r="L287" s="39"/>
      <c r="M287" s="189" t="s">
        <v>1</v>
      </c>
      <c r="N287" s="190" t="s">
        <v>38</v>
      </c>
      <c r="O287" s="77"/>
      <c r="P287" s="191">
        <f>O287*H287</f>
        <v>0</v>
      </c>
      <c r="Q287" s="191">
        <v>0</v>
      </c>
      <c r="R287" s="191">
        <f>Q287*H287</f>
        <v>0</v>
      </c>
      <c r="S287" s="191">
        <v>0</v>
      </c>
      <c r="T287" s="19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93" t="s">
        <v>141</v>
      </c>
      <c r="AT287" s="193" t="s">
        <v>137</v>
      </c>
      <c r="AU287" s="193" t="s">
        <v>82</v>
      </c>
      <c r="AY287" s="19" t="s">
        <v>135</v>
      </c>
      <c r="BE287" s="194">
        <f>IF(N287="základní",J287,0)</f>
        <v>0</v>
      </c>
      <c r="BF287" s="194">
        <f>IF(N287="snížená",J287,0)</f>
        <v>0</v>
      </c>
      <c r="BG287" s="194">
        <f>IF(N287="zákl. přenesená",J287,0)</f>
        <v>0</v>
      </c>
      <c r="BH287" s="194">
        <f>IF(N287="sníž. přenesená",J287,0)</f>
        <v>0</v>
      </c>
      <c r="BI287" s="194">
        <f>IF(N287="nulová",J287,0)</f>
        <v>0</v>
      </c>
      <c r="BJ287" s="19" t="s">
        <v>80</v>
      </c>
      <c r="BK287" s="194">
        <f>ROUND(I287*H287,2)</f>
        <v>0</v>
      </c>
      <c r="BL287" s="19" t="s">
        <v>141</v>
      </c>
      <c r="BM287" s="193" t="s">
        <v>511</v>
      </c>
    </row>
    <row r="288" s="2" customFormat="1" ht="24.15" customHeight="1">
      <c r="A288" s="38"/>
      <c r="B288" s="180"/>
      <c r="C288" s="181" t="s">
        <v>512</v>
      </c>
      <c r="D288" s="181" t="s">
        <v>137</v>
      </c>
      <c r="E288" s="182" t="s">
        <v>513</v>
      </c>
      <c r="F288" s="183" t="s">
        <v>514</v>
      </c>
      <c r="G288" s="184" t="s">
        <v>199</v>
      </c>
      <c r="H288" s="185">
        <v>420.21100000000001</v>
      </c>
      <c r="I288" s="186"/>
      <c r="J288" s="187">
        <f>ROUND(I288*H288,2)</f>
        <v>0</v>
      </c>
      <c r="K288" s="188"/>
      <c r="L288" s="39"/>
      <c r="M288" s="189" t="s">
        <v>1</v>
      </c>
      <c r="N288" s="190" t="s">
        <v>38</v>
      </c>
      <c r="O288" s="77"/>
      <c r="P288" s="191">
        <f>O288*H288</f>
        <v>0</v>
      </c>
      <c r="Q288" s="191">
        <v>0</v>
      </c>
      <c r="R288" s="191">
        <f>Q288*H288</f>
        <v>0</v>
      </c>
      <c r="S288" s="191">
        <v>0</v>
      </c>
      <c r="T288" s="192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3" t="s">
        <v>141</v>
      </c>
      <c r="AT288" s="193" t="s">
        <v>137</v>
      </c>
      <c r="AU288" s="193" t="s">
        <v>82</v>
      </c>
      <c r="AY288" s="19" t="s">
        <v>135</v>
      </c>
      <c r="BE288" s="194">
        <f>IF(N288="základní",J288,0)</f>
        <v>0</v>
      </c>
      <c r="BF288" s="194">
        <f>IF(N288="snížená",J288,0)</f>
        <v>0</v>
      </c>
      <c r="BG288" s="194">
        <f>IF(N288="zákl. přenesená",J288,0)</f>
        <v>0</v>
      </c>
      <c r="BH288" s="194">
        <f>IF(N288="sníž. přenesená",J288,0)</f>
        <v>0</v>
      </c>
      <c r="BI288" s="194">
        <f>IF(N288="nulová",J288,0)</f>
        <v>0</v>
      </c>
      <c r="BJ288" s="19" t="s">
        <v>80</v>
      </c>
      <c r="BK288" s="194">
        <f>ROUND(I288*H288,2)</f>
        <v>0</v>
      </c>
      <c r="BL288" s="19" t="s">
        <v>141</v>
      </c>
      <c r="BM288" s="193" t="s">
        <v>515</v>
      </c>
    </row>
    <row r="289" s="13" customFormat="1">
      <c r="A289" s="13"/>
      <c r="B289" s="195"/>
      <c r="C289" s="13"/>
      <c r="D289" s="196" t="s">
        <v>143</v>
      </c>
      <c r="E289" s="197" t="s">
        <v>1</v>
      </c>
      <c r="F289" s="198" t="s">
        <v>516</v>
      </c>
      <c r="G289" s="13"/>
      <c r="H289" s="199">
        <v>420.21100000000001</v>
      </c>
      <c r="I289" s="200"/>
      <c r="J289" s="13"/>
      <c r="K289" s="13"/>
      <c r="L289" s="195"/>
      <c r="M289" s="201"/>
      <c r="N289" s="202"/>
      <c r="O289" s="202"/>
      <c r="P289" s="202"/>
      <c r="Q289" s="202"/>
      <c r="R289" s="202"/>
      <c r="S289" s="202"/>
      <c r="T289" s="20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7" t="s">
        <v>143</v>
      </c>
      <c r="AU289" s="197" t="s">
        <v>82</v>
      </c>
      <c r="AV289" s="13" t="s">
        <v>82</v>
      </c>
      <c r="AW289" s="13" t="s">
        <v>30</v>
      </c>
      <c r="AX289" s="13" t="s">
        <v>80</v>
      </c>
      <c r="AY289" s="197" t="s">
        <v>135</v>
      </c>
    </row>
    <row r="290" s="12" customFormat="1" ht="25.92" customHeight="1">
      <c r="A290" s="12"/>
      <c r="B290" s="167"/>
      <c r="C290" s="12"/>
      <c r="D290" s="168" t="s">
        <v>72</v>
      </c>
      <c r="E290" s="169" t="s">
        <v>517</v>
      </c>
      <c r="F290" s="169" t="s">
        <v>518</v>
      </c>
      <c r="G290" s="12"/>
      <c r="H290" s="12"/>
      <c r="I290" s="170"/>
      <c r="J290" s="171">
        <f>BK290</f>
        <v>0</v>
      </c>
      <c r="K290" s="12"/>
      <c r="L290" s="167"/>
      <c r="M290" s="172"/>
      <c r="N290" s="173"/>
      <c r="O290" s="173"/>
      <c r="P290" s="174">
        <f>P291</f>
        <v>0</v>
      </c>
      <c r="Q290" s="173"/>
      <c r="R290" s="174">
        <f>R291</f>
        <v>0</v>
      </c>
      <c r="S290" s="173"/>
      <c r="T290" s="175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68" t="s">
        <v>141</v>
      </c>
      <c r="AT290" s="176" t="s">
        <v>72</v>
      </c>
      <c r="AU290" s="176" t="s">
        <v>73</v>
      </c>
      <c r="AY290" s="168" t="s">
        <v>135</v>
      </c>
      <c r="BK290" s="177">
        <f>BK291</f>
        <v>0</v>
      </c>
    </row>
    <row r="291" s="2" customFormat="1" ht="16.5" customHeight="1">
      <c r="A291" s="38"/>
      <c r="B291" s="180"/>
      <c r="C291" s="181" t="s">
        <v>519</v>
      </c>
      <c r="D291" s="181" t="s">
        <v>137</v>
      </c>
      <c r="E291" s="182" t="s">
        <v>520</v>
      </c>
      <c r="F291" s="183" t="s">
        <v>521</v>
      </c>
      <c r="G291" s="184" t="s">
        <v>522</v>
      </c>
      <c r="H291" s="185">
        <v>5</v>
      </c>
      <c r="I291" s="186"/>
      <c r="J291" s="187">
        <f>ROUND(I291*H291,2)</f>
        <v>0</v>
      </c>
      <c r="K291" s="188"/>
      <c r="L291" s="39"/>
      <c r="M291" s="189" t="s">
        <v>1</v>
      </c>
      <c r="N291" s="190" t="s">
        <v>38</v>
      </c>
      <c r="O291" s="77"/>
      <c r="P291" s="191">
        <f>O291*H291</f>
        <v>0</v>
      </c>
      <c r="Q291" s="191">
        <v>0</v>
      </c>
      <c r="R291" s="191">
        <f>Q291*H291</f>
        <v>0</v>
      </c>
      <c r="S291" s="191">
        <v>0</v>
      </c>
      <c r="T291" s="19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3" t="s">
        <v>523</v>
      </c>
      <c r="AT291" s="193" t="s">
        <v>137</v>
      </c>
      <c r="AU291" s="193" t="s">
        <v>80</v>
      </c>
      <c r="AY291" s="19" t="s">
        <v>135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9" t="s">
        <v>80</v>
      </c>
      <c r="BK291" s="194">
        <f>ROUND(I291*H291,2)</f>
        <v>0</v>
      </c>
      <c r="BL291" s="19" t="s">
        <v>523</v>
      </c>
      <c r="BM291" s="193" t="s">
        <v>524</v>
      </c>
    </row>
    <row r="292" s="12" customFormat="1" ht="25.92" customHeight="1">
      <c r="A292" s="12"/>
      <c r="B292" s="167"/>
      <c r="C292" s="12"/>
      <c r="D292" s="168" t="s">
        <v>72</v>
      </c>
      <c r="E292" s="169" t="s">
        <v>525</v>
      </c>
      <c r="F292" s="169" t="s">
        <v>526</v>
      </c>
      <c r="G292" s="12"/>
      <c r="H292" s="12"/>
      <c r="I292" s="170"/>
      <c r="J292" s="171">
        <f>BK292</f>
        <v>0</v>
      </c>
      <c r="K292" s="12"/>
      <c r="L292" s="167"/>
      <c r="M292" s="172"/>
      <c r="N292" s="173"/>
      <c r="O292" s="173"/>
      <c r="P292" s="174">
        <f>P293+P296</f>
        <v>0</v>
      </c>
      <c r="Q292" s="173"/>
      <c r="R292" s="174">
        <f>R293+R296</f>
        <v>0</v>
      </c>
      <c r="S292" s="173"/>
      <c r="T292" s="175">
        <f>T293+T296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68" t="s">
        <v>165</v>
      </c>
      <c r="AT292" s="176" t="s">
        <v>72</v>
      </c>
      <c r="AU292" s="176" t="s">
        <v>73</v>
      </c>
      <c r="AY292" s="168" t="s">
        <v>135</v>
      </c>
      <c r="BK292" s="177">
        <f>BK293+BK296</f>
        <v>0</v>
      </c>
    </row>
    <row r="293" s="12" customFormat="1" ht="22.8" customHeight="1">
      <c r="A293" s="12"/>
      <c r="B293" s="167"/>
      <c r="C293" s="12"/>
      <c r="D293" s="168" t="s">
        <v>72</v>
      </c>
      <c r="E293" s="178" t="s">
        <v>527</v>
      </c>
      <c r="F293" s="178" t="s">
        <v>528</v>
      </c>
      <c r="G293" s="12"/>
      <c r="H293" s="12"/>
      <c r="I293" s="170"/>
      <c r="J293" s="179">
        <f>BK293</f>
        <v>0</v>
      </c>
      <c r="K293" s="12"/>
      <c r="L293" s="167"/>
      <c r="M293" s="172"/>
      <c r="N293" s="173"/>
      <c r="O293" s="173"/>
      <c r="P293" s="174">
        <f>SUM(P294:P295)</f>
        <v>0</v>
      </c>
      <c r="Q293" s="173"/>
      <c r="R293" s="174">
        <f>SUM(R294:R295)</f>
        <v>0</v>
      </c>
      <c r="S293" s="173"/>
      <c r="T293" s="175">
        <f>SUM(T294:T295)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68" t="s">
        <v>165</v>
      </c>
      <c r="AT293" s="176" t="s">
        <v>72</v>
      </c>
      <c r="AU293" s="176" t="s">
        <v>80</v>
      </c>
      <c r="AY293" s="168" t="s">
        <v>135</v>
      </c>
      <c r="BK293" s="177">
        <f>SUM(BK294:BK295)</f>
        <v>0</v>
      </c>
    </row>
    <row r="294" s="2" customFormat="1" ht="16.5" customHeight="1">
      <c r="A294" s="38"/>
      <c r="B294" s="180"/>
      <c r="C294" s="181" t="s">
        <v>529</v>
      </c>
      <c r="D294" s="181" t="s">
        <v>137</v>
      </c>
      <c r="E294" s="182" t="s">
        <v>530</v>
      </c>
      <c r="F294" s="183" t="s">
        <v>531</v>
      </c>
      <c r="G294" s="184" t="s">
        <v>532</v>
      </c>
      <c r="H294" s="185">
        <v>1</v>
      </c>
      <c r="I294" s="186"/>
      <c r="J294" s="187">
        <f>ROUND(I294*H294,2)</f>
        <v>0</v>
      </c>
      <c r="K294" s="188"/>
      <c r="L294" s="39"/>
      <c r="M294" s="189" t="s">
        <v>1</v>
      </c>
      <c r="N294" s="190" t="s">
        <v>38</v>
      </c>
      <c r="O294" s="77"/>
      <c r="P294" s="191">
        <f>O294*H294</f>
        <v>0</v>
      </c>
      <c r="Q294" s="191">
        <v>0</v>
      </c>
      <c r="R294" s="191">
        <f>Q294*H294</f>
        <v>0</v>
      </c>
      <c r="S294" s="191">
        <v>0</v>
      </c>
      <c r="T294" s="19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3" t="s">
        <v>533</v>
      </c>
      <c r="AT294" s="193" t="s">
        <v>137</v>
      </c>
      <c r="AU294" s="193" t="s">
        <v>82</v>
      </c>
      <c r="AY294" s="19" t="s">
        <v>135</v>
      </c>
      <c r="BE294" s="194">
        <f>IF(N294="základní",J294,0)</f>
        <v>0</v>
      </c>
      <c r="BF294" s="194">
        <f>IF(N294="snížená",J294,0)</f>
        <v>0</v>
      </c>
      <c r="BG294" s="194">
        <f>IF(N294="zákl. přenesená",J294,0)</f>
        <v>0</v>
      </c>
      <c r="BH294" s="194">
        <f>IF(N294="sníž. přenesená",J294,0)</f>
        <v>0</v>
      </c>
      <c r="BI294" s="194">
        <f>IF(N294="nulová",J294,0)</f>
        <v>0</v>
      </c>
      <c r="BJ294" s="19" t="s">
        <v>80</v>
      </c>
      <c r="BK294" s="194">
        <f>ROUND(I294*H294,2)</f>
        <v>0</v>
      </c>
      <c r="BL294" s="19" t="s">
        <v>533</v>
      </c>
      <c r="BM294" s="193" t="s">
        <v>534</v>
      </c>
    </row>
    <row r="295" s="2" customFormat="1" ht="16.5" customHeight="1">
      <c r="A295" s="38"/>
      <c r="B295" s="180"/>
      <c r="C295" s="181" t="s">
        <v>535</v>
      </c>
      <c r="D295" s="181" t="s">
        <v>137</v>
      </c>
      <c r="E295" s="182" t="s">
        <v>536</v>
      </c>
      <c r="F295" s="183" t="s">
        <v>537</v>
      </c>
      <c r="G295" s="184" t="s">
        <v>532</v>
      </c>
      <c r="H295" s="185">
        <v>1</v>
      </c>
      <c r="I295" s="186"/>
      <c r="J295" s="187">
        <f>ROUND(I295*H295,2)</f>
        <v>0</v>
      </c>
      <c r="K295" s="188"/>
      <c r="L295" s="39"/>
      <c r="M295" s="189" t="s">
        <v>1</v>
      </c>
      <c r="N295" s="190" t="s">
        <v>38</v>
      </c>
      <c r="O295" s="77"/>
      <c r="P295" s="191">
        <f>O295*H295</f>
        <v>0</v>
      </c>
      <c r="Q295" s="191">
        <v>0</v>
      </c>
      <c r="R295" s="191">
        <f>Q295*H295</f>
        <v>0</v>
      </c>
      <c r="S295" s="191">
        <v>0</v>
      </c>
      <c r="T295" s="19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3" t="s">
        <v>533</v>
      </c>
      <c r="AT295" s="193" t="s">
        <v>137</v>
      </c>
      <c r="AU295" s="193" t="s">
        <v>82</v>
      </c>
      <c r="AY295" s="19" t="s">
        <v>135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9" t="s">
        <v>80</v>
      </c>
      <c r="BK295" s="194">
        <f>ROUND(I295*H295,2)</f>
        <v>0</v>
      </c>
      <c r="BL295" s="19" t="s">
        <v>533</v>
      </c>
      <c r="BM295" s="193" t="s">
        <v>538</v>
      </c>
    </row>
    <row r="296" s="12" customFormat="1" ht="22.8" customHeight="1">
      <c r="A296" s="12"/>
      <c r="B296" s="167"/>
      <c r="C296" s="12"/>
      <c r="D296" s="168" t="s">
        <v>72</v>
      </c>
      <c r="E296" s="178" t="s">
        <v>539</v>
      </c>
      <c r="F296" s="178" t="s">
        <v>540</v>
      </c>
      <c r="G296" s="12"/>
      <c r="H296" s="12"/>
      <c r="I296" s="170"/>
      <c r="J296" s="179">
        <f>BK296</f>
        <v>0</v>
      </c>
      <c r="K296" s="12"/>
      <c r="L296" s="167"/>
      <c r="M296" s="172"/>
      <c r="N296" s="173"/>
      <c r="O296" s="173"/>
      <c r="P296" s="174">
        <f>SUM(P297:P298)</f>
        <v>0</v>
      </c>
      <c r="Q296" s="173"/>
      <c r="R296" s="174">
        <f>SUM(R297:R298)</f>
        <v>0</v>
      </c>
      <c r="S296" s="173"/>
      <c r="T296" s="175">
        <f>SUM(T297:T298)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68" t="s">
        <v>165</v>
      </c>
      <c r="AT296" s="176" t="s">
        <v>72</v>
      </c>
      <c r="AU296" s="176" t="s">
        <v>80</v>
      </c>
      <c r="AY296" s="168" t="s">
        <v>135</v>
      </c>
      <c r="BK296" s="177">
        <f>SUM(BK297:BK298)</f>
        <v>0</v>
      </c>
    </row>
    <row r="297" s="2" customFormat="1" ht="16.5" customHeight="1">
      <c r="A297" s="38"/>
      <c r="B297" s="180"/>
      <c r="C297" s="181" t="s">
        <v>541</v>
      </c>
      <c r="D297" s="181" t="s">
        <v>137</v>
      </c>
      <c r="E297" s="182" t="s">
        <v>542</v>
      </c>
      <c r="F297" s="183" t="s">
        <v>543</v>
      </c>
      <c r="G297" s="184" t="s">
        <v>544</v>
      </c>
      <c r="H297" s="185">
        <v>1</v>
      </c>
      <c r="I297" s="186"/>
      <c r="J297" s="187">
        <f>ROUND(I297*H297,2)</f>
        <v>0</v>
      </c>
      <c r="K297" s="188"/>
      <c r="L297" s="39"/>
      <c r="M297" s="189" t="s">
        <v>1</v>
      </c>
      <c r="N297" s="190" t="s">
        <v>38</v>
      </c>
      <c r="O297" s="77"/>
      <c r="P297" s="191">
        <f>O297*H297</f>
        <v>0</v>
      </c>
      <c r="Q297" s="191">
        <v>0</v>
      </c>
      <c r="R297" s="191">
        <f>Q297*H297</f>
        <v>0</v>
      </c>
      <c r="S297" s="191">
        <v>0</v>
      </c>
      <c r="T297" s="19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3" t="s">
        <v>533</v>
      </c>
      <c r="AT297" s="193" t="s">
        <v>137</v>
      </c>
      <c r="AU297" s="193" t="s">
        <v>82</v>
      </c>
      <c r="AY297" s="19" t="s">
        <v>135</v>
      </c>
      <c r="BE297" s="194">
        <f>IF(N297="základní",J297,0)</f>
        <v>0</v>
      </c>
      <c r="BF297" s="194">
        <f>IF(N297="snížená",J297,0)</f>
        <v>0</v>
      </c>
      <c r="BG297" s="194">
        <f>IF(N297="zákl. přenesená",J297,0)</f>
        <v>0</v>
      </c>
      <c r="BH297" s="194">
        <f>IF(N297="sníž. přenesená",J297,0)</f>
        <v>0</v>
      </c>
      <c r="BI297" s="194">
        <f>IF(N297="nulová",J297,0)</f>
        <v>0</v>
      </c>
      <c r="BJ297" s="19" t="s">
        <v>80</v>
      </c>
      <c r="BK297" s="194">
        <f>ROUND(I297*H297,2)</f>
        <v>0</v>
      </c>
      <c r="BL297" s="19" t="s">
        <v>533</v>
      </c>
      <c r="BM297" s="193" t="s">
        <v>545</v>
      </c>
    </row>
    <row r="298" s="2" customFormat="1" ht="16.5" customHeight="1">
      <c r="A298" s="38"/>
      <c r="B298" s="180"/>
      <c r="C298" s="181" t="s">
        <v>546</v>
      </c>
      <c r="D298" s="181" t="s">
        <v>137</v>
      </c>
      <c r="E298" s="182" t="s">
        <v>547</v>
      </c>
      <c r="F298" s="183" t="s">
        <v>548</v>
      </c>
      <c r="G298" s="184" t="s">
        <v>532</v>
      </c>
      <c r="H298" s="185">
        <v>1</v>
      </c>
      <c r="I298" s="186"/>
      <c r="J298" s="187">
        <f>ROUND(I298*H298,2)</f>
        <v>0</v>
      </c>
      <c r="K298" s="188"/>
      <c r="L298" s="39"/>
      <c r="M298" s="238" t="s">
        <v>1</v>
      </c>
      <c r="N298" s="239" t="s">
        <v>38</v>
      </c>
      <c r="O298" s="240"/>
      <c r="P298" s="241">
        <f>O298*H298</f>
        <v>0</v>
      </c>
      <c r="Q298" s="241">
        <v>0</v>
      </c>
      <c r="R298" s="241">
        <f>Q298*H298</f>
        <v>0</v>
      </c>
      <c r="S298" s="241">
        <v>0</v>
      </c>
      <c r="T298" s="24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3" t="s">
        <v>533</v>
      </c>
      <c r="AT298" s="193" t="s">
        <v>137</v>
      </c>
      <c r="AU298" s="193" t="s">
        <v>82</v>
      </c>
      <c r="AY298" s="19" t="s">
        <v>135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9" t="s">
        <v>80</v>
      </c>
      <c r="BK298" s="194">
        <f>ROUND(I298*H298,2)</f>
        <v>0</v>
      </c>
      <c r="BL298" s="19" t="s">
        <v>533</v>
      </c>
      <c r="BM298" s="193" t="s">
        <v>549</v>
      </c>
    </row>
    <row r="299" s="2" customFormat="1" ht="6.96" customHeight="1">
      <c r="A299" s="38"/>
      <c r="B299" s="60"/>
      <c r="C299" s="61"/>
      <c r="D299" s="61"/>
      <c r="E299" s="61"/>
      <c r="F299" s="61"/>
      <c r="G299" s="61"/>
      <c r="H299" s="61"/>
      <c r="I299" s="61"/>
      <c r="J299" s="61"/>
      <c r="K299" s="61"/>
      <c r="L299" s="39"/>
      <c r="M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</row>
  </sheetData>
  <autoFilter ref="C132:K2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97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Rekonstrukce jednotné kanalizace a vodovodu - ulice Rychtského Ryně v Podkrkonoší</v>
      </c>
      <c r="F7" s="32"/>
      <c r="G7" s="32"/>
      <c r="H7" s="32"/>
      <c r="L7" s="22"/>
    </row>
    <row r="8" s="1" customFormat="1" ht="12" customHeight="1">
      <c r="B8" s="22"/>
      <c r="D8" s="32" t="s">
        <v>98</v>
      </c>
      <c r="L8" s="22"/>
    </row>
    <row r="9" s="2" customFormat="1" ht="16.5" customHeight="1">
      <c r="A9" s="38"/>
      <c r="B9" s="39"/>
      <c r="C9" s="38"/>
      <c r="D9" s="38"/>
      <c r="E9" s="129" t="s">
        <v>99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100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550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20. 1. 2023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ROUND(J129,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ROUND((SUM(BE129:BE190)),  2)</f>
        <v>0</v>
      </c>
      <c r="G35" s="38"/>
      <c r="H35" s="38"/>
      <c r="I35" s="136">
        <v>0.20999999999999999</v>
      </c>
      <c r="J35" s="135">
        <f>ROUND(((SUM(BE129:BE190))*I35),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ROUND((SUM(BF129:BF190)),  2)</f>
        <v>0</v>
      </c>
      <c r="G36" s="38"/>
      <c r="H36" s="38"/>
      <c r="I36" s="136">
        <v>0.14999999999999999</v>
      </c>
      <c r="J36" s="135">
        <f>ROUND(((SUM(BF129:BF190))*I36),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ROUND((SUM(BG129:BG190)),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ROUND((SUM(BH129:BH190)),  2)</f>
        <v>0</v>
      </c>
      <c r="G38" s="38"/>
      <c r="H38" s="38"/>
      <c r="I38" s="136">
        <v>0.14999999999999999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ROUND((SUM(BI129:BI190)),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Rekonstrukce jednotné kanalizace a vodovodu - ulice Rychtského Ryně v Podkrkonoší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98</v>
      </c>
      <c r="L86" s="22"/>
    </row>
    <row r="87" s="2" customFormat="1" ht="16.5" customHeight="1">
      <c r="A87" s="38"/>
      <c r="B87" s="39"/>
      <c r="C87" s="38"/>
      <c r="D87" s="38"/>
      <c r="E87" s="129" t="s">
        <v>99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734-02ab - Vodovod k ATS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20. 1. 2023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103</v>
      </c>
      <c r="D96" s="137"/>
      <c r="E96" s="137"/>
      <c r="F96" s="137"/>
      <c r="G96" s="137"/>
      <c r="H96" s="137"/>
      <c r="I96" s="137"/>
      <c r="J96" s="146" t="s">
        <v>104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105</v>
      </c>
      <c r="D98" s="38"/>
      <c r="E98" s="38"/>
      <c r="F98" s="38"/>
      <c r="G98" s="38"/>
      <c r="H98" s="38"/>
      <c r="I98" s="38"/>
      <c r="J98" s="96">
        <f>J129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106</v>
      </c>
    </row>
    <row r="99" s="9" customFormat="1" ht="24.96" customHeight="1">
      <c r="A99" s="9"/>
      <c r="B99" s="148"/>
      <c r="C99" s="9"/>
      <c r="D99" s="149" t="s">
        <v>107</v>
      </c>
      <c r="E99" s="150"/>
      <c r="F99" s="150"/>
      <c r="G99" s="150"/>
      <c r="H99" s="150"/>
      <c r="I99" s="150"/>
      <c r="J99" s="151">
        <f>J130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108</v>
      </c>
      <c r="E100" s="154"/>
      <c r="F100" s="154"/>
      <c r="G100" s="154"/>
      <c r="H100" s="154"/>
      <c r="I100" s="154"/>
      <c r="J100" s="155">
        <f>J131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109</v>
      </c>
      <c r="E101" s="154"/>
      <c r="F101" s="154"/>
      <c r="G101" s="154"/>
      <c r="H101" s="154"/>
      <c r="I101" s="154"/>
      <c r="J101" s="155">
        <f>J153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110</v>
      </c>
      <c r="E102" s="154"/>
      <c r="F102" s="154"/>
      <c r="G102" s="154"/>
      <c r="H102" s="154"/>
      <c r="I102" s="154"/>
      <c r="J102" s="155">
        <f>J156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111</v>
      </c>
      <c r="E103" s="154"/>
      <c r="F103" s="154"/>
      <c r="G103" s="154"/>
      <c r="H103" s="154"/>
      <c r="I103" s="154"/>
      <c r="J103" s="155">
        <f>J159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112</v>
      </c>
      <c r="E104" s="154"/>
      <c r="F104" s="154"/>
      <c r="G104" s="154"/>
      <c r="H104" s="154"/>
      <c r="I104" s="154"/>
      <c r="J104" s="155">
        <f>J168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113</v>
      </c>
      <c r="E105" s="154"/>
      <c r="F105" s="154"/>
      <c r="G105" s="154"/>
      <c r="H105" s="154"/>
      <c r="I105" s="154"/>
      <c r="J105" s="155">
        <f>J178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114</v>
      </c>
      <c r="E106" s="154"/>
      <c r="F106" s="154"/>
      <c r="G106" s="154"/>
      <c r="H106" s="154"/>
      <c r="I106" s="154"/>
      <c r="J106" s="155">
        <f>J181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115</v>
      </c>
      <c r="E107" s="154"/>
      <c r="F107" s="154"/>
      <c r="G107" s="154"/>
      <c r="H107" s="154"/>
      <c r="I107" s="154"/>
      <c r="J107" s="155">
        <f>J187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120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38"/>
      <c r="D117" s="38"/>
      <c r="E117" s="129" t="str">
        <f>E7</f>
        <v>Rekonstrukce jednotné kanalizace a vodovodu - ulice Rychtského Ryně v Podkrkonoší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98</v>
      </c>
      <c r="L118" s="22"/>
    </row>
    <row r="119" s="2" customFormat="1" ht="16.5" customHeight="1">
      <c r="A119" s="38"/>
      <c r="B119" s="39"/>
      <c r="C119" s="38"/>
      <c r="D119" s="38"/>
      <c r="E119" s="129" t="s">
        <v>99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100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E11</f>
        <v>734-02ab - Vodovod k ATS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F14</f>
        <v xml:space="preserve"> </v>
      </c>
      <c r="G123" s="38"/>
      <c r="H123" s="38"/>
      <c r="I123" s="32" t="s">
        <v>22</v>
      </c>
      <c r="J123" s="69" t="str">
        <f>IF(J14="","",J14)</f>
        <v>20. 1. 2023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38"/>
      <c r="E125" s="38"/>
      <c r="F125" s="27" t="str">
        <f>E17</f>
        <v xml:space="preserve"> </v>
      </c>
      <c r="G125" s="38"/>
      <c r="H125" s="38"/>
      <c r="I125" s="32" t="s">
        <v>29</v>
      </c>
      <c r="J125" s="36" t="str">
        <f>E23</f>
        <v xml:space="preserve"> 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38"/>
      <c r="E126" s="38"/>
      <c r="F126" s="27" t="str">
        <f>IF(E20="","",E20)</f>
        <v>Vyplň údaj</v>
      </c>
      <c r="G126" s="38"/>
      <c r="H126" s="38"/>
      <c r="I126" s="32" t="s">
        <v>31</v>
      </c>
      <c r="J126" s="36" t="str">
        <f>E26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56"/>
      <c r="B128" s="157"/>
      <c r="C128" s="158" t="s">
        <v>121</v>
      </c>
      <c r="D128" s="159" t="s">
        <v>58</v>
      </c>
      <c r="E128" s="159" t="s">
        <v>54</v>
      </c>
      <c r="F128" s="159" t="s">
        <v>55</v>
      </c>
      <c r="G128" s="159" t="s">
        <v>122</v>
      </c>
      <c r="H128" s="159" t="s">
        <v>123</v>
      </c>
      <c r="I128" s="159" t="s">
        <v>124</v>
      </c>
      <c r="J128" s="160" t="s">
        <v>104</v>
      </c>
      <c r="K128" s="161" t="s">
        <v>125</v>
      </c>
      <c r="L128" s="162"/>
      <c r="M128" s="86" t="s">
        <v>1</v>
      </c>
      <c r="N128" s="87" t="s">
        <v>37</v>
      </c>
      <c r="O128" s="87" t="s">
        <v>126</v>
      </c>
      <c r="P128" s="87" t="s">
        <v>127</v>
      </c>
      <c r="Q128" s="87" t="s">
        <v>128</v>
      </c>
      <c r="R128" s="87" t="s">
        <v>129</v>
      </c>
      <c r="S128" s="87" t="s">
        <v>130</v>
      </c>
      <c r="T128" s="88" t="s">
        <v>131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="2" customFormat="1" ht="22.8" customHeight="1">
      <c r="A129" s="38"/>
      <c r="B129" s="39"/>
      <c r="C129" s="93" t="s">
        <v>132</v>
      </c>
      <c r="D129" s="38"/>
      <c r="E129" s="38"/>
      <c r="F129" s="38"/>
      <c r="G129" s="38"/>
      <c r="H129" s="38"/>
      <c r="I129" s="38"/>
      <c r="J129" s="163">
        <f>BK129</f>
        <v>0</v>
      </c>
      <c r="K129" s="38"/>
      <c r="L129" s="39"/>
      <c r="M129" s="89"/>
      <c r="N129" s="73"/>
      <c r="O129" s="90"/>
      <c r="P129" s="164">
        <f>P130</f>
        <v>0</v>
      </c>
      <c r="Q129" s="90"/>
      <c r="R129" s="164">
        <f>R130</f>
        <v>47.015115639999998</v>
      </c>
      <c r="S129" s="90"/>
      <c r="T129" s="165">
        <f>T130</f>
        <v>9.0475200000000005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72</v>
      </c>
      <c r="AU129" s="19" t="s">
        <v>106</v>
      </c>
      <c r="BK129" s="166">
        <f>BK130</f>
        <v>0</v>
      </c>
    </row>
    <row r="130" s="12" customFormat="1" ht="25.92" customHeight="1">
      <c r="A130" s="12"/>
      <c r="B130" s="167"/>
      <c r="C130" s="12"/>
      <c r="D130" s="168" t="s">
        <v>72</v>
      </c>
      <c r="E130" s="169" t="s">
        <v>133</v>
      </c>
      <c r="F130" s="169" t="s">
        <v>134</v>
      </c>
      <c r="G130" s="12"/>
      <c r="H130" s="12"/>
      <c r="I130" s="170"/>
      <c r="J130" s="171">
        <f>BK130</f>
        <v>0</v>
      </c>
      <c r="K130" s="12"/>
      <c r="L130" s="167"/>
      <c r="M130" s="172"/>
      <c r="N130" s="173"/>
      <c r="O130" s="173"/>
      <c r="P130" s="174">
        <f>P131+P153+P156+P159+P168+P178+P181+P187</f>
        <v>0</v>
      </c>
      <c r="Q130" s="173"/>
      <c r="R130" s="174">
        <f>R131+R153+R156+R159+R168+R178+R181+R187</f>
        <v>47.015115639999998</v>
      </c>
      <c r="S130" s="173"/>
      <c r="T130" s="175">
        <f>T131+T153+T156+T159+T168+T178+T181+T187</f>
        <v>9.0475200000000005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8" t="s">
        <v>80</v>
      </c>
      <c r="AT130" s="176" t="s">
        <v>72</v>
      </c>
      <c r="AU130" s="176" t="s">
        <v>73</v>
      </c>
      <c r="AY130" s="168" t="s">
        <v>135</v>
      </c>
      <c r="BK130" s="177">
        <f>BK131+BK153+BK156+BK159+BK168+BK178+BK181+BK187</f>
        <v>0</v>
      </c>
    </row>
    <row r="131" s="12" customFormat="1" ht="22.8" customHeight="1">
      <c r="A131" s="12"/>
      <c r="B131" s="167"/>
      <c r="C131" s="12"/>
      <c r="D131" s="168" t="s">
        <v>72</v>
      </c>
      <c r="E131" s="178" t="s">
        <v>80</v>
      </c>
      <c r="F131" s="178" t="s">
        <v>136</v>
      </c>
      <c r="G131" s="12"/>
      <c r="H131" s="12"/>
      <c r="I131" s="170"/>
      <c r="J131" s="179">
        <f>BK131</f>
        <v>0</v>
      </c>
      <c r="K131" s="12"/>
      <c r="L131" s="167"/>
      <c r="M131" s="172"/>
      <c r="N131" s="173"/>
      <c r="O131" s="173"/>
      <c r="P131" s="174">
        <f>SUM(P132:P152)</f>
        <v>0</v>
      </c>
      <c r="Q131" s="173"/>
      <c r="R131" s="174">
        <f>SUM(R132:R152)</f>
        <v>28.198</v>
      </c>
      <c r="S131" s="173"/>
      <c r="T131" s="175">
        <f>SUM(T132:T152)</f>
        <v>9.0475200000000005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8" t="s">
        <v>80</v>
      </c>
      <c r="AT131" s="176" t="s">
        <v>72</v>
      </c>
      <c r="AU131" s="176" t="s">
        <v>80</v>
      </c>
      <c r="AY131" s="168" t="s">
        <v>135</v>
      </c>
      <c r="BK131" s="177">
        <f>SUM(BK132:BK152)</f>
        <v>0</v>
      </c>
    </row>
    <row r="132" s="2" customFormat="1" ht="24.15" customHeight="1">
      <c r="A132" s="38"/>
      <c r="B132" s="180"/>
      <c r="C132" s="181" t="s">
        <v>141</v>
      </c>
      <c r="D132" s="181" t="s">
        <v>137</v>
      </c>
      <c r="E132" s="182" t="s">
        <v>551</v>
      </c>
      <c r="F132" s="183" t="s">
        <v>552</v>
      </c>
      <c r="G132" s="184" t="s">
        <v>532</v>
      </c>
      <c r="H132" s="185">
        <v>1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38</v>
      </c>
      <c r="O132" s="77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141</v>
      </c>
      <c r="AT132" s="193" t="s">
        <v>137</v>
      </c>
      <c r="AU132" s="193" t="s">
        <v>82</v>
      </c>
      <c r="AY132" s="19" t="s">
        <v>135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9" t="s">
        <v>80</v>
      </c>
      <c r="BK132" s="194">
        <f>ROUND(I132*H132,2)</f>
        <v>0</v>
      </c>
      <c r="BL132" s="19" t="s">
        <v>141</v>
      </c>
      <c r="BM132" s="193" t="s">
        <v>553</v>
      </c>
    </row>
    <row r="133" s="2" customFormat="1" ht="33" customHeight="1">
      <c r="A133" s="38"/>
      <c r="B133" s="180"/>
      <c r="C133" s="181" t="s">
        <v>165</v>
      </c>
      <c r="D133" s="181" t="s">
        <v>137</v>
      </c>
      <c r="E133" s="182" t="s">
        <v>145</v>
      </c>
      <c r="F133" s="183" t="s">
        <v>146</v>
      </c>
      <c r="G133" s="184" t="s">
        <v>140</v>
      </c>
      <c r="H133" s="185">
        <v>12.566000000000001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38</v>
      </c>
      <c r="O133" s="77"/>
      <c r="P133" s="191">
        <f>O133*H133</f>
        <v>0</v>
      </c>
      <c r="Q133" s="191">
        <v>0</v>
      </c>
      <c r="R133" s="191">
        <f>Q133*H133</f>
        <v>0</v>
      </c>
      <c r="S133" s="191">
        <v>0.5</v>
      </c>
      <c r="T133" s="192">
        <f>S133*H133</f>
        <v>6.2830000000000004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141</v>
      </c>
      <c r="AT133" s="193" t="s">
        <v>137</v>
      </c>
      <c r="AU133" s="193" t="s">
        <v>82</v>
      </c>
      <c r="AY133" s="19" t="s">
        <v>135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9" t="s">
        <v>80</v>
      </c>
      <c r="BK133" s="194">
        <f>ROUND(I133*H133,2)</f>
        <v>0</v>
      </c>
      <c r="BL133" s="19" t="s">
        <v>141</v>
      </c>
      <c r="BM133" s="193" t="s">
        <v>554</v>
      </c>
    </row>
    <row r="134" s="13" customFormat="1">
      <c r="A134" s="13"/>
      <c r="B134" s="195"/>
      <c r="C134" s="13"/>
      <c r="D134" s="196" t="s">
        <v>143</v>
      </c>
      <c r="E134" s="197" t="s">
        <v>1</v>
      </c>
      <c r="F134" s="198" t="s">
        <v>555</v>
      </c>
      <c r="G134" s="13"/>
      <c r="H134" s="199">
        <v>12.566000000000001</v>
      </c>
      <c r="I134" s="200"/>
      <c r="J134" s="13"/>
      <c r="K134" s="13"/>
      <c r="L134" s="195"/>
      <c r="M134" s="201"/>
      <c r="N134" s="202"/>
      <c r="O134" s="202"/>
      <c r="P134" s="202"/>
      <c r="Q134" s="202"/>
      <c r="R134" s="202"/>
      <c r="S134" s="202"/>
      <c r="T134" s="20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7" t="s">
        <v>143</v>
      </c>
      <c r="AU134" s="197" t="s">
        <v>82</v>
      </c>
      <c r="AV134" s="13" t="s">
        <v>82</v>
      </c>
      <c r="AW134" s="13" t="s">
        <v>30</v>
      </c>
      <c r="AX134" s="13" t="s">
        <v>80</v>
      </c>
      <c r="AY134" s="197" t="s">
        <v>135</v>
      </c>
    </row>
    <row r="135" s="2" customFormat="1" ht="24.15" customHeight="1">
      <c r="A135" s="38"/>
      <c r="B135" s="180"/>
      <c r="C135" s="181" t="s">
        <v>171</v>
      </c>
      <c r="D135" s="181" t="s">
        <v>137</v>
      </c>
      <c r="E135" s="182" t="s">
        <v>154</v>
      </c>
      <c r="F135" s="183" t="s">
        <v>155</v>
      </c>
      <c r="G135" s="184" t="s">
        <v>140</v>
      </c>
      <c r="H135" s="185">
        <v>12.566000000000001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38</v>
      </c>
      <c r="O135" s="77"/>
      <c r="P135" s="191">
        <f>O135*H135</f>
        <v>0</v>
      </c>
      <c r="Q135" s="191">
        <v>0</v>
      </c>
      <c r="R135" s="191">
        <f>Q135*H135</f>
        <v>0</v>
      </c>
      <c r="S135" s="191">
        <v>0.22</v>
      </c>
      <c r="T135" s="192">
        <f>S135*H135</f>
        <v>2.7645200000000001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141</v>
      </c>
      <c r="AT135" s="193" t="s">
        <v>137</v>
      </c>
      <c r="AU135" s="193" t="s">
        <v>82</v>
      </c>
      <c r="AY135" s="19" t="s">
        <v>135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9" t="s">
        <v>80</v>
      </c>
      <c r="BK135" s="194">
        <f>ROUND(I135*H135,2)</f>
        <v>0</v>
      </c>
      <c r="BL135" s="19" t="s">
        <v>141</v>
      </c>
      <c r="BM135" s="193" t="s">
        <v>556</v>
      </c>
    </row>
    <row r="136" s="13" customFormat="1">
      <c r="A136" s="13"/>
      <c r="B136" s="195"/>
      <c r="C136" s="13"/>
      <c r="D136" s="196" t="s">
        <v>143</v>
      </c>
      <c r="E136" s="197" t="s">
        <v>1</v>
      </c>
      <c r="F136" s="198" t="s">
        <v>555</v>
      </c>
      <c r="G136" s="13"/>
      <c r="H136" s="199">
        <v>12.566000000000001</v>
      </c>
      <c r="I136" s="200"/>
      <c r="J136" s="13"/>
      <c r="K136" s="13"/>
      <c r="L136" s="195"/>
      <c r="M136" s="201"/>
      <c r="N136" s="202"/>
      <c r="O136" s="202"/>
      <c r="P136" s="202"/>
      <c r="Q136" s="202"/>
      <c r="R136" s="202"/>
      <c r="S136" s="202"/>
      <c r="T136" s="20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7" t="s">
        <v>143</v>
      </c>
      <c r="AU136" s="197" t="s">
        <v>82</v>
      </c>
      <c r="AV136" s="13" t="s">
        <v>82</v>
      </c>
      <c r="AW136" s="13" t="s">
        <v>30</v>
      </c>
      <c r="AX136" s="13" t="s">
        <v>80</v>
      </c>
      <c r="AY136" s="197" t="s">
        <v>135</v>
      </c>
    </row>
    <row r="137" s="2" customFormat="1" ht="24.15" customHeight="1">
      <c r="A137" s="38"/>
      <c r="B137" s="180"/>
      <c r="C137" s="181" t="s">
        <v>183</v>
      </c>
      <c r="D137" s="181" t="s">
        <v>137</v>
      </c>
      <c r="E137" s="182" t="s">
        <v>557</v>
      </c>
      <c r="F137" s="183" t="s">
        <v>558</v>
      </c>
      <c r="G137" s="184" t="s">
        <v>174</v>
      </c>
      <c r="H137" s="185">
        <v>27.646000000000001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38</v>
      </c>
      <c r="O137" s="77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141</v>
      </c>
      <c r="AT137" s="193" t="s">
        <v>137</v>
      </c>
      <c r="AU137" s="193" t="s">
        <v>82</v>
      </c>
      <c r="AY137" s="19" t="s">
        <v>135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9" t="s">
        <v>80</v>
      </c>
      <c r="BK137" s="194">
        <f>ROUND(I137*H137,2)</f>
        <v>0</v>
      </c>
      <c r="BL137" s="19" t="s">
        <v>141</v>
      </c>
      <c r="BM137" s="193" t="s">
        <v>559</v>
      </c>
    </row>
    <row r="138" s="13" customFormat="1">
      <c r="A138" s="13"/>
      <c r="B138" s="195"/>
      <c r="C138" s="13"/>
      <c r="D138" s="196" t="s">
        <v>143</v>
      </c>
      <c r="E138" s="197" t="s">
        <v>1</v>
      </c>
      <c r="F138" s="198" t="s">
        <v>560</v>
      </c>
      <c r="G138" s="13"/>
      <c r="H138" s="199">
        <v>27.646000000000001</v>
      </c>
      <c r="I138" s="200"/>
      <c r="J138" s="13"/>
      <c r="K138" s="13"/>
      <c r="L138" s="195"/>
      <c r="M138" s="201"/>
      <c r="N138" s="202"/>
      <c r="O138" s="202"/>
      <c r="P138" s="202"/>
      <c r="Q138" s="202"/>
      <c r="R138" s="202"/>
      <c r="S138" s="202"/>
      <c r="T138" s="20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7" t="s">
        <v>143</v>
      </c>
      <c r="AU138" s="197" t="s">
        <v>82</v>
      </c>
      <c r="AV138" s="13" t="s">
        <v>82</v>
      </c>
      <c r="AW138" s="13" t="s">
        <v>30</v>
      </c>
      <c r="AX138" s="13" t="s">
        <v>80</v>
      </c>
      <c r="AY138" s="197" t="s">
        <v>135</v>
      </c>
    </row>
    <row r="139" s="2" customFormat="1" ht="33" customHeight="1">
      <c r="A139" s="38"/>
      <c r="B139" s="180"/>
      <c r="C139" s="181" t="s">
        <v>8</v>
      </c>
      <c r="D139" s="181" t="s">
        <v>137</v>
      </c>
      <c r="E139" s="182" t="s">
        <v>190</v>
      </c>
      <c r="F139" s="183" t="s">
        <v>191</v>
      </c>
      <c r="G139" s="184" t="s">
        <v>174</v>
      </c>
      <c r="H139" s="185">
        <v>27.646000000000001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38</v>
      </c>
      <c r="O139" s="77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141</v>
      </c>
      <c r="AT139" s="193" t="s">
        <v>137</v>
      </c>
      <c r="AU139" s="193" t="s">
        <v>82</v>
      </c>
      <c r="AY139" s="19" t="s">
        <v>135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9" t="s">
        <v>80</v>
      </c>
      <c r="BK139" s="194">
        <f>ROUND(I139*H139,2)</f>
        <v>0</v>
      </c>
      <c r="BL139" s="19" t="s">
        <v>141</v>
      </c>
      <c r="BM139" s="193" t="s">
        <v>561</v>
      </c>
    </row>
    <row r="140" s="13" customFormat="1">
      <c r="A140" s="13"/>
      <c r="B140" s="195"/>
      <c r="C140" s="13"/>
      <c r="D140" s="196" t="s">
        <v>143</v>
      </c>
      <c r="E140" s="197" t="s">
        <v>1</v>
      </c>
      <c r="F140" s="198" t="s">
        <v>562</v>
      </c>
      <c r="G140" s="13"/>
      <c r="H140" s="199">
        <v>27.646000000000001</v>
      </c>
      <c r="I140" s="200"/>
      <c r="J140" s="13"/>
      <c r="K140" s="13"/>
      <c r="L140" s="195"/>
      <c r="M140" s="201"/>
      <c r="N140" s="202"/>
      <c r="O140" s="202"/>
      <c r="P140" s="202"/>
      <c r="Q140" s="202"/>
      <c r="R140" s="202"/>
      <c r="S140" s="202"/>
      <c r="T140" s="20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7" t="s">
        <v>143</v>
      </c>
      <c r="AU140" s="197" t="s">
        <v>82</v>
      </c>
      <c r="AV140" s="13" t="s">
        <v>82</v>
      </c>
      <c r="AW140" s="13" t="s">
        <v>30</v>
      </c>
      <c r="AX140" s="13" t="s">
        <v>80</v>
      </c>
      <c r="AY140" s="197" t="s">
        <v>135</v>
      </c>
    </row>
    <row r="141" s="2" customFormat="1" ht="24.15" customHeight="1">
      <c r="A141" s="38"/>
      <c r="B141" s="180"/>
      <c r="C141" s="181" t="s">
        <v>232</v>
      </c>
      <c r="D141" s="181" t="s">
        <v>137</v>
      </c>
      <c r="E141" s="182" t="s">
        <v>197</v>
      </c>
      <c r="F141" s="183" t="s">
        <v>198</v>
      </c>
      <c r="G141" s="184" t="s">
        <v>199</v>
      </c>
      <c r="H141" s="185">
        <v>49.762999999999998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38</v>
      </c>
      <c r="O141" s="77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141</v>
      </c>
      <c r="AT141" s="193" t="s">
        <v>137</v>
      </c>
      <c r="AU141" s="193" t="s">
        <v>82</v>
      </c>
      <c r="AY141" s="19" t="s">
        <v>135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9" t="s">
        <v>80</v>
      </c>
      <c r="BK141" s="194">
        <f>ROUND(I141*H141,2)</f>
        <v>0</v>
      </c>
      <c r="BL141" s="19" t="s">
        <v>141</v>
      </c>
      <c r="BM141" s="193" t="s">
        <v>563</v>
      </c>
    </row>
    <row r="142" s="13" customFormat="1">
      <c r="A142" s="13"/>
      <c r="B142" s="195"/>
      <c r="C142" s="13"/>
      <c r="D142" s="196" t="s">
        <v>143</v>
      </c>
      <c r="E142" s="13"/>
      <c r="F142" s="198" t="s">
        <v>564</v>
      </c>
      <c r="G142" s="13"/>
      <c r="H142" s="199">
        <v>49.762999999999998</v>
      </c>
      <c r="I142" s="200"/>
      <c r="J142" s="13"/>
      <c r="K142" s="13"/>
      <c r="L142" s="195"/>
      <c r="M142" s="201"/>
      <c r="N142" s="202"/>
      <c r="O142" s="202"/>
      <c r="P142" s="202"/>
      <c r="Q142" s="202"/>
      <c r="R142" s="202"/>
      <c r="S142" s="202"/>
      <c r="T142" s="20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7" t="s">
        <v>143</v>
      </c>
      <c r="AU142" s="197" t="s">
        <v>82</v>
      </c>
      <c r="AV142" s="13" t="s">
        <v>82</v>
      </c>
      <c r="AW142" s="13" t="s">
        <v>3</v>
      </c>
      <c r="AX142" s="13" t="s">
        <v>80</v>
      </c>
      <c r="AY142" s="197" t="s">
        <v>135</v>
      </c>
    </row>
    <row r="143" s="2" customFormat="1" ht="16.5" customHeight="1">
      <c r="A143" s="38"/>
      <c r="B143" s="180"/>
      <c r="C143" s="181" t="s">
        <v>238</v>
      </c>
      <c r="D143" s="181" t="s">
        <v>137</v>
      </c>
      <c r="E143" s="182" t="s">
        <v>203</v>
      </c>
      <c r="F143" s="183" t="s">
        <v>204</v>
      </c>
      <c r="G143" s="184" t="s">
        <v>174</v>
      </c>
      <c r="H143" s="185">
        <v>27.646000000000001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38</v>
      </c>
      <c r="O143" s="77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141</v>
      </c>
      <c r="AT143" s="193" t="s">
        <v>137</v>
      </c>
      <c r="AU143" s="193" t="s">
        <v>82</v>
      </c>
      <c r="AY143" s="19" t="s">
        <v>135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19" t="s">
        <v>80</v>
      </c>
      <c r="BK143" s="194">
        <f>ROUND(I143*H143,2)</f>
        <v>0</v>
      </c>
      <c r="BL143" s="19" t="s">
        <v>141</v>
      </c>
      <c r="BM143" s="193" t="s">
        <v>565</v>
      </c>
    </row>
    <row r="144" s="2" customFormat="1" ht="24.15" customHeight="1">
      <c r="A144" s="38"/>
      <c r="B144" s="180"/>
      <c r="C144" s="181" t="s">
        <v>246</v>
      </c>
      <c r="D144" s="181" t="s">
        <v>137</v>
      </c>
      <c r="E144" s="182" t="s">
        <v>207</v>
      </c>
      <c r="F144" s="183" t="s">
        <v>208</v>
      </c>
      <c r="G144" s="184" t="s">
        <v>174</v>
      </c>
      <c r="H144" s="185">
        <v>14.099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38</v>
      </c>
      <c r="O144" s="77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141</v>
      </c>
      <c r="AT144" s="193" t="s">
        <v>137</v>
      </c>
      <c r="AU144" s="193" t="s">
        <v>82</v>
      </c>
      <c r="AY144" s="19" t="s">
        <v>135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9" t="s">
        <v>80</v>
      </c>
      <c r="BK144" s="194">
        <f>ROUND(I144*H144,2)</f>
        <v>0</v>
      </c>
      <c r="BL144" s="19" t="s">
        <v>141</v>
      </c>
      <c r="BM144" s="193" t="s">
        <v>566</v>
      </c>
    </row>
    <row r="145" s="13" customFormat="1">
      <c r="A145" s="13"/>
      <c r="B145" s="195"/>
      <c r="C145" s="13"/>
      <c r="D145" s="196" t="s">
        <v>143</v>
      </c>
      <c r="E145" s="197" t="s">
        <v>1</v>
      </c>
      <c r="F145" s="198" t="s">
        <v>567</v>
      </c>
      <c r="G145" s="13"/>
      <c r="H145" s="199">
        <v>14.099</v>
      </c>
      <c r="I145" s="200"/>
      <c r="J145" s="13"/>
      <c r="K145" s="13"/>
      <c r="L145" s="195"/>
      <c r="M145" s="201"/>
      <c r="N145" s="202"/>
      <c r="O145" s="202"/>
      <c r="P145" s="202"/>
      <c r="Q145" s="202"/>
      <c r="R145" s="202"/>
      <c r="S145" s="202"/>
      <c r="T145" s="20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7" t="s">
        <v>143</v>
      </c>
      <c r="AU145" s="197" t="s">
        <v>82</v>
      </c>
      <c r="AV145" s="13" t="s">
        <v>82</v>
      </c>
      <c r="AW145" s="13" t="s">
        <v>30</v>
      </c>
      <c r="AX145" s="13" t="s">
        <v>73</v>
      </c>
      <c r="AY145" s="197" t="s">
        <v>135</v>
      </c>
    </row>
    <row r="146" s="13" customFormat="1">
      <c r="A146" s="13"/>
      <c r="B146" s="195"/>
      <c r="C146" s="13"/>
      <c r="D146" s="196" t="s">
        <v>143</v>
      </c>
      <c r="E146" s="197" t="s">
        <v>1</v>
      </c>
      <c r="F146" s="198" t="s">
        <v>568</v>
      </c>
      <c r="G146" s="13"/>
      <c r="H146" s="199">
        <v>0</v>
      </c>
      <c r="I146" s="200"/>
      <c r="J146" s="13"/>
      <c r="K146" s="13"/>
      <c r="L146" s="195"/>
      <c r="M146" s="201"/>
      <c r="N146" s="202"/>
      <c r="O146" s="202"/>
      <c r="P146" s="202"/>
      <c r="Q146" s="202"/>
      <c r="R146" s="202"/>
      <c r="S146" s="202"/>
      <c r="T146" s="20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7" t="s">
        <v>143</v>
      </c>
      <c r="AU146" s="197" t="s">
        <v>82</v>
      </c>
      <c r="AV146" s="13" t="s">
        <v>82</v>
      </c>
      <c r="AW146" s="13" t="s">
        <v>30</v>
      </c>
      <c r="AX146" s="13" t="s">
        <v>73</v>
      </c>
      <c r="AY146" s="197" t="s">
        <v>135</v>
      </c>
    </row>
    <row r="147" s="15" customFormat="1">
      <c r="A147" s="15"/>
      <c r="B147" s="212"/>
      <c r="C147" s="15"/>
      <c r="D147" s="196" t="s">
        <v>143</v>
      </c>
      <c r="E147" s="213" t="s">
        <v>1</v>
      </c>
      <c r="F147" s="214" t="s">
        <v>153</v>
      </c>
      <c r="G147" s="15"/>
      <c r="H147" s="215">
        <v>14.099</v>
      </c>
      <c r="I147" s="216"/>
      <c r="J147" s="15"/>
      <c r="K147" s="15"/>
      <c r="L147" s="212"/>
      <c r="M147" s="217"/>
      <c r="N147" s="218"/>
      <c r="O147" s="218"/>
      <c r="P147" s="218"/>
      <c r="Q147" s="218"/>
      <c r="R147" s="218"/>
      <c r="S147" s="218"/>
      <c r="T147" s="219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3" t="s">
        <v>143</v>
      </c>
      <c r="AU147" s="213" t="s">
        <v>82</v>
      </c>
      <c r="AV147" s="15" t="s">
        <v>141</v>
      </c>
      <c r="AW147" s="15" t="s">
        <v>30</v>
      </c>
      <c r="AX147" s="15" t="s">
        <v>80</v>
      </c>
      <c r="AY147" s="213" t="s">
        <v>135</v>
      </c>
    </row>
    <row r="148" s="2" customFormat="1" ht="16.5" customHeight="1">
      <c r="A148" s="38"/>
      <c r="B148" s="180"/>
      <c r="C148" s="227" t="s">
        <v>569</v>
      </c>
      <c r="D148" s="227" t="s">
        <v>215</v>
      </c>
      <c r="E148" s="228" t="s">
        <v>216</v>
      </c>
      <c r="F148" s="229" t="s">
        <v>217</v>
      </c>
      <c r="G148" s="230" t="s">
        <v>199</v>
      </c>
      <c r="H148" s="231">
        <v>28.198</v>
      </c>
      <c r="I148" s="232"/>
      <c r="J148" s="233">
        <f>ROUND(I148*H148,2)</f>
        <v>0</v>
      </c>
      <c r="K148" s="234"/>
      <c r="L148" s="235"/>
      <c r="M148" s="236" t="s">
        <v>1</v>
      </c>
      <c r="N148" s="237" t="s">
        <v>38</v>
      </c>
      <c r="O148" s="77"/>
      <c r="P148" s="191">
        <f>O148*H148</f>
        <v>0</v>
      </c>
      <c r="Q148" s="191">
        <v>1</v>
      </c>
      <c r="R148" s="191">
        <f>Q148*H148</f>
        <v>28.198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183</v>
      </c>
      <c r="AT148" s="193" t="s">
        <v>215</v>
      </c>
      <c r="AU148" s="193" t="s">
        <v>82</v>
      </c>
      <c r="AY148" s="19" t="s">
        <v>135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9" t="s">
        <v>80</v>
      </c>
      <c r="BK148" s="194">
        <f>ROUND(I148*H148,2)</f>
        <v>0</v>
      </c>
      <c r="BL148" s="19" t="s">
        <v>141</v>
      </c>
      <c r="BM148" s="193" t="s">
        <v>570</v>
      </c>
    </row>
    <row r="149" s="13" customFormat="1">
      <c r="A149" s="13"/>
      <c r="B149" s="195"/>
      <c r="C149" s="13"/>
      <c r="D149" s="196" t="s">
        <v>143</v>
      </c>
      <c r="E149" s="13"/>
      <c r="F149" s="198" t="s">
        <v>571</v>
      </c>
      <c r="G149" s="13"/>
      <c r="H149" s="199">
        <v>28.198</v>
      </c>
      <c r="I149" s="200"/>
      <c r="J149" s="13"/>
      <c r="K149" s="13"/>
      <c r="L149" s="195"/>
      <c r="M149" s="201"/>
      <c r="N149" s="202"/>
      <c r="O149" s="202"/>
      <c r="P149" s="202"/>
      <c r="Q149" s="202"/>
      <c r="R149" s="202"/>
      <c r="S149" s="202"/>
      <c r="T149" s="20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7" t="s">
        <v>143</v>
      </c>
      <c r="AU149" s="197" t="s">
        <v>82</v>
      </c>
      <c r="AV149" s="13" t="s">
        <v>82</v>
      </c>
      <c r="AW149" s="13" t="s">
        <v>3</v>
      </c>
      <c r="AX149" s="13" t="s">
        <v>80</v>
      </c>
      <c r="AY149" s="197" t="s">
        <v>135</v>
      </c>
    </row>
    <row r="150" s="2" customFormat="1" ht="24.15" customHeight="1">
      <c r="A150" s="38"/>
      <c r="B150" s="180"/>
      <c r="C150" s="181" t="s">
        <v>572</v>
      </c>
      <c r="D150" s="181" t="s">
        <v>137</v>
      </c>
      <c r="E150" s="182" t="s">
        <v>221</v>
      </c>
      <c r="F150" s="183" t="s">
        <v>222</v>
      </c>
      <c r="G150" s="184" t="s">
        <v>174</v>
      </c>
      <c r="H150" s="185">
        <v>0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38</v>
      </c>
      <c r="O150" s="77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141</v>
      </c>
      <c r="AT150" s="193" t="s">
        <v>137</v>
      </c>
      <c r="AU150" s="193" t="s">
        <v>82</v>
      </c>
      <c r="AY150" s="19" t="s">
        <v>135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9" t="s">
        <v>80</v>
      </c>
      <c r="BK150" s="194">
        <f>ROUND(I150*H150,2)</f>
        <v>0</v>
      </c>
      <c r="BL150" s="19" t="s">
        <v>141</v>
      </c>
      <c r="BM150" s="193" t="s">
        <v>573</v>
      </c>
    </row>
    <row r="151" s="2" customFormat="1" ht="16.5" customHeight="1">
      <c r="A151" s="38"/>
      <c r="B151" s="180"/>
      <c r="C151" s="227" t="s">
        <v>574</v>
      </c>
      <c r="D151" s="227" t="s">
        <v>215</v>
      </c>
      <c r="E151" s="228" t="s">
        <v>227</v>
      </c>
      <c r="F151" s="229" t="s">
        <v>228</v>
      </c>
      <c r="G151" s="230" t="s">
        <v>199</v>
      </c>
      <c r="H151" s="231">
        <v>0</v>
      </c>
      <c r="I151" s="232"/>
      <c r="J151" s="233">
        <f>ROUND(I151*H151,2)</f>
        <v>0</v>
      </c>
      <c r="K151" s="234"/>
      <c r="L151" s="235"/>
      <c r="M151" s="236" t="s">
        <v>1</v>
      </c>
      <c r="N151" s="237" t="s">
        <v>38</v>
      </c>
      <c r="O151" s="77"/>
      <c r="P151" s="191">
        <f>O151*H151</f>
        <v>0</v>
      </c>
      <c r="Q151" s="191">
        <v>1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183</v>
      </c>
      <c r="AT151" s="193" t="s">
        <v>215</v>
      </c>
      <c r="AU151" s="193" t="s">
        <v>82</v>
      </c>
      <c r="AY151" s="19" t="s">
        <v>135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9" t="s">
        <v>80</v>
      </c>
      <c r="BK151" s="194">
        <f>ROUND(I151*H151,2)</f>
        <v>0</v>
      </c>
      <c r="BL151" s="19" t="s">
        <v>141</v>
      </c>
      <c r="BM151" s="193" t="s">
        <v>575</v>
      </c>
    </row>
    <row r="152" s="13" customFormat="1">
      <c r="A152" s="13"/>
      <c r="B152" s="195"/>
      <c r="C152" s="13"/>
      <c r="D152" s="196" t="s">
        <v>143</v>
      </c>
      <c r="E152" s="13"/>
      <c r="F152" s="198" t="s">
        <v>576</v>
      </c>
      <c r="G152" s="13"/>
      <c r="H152" s="199">
        <v>0</v>
      </c>
      <c r="I152" s="200"/>
      <c r="J152" s="13"/>
      <c r="K152" s="13"/>
      <c r="L152" s="195"/>
      <c r="M152" s="201"/>
      <c r="N152" s="202"/>
      <c r="O152" s="202"/>
      <c r="P152" s="202"/>
      <c r="Q152" s="202"/>
      <c r="R152" s="202"/>
      <c r="S152" s="202"/>
      <c r="T152" s="20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7" t="s">
        <v>143</v>
      </c>
      <c r="AU152" s="197" t="s">
        <v>82</v>
      </c>
      <c r="AV152" s="13" t="s">
        <v>82</v>
      </c>
      <c r="AW152" s="13" t="s">
        <v>3</v>
      </c>
      <c r="AX152" s="13" t="s">
        <v>80</v>
      </c>
      <c r="AY152" s="197" t="s">
        <v>135</v>
      </c>
    </row>
    <row r="153" s="12" customFormat="1" ht="22.8" customHeight="1">
      <c r="A153" s="12"/>
      <c r="B153" s="167"/>
      <c r="C153" s="12"/>
      <c r="D153" s="168" t="s">
        <v>72</v>
      </c>
      <c r="E153" s="178" t="s">
        <v>82</v>
      </c>
      <c r="F153" s="178" t="s">
        <v>231</v>
      </c>
      <c r="G153" s="12"/>
      <c r="H153" s="12"/>
      <c r="I153" s="170"/>
      <c r="J153" s="179">
        <f>BK153</f>
        <v>0</v>
      </c>
      <c r="K153" s="12"/>
      <c r="L153" s="167"/>
      <c r="M153" s="172"/>
      <c r="N153" s="173"/>
      <c r="O153" s="173"/>
      <c r="P153" s="174">
        <f>SUM(P154:P155)</f>
        <v>0</v>
      </c>
      <c r="Q153" s="173"/>
      <c r="R153" s="174">
        <f>SUM(R154:R155)</f>
        <v>4.1040000000000001</v>
      </c>
      <c r="S153" s="173"/>
      <c r="T153" s="175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8" t="s">
        <v>80</v>
      </c>
      <c r="AT153" s="176" t="s">
        <v>72</v>
      </c>
      <c r="AU153" s="176" t="s">
        <v>80</v>
      </c>
      <c r="AY153" s="168" t="s">
        <v>135</v>
      </c>
      <c r="BK153" s="177">
        <f>SUM(BK154:BK155)</f>
        <v>0</v>
      </c>
    </row>
    <row r="154" s="2" customFormat="1" ht="24.15" customHeight="1">
      <c r="A154" s="38"/>
      <c r="B154" s="180"/>
      <c r="C154" s="181" t="s">
        <v>189</v>
      </c>
      <c r="D154" s="181" t="s">
        <v>137</v>
      </c>
      <c r="E154" s="182" t="s">
        <v>577</v>
      </c>
      <c r="F154" s="183" t="s">
        <v>578</v>
      </c>
      <c r="G154" s="184" t="s">
        <v>174</v>
      </c>
      <c r="H154" s="185">
        <v>1.8999999999999999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38</v>
      </c>
      <c r="O154" s="77"/>
      <c r="P154" s="191">
        <f>O154*H154</f>
        <v>0</v>
      </c>
      <c r="Q154" s="191">
        <v>2.1600000000000001</v>
      </c>
      <c r="R154" s="191">
        <f>Q154*H154</f>
        <v>4.1040000000000001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141</v>
      </c>
      <c r="AT154" s="193" t="s">
        <v>137</v>
      </c>
      <c r="AU154" s="193" t="s">
        <v>82</v>
      </c>
      <c r="AY154" s="19" t="s">
        <v>135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9" t="s">
        <v>80</v>
      </c>
      <c r="BK154" s="194">
        <f>ROUND(I154*H154,2)</f>
        <v>0</v>
      </c>
      <c r="BL154" s="19" t="s">
        <v>141</v>
      </c>
      <c r="BM154" s="193" t="s">
        <v>579</v>
      </c>
    </row>
    <row r="155" s="13" customFormat="1">
      <c r="A155" s="13"/>
      <c r="B155" s="195"/>
      <c r="C155" s="13"/>
      <c r="D155" s="196" t="s">
        <v>143</v>
      </c>
      <c r="E155" s="197" t="s">
        <v>1</v>
      </c>
      <c r="F155" s="198" t="s">
        <v>580</v>
      </c>
      <c r="G155" s="13"/>
      <c r="H155" s="199">
        <v>1.8999999999999999</v>
      </c>
      <c r="I155" s="200"/>
      <c r="J155" s="13"/>
      <c r="K155" s="13"/>
      <c r="L155" s="195"/>
      <c r="M155" s="201"/>
      <c r="N155" s="202"/>
      <c r="O155" s="202"/>
      <c r="P155" s="202"/>
      <c r="Q155" s="202"/>
      <c r="R155" s="202"/>
      <c r="S155" s="202"/>
      <c r="T155" s="20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7" t="s">
        <v>143</v>
      </c>
      <c r="AU155" s="197" t="s">
        <v>82</v>
      </c>
      <c r="AV155" s="13" t="s">
        <v>82</v>
      </c>
      <c r="AW155" s="13" t="s">
        <v>30</v>
      </c>
      <c r="AX155" s="13" t="s">
        <v>80</v>
      </c>
      <c r="AY155" s="197" t="s">
        <v>135</v>
      </c>
    </row>
    <row r="156" s="12" customFormat="1" ht="22.8" customHeight="1">
      <c r="A156" s="12"/>
      <c r="B156" s="167"/>
      <c r="C156" s="12"/>
      <c r="D156" s="168" t="s">
        <v>72</v>
      </c>
      <c r="E156" s="178" t="s">
        <v>141</v>
      </c>
      <c r="F156" s="178" t="s">
        <v>237</v>
      </c>
      <c r="G156" s="12"/>
      <c r="H156" s="12"/>
      <c r="I156" s="170"/>
      <c r="J156" s="179">
        <f>BK156</f>
        <v>0</v>
      </c>
      <c r="K156" s="12"/>
      <c r="L156" s="167"/>
      <c r="M156" s="172"/>
      <c r="N156" s="173"/>
      <c r="O156" s="173"/>
      <c r="P156" s="174">
        <f>SUM(P157:P158)</f>
        <v>0</v>
      </c>
      <c r="Q156" s="173"/>
      <c r="R156" s="174">
        <f>SUM(R157:R158)</f>
        <v>0</v>
      </c>
      <c r="S156" s="173"/>
      <c r="T156" s="175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8" t="s">
        <v>80</v>
      </c>
      <c r="AT156" s="176" t="s">
        <v>72</v>
      </c>
      <c r="AU156" s="176" t="s">
        <v>80</v>
      </c>
      <c r="AY156" s="168" t="s">
        <v>135</v>
      </c>
      <c r="BK156" s="177">
        <f>SUM(BK157:BK158)</f>
        <v>0</v>
      </c>
    </row>
    <row r="157" s="2" customFormat="1" ht="16.5" customHeight="1">
      <c r="A157" s="38"/>
      <c r="B157" s="180"/>
      <c r="C157" s="181" t="s">
        <v>274</v>
      </c>
      <c r="D157" s="181" t="s">
        <v>137</v>
      </c>
      <c r="E157" s="182" t="s">
        <v>239</v>
      </c>
      <c r="F157" s="183" t="s">
        <v>240</v>
      </c>
      <c r="G157" s="184" t="s">
        <v>174</v>
      </c>
      <c r="H157" s="185">
        <v>0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38</v>
      </c>
      <c r="O157" s="77"/>
      <c r="P157" s="191">
        <f>O157*H157</f>
        <v>0</v>
      </c>
      <c r="Q157" s="191">
        <v>1.8907700000000001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141</v>
      </c>
      <c r="AT157" s="193" t="s">
        <v>137</v>
      </c>
      <c r="AU157" s="193" t="s">
        <v>82</v>
      </c>
      <c r="AY157" s="19" t="s">
        <v>135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9" t="s">
        <v>80</v>
      </c>
      <c r="BK157" s="194">
        <f>ROUND(I157*H157,2)</f>
        <v>0</v>
      </c>
      <c r="BL157" s="19" t="s">
        <v>141</v>
      </c>
      <c r="BM157" s="193" t="s">
        <v>581</v>
      </c>
    </row>
    <row r="158" s="13" customFormat="1">
      <c r="A158" s="13"/>
      <c r="B158" s="195"/>
      <c r="C158" s="13"/>
      <c r="D158" s="196" t="s">
        <v>143</v>
      </c>
      <c r="E158" s="197" t="s">
        <v>1</v>
      </c>
      <c r="F158" s="198" t="s">
        <v>582</v>
      </c>
      <c r="G158" s="13"/>
      <c r="H158" s="199">
        <v>0</v>
      </c>
      <c r="I158" s="200"/>
      <c r="J158" s="13"/>
      <c r="K158" s="13"/>
      <c r="L158" s="195"/>
      <c r="M158" s="201"/>
      <c r="N158" s="202"/>
      <c r="O158" s="202"/>
      <c r="P158" s="202"/>
      <c r="Q158" s="202"/>
      <c r="R158" s="202"/>
      <c r="S158" s="202"/>
      <c r="T158" s="20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143</v>
      </c>
      <c r="AU158" s="197" t="s">
        <v>82</v>
      </c>
      <c r="AV158" s="13" t="s">
        <v>82</v>
      </c>
      <c r="AW158" s="13" t="s">
        <v>30</v>
      </c>
      <c r="AX158" s="13" t="s">
        <v>80</v>
      </c>
      <c r="AY158" s="197" t="s">
        <v>135</v>
      </c>
    </row>
    <row r="159" s="12" customFormat="1" ht="22.8" customHeight="1">
      <c r="A159" s="12"/>
      <c r="B159" s="167"/>
      <c r="C159" s="12"/>
      <c r="D159" s="168" t="s">
        <v>72</v>
      </c>
      <c r="E159" s="178" t="s">
        <v>165</v>
      </c>
      <c r="F159" s="178" t="s">
        <v>245</v>
      </c>
      <c r="G159" s="12"/>
      <c r="H159" s="12"/>
      <c r="I159" s="170"/>
      <c r="J159" s="179">
        <f>BK159</f>
        <v>0</v>
      </c>
      <c r="K159" s="12"/>
      <c r="L159" s="167"/>
      <c r="M159" s="172"/>
      <c r="N159" s="173"/>
      <c r="O159" s="173"/>
      <c r="P159" s="174">
        <f>SUM(P160:P167)</f>
        <v>0</v>
      </c>
      <c r="Q159" s="173"/>
      <c r="R159" s="174">
        <f>SUM(R160:R167)</f>
        <v>14.520515639999999</v>
      </c>
      <c r="S159" s="173"/>
      <c r="T159" s="175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8" t="s">
        <v>80</v>
      </c>
      <c r="AT159" s="176" t="s">
        <v>72</v>
      </c>
      <c r="AU159" s="176" t="s">
        <v>80</v>
      </c>
      <c r="AY159" s="168" t="s">
        <v>135</v>
      </c>
      <c r="BK159" s="177">
        <f>SUM(BK160:BK167)</f>
        <v>0</v>
      </c>
    </row>
    <row r="160" s="2" customFormat="1" ht="24.15" customHeight="1">
      <c r="A160" s="38"/>
      <c r="B160" s="180"/>
      <c r="C160" s="181" t="s">
        <v>279</v>
      </c>
      <c r="D160" s="181" t="s">
        <v>137</v>
      </c>
      <c r="E160" s="182" t="s">
        <v>247</v>
      </c>
      <c r="F160" s="183" t="s">
        <v>248</v>
      </c>
      <c r="G160" s="184" t="s">
        <v>140</v>
      </c>
      <c r="H160" s="185">
        <v>12.566000000000001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38</v>
      </c>
      <c r="O160" s="77"/>
      <c r="P160" s="191">
        <f>O160*H160</f>
        <v>0</v>
      </c>
      <c r="Q160" s="191">
        <v>0.39800000000000002</v>
      </c>
      <c r="R160" s="191">
        <f>Q160*H160</f>
        <v>5.0012680000000005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141</v>
      </c>
      <c r="AT160" s="193" t="s">
        <v>137</v>
      </c>
      <c r="AU160" s="193" t="s">
        <v>82</v>
      </c>
      <c r="AY160" s="19" t="s">
        <v>135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9" t="s">
        <v>80</v>
      </c>
      <c r="BK160" s="194">
        <f>ROUND(I160*H160,2)</f>
        <v>0</v>
      </c>
      <c r="BL160" s="19" t="s">
        <v>141</v>
      </c>
      <c r="BM160" s="193" t="s">
        <v>583</v>
      </c>
    </row>
    <row r="161" s="13" customFormat="1">
      <c r="A161" s="13"/>
      <c r="B161" s="195"/>
      <c r="C161" s="13"/>
      <c r="D161" s="196" t="s">
        <v>143</v>
      </c>
      <c r="E161" s="197" t="s">
        <v>1</v>
      </c>
      <c r="F161" s="198" t="s">
        <v>555</v>
      </c>
      <c r="G161" s="13"/>
      <c r="H161" s="199">
        <v>12.566000000000001</v>
      </c>
      <c r="I161" s="200"/>
      <c r="J161" s="13"/>
      <c r="K161" s="13"/>
      <c r="L161" s="195"/>
      <c r="M161" s="201"/>
      <c r="N161" s="202"/>
      <c r="O161" s="202"/>
      <c r="P161" s="202"/>
      <c r="Q161" s="202"/>
      <c r="R161" s="202"/>
      <c r="S161" s="202"/>
      <c r="T161" s="20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143</v>
      </c>
      <c r="AU161" s="197" t="s">
        <v>82</v>
      </c>
      <c r="AV161" s="13" t="s">
        <v>82</v>
      </c>
      <c r="AW161" s="13" t="s">
        <v>30</v>
      </c>
      <c r="AX161" s="13" t="s">
        <v>80</v>
      </c>
      <c r="AY161" s="197" t="s">
        <v>135</v>
      </c>
    </row>
    <row r="162" s="2" customFormat="1" ht="24.15" customHeight="1">
      <c r="A162" s="38"/>
      <c r="B162" s="180"/>
      <c r="C162" s="181" t="s">
        <v>283</v>
      </c>
      <c r="D162" s="181" t="s">
        <v>137</v>
      </c>
      <c r="E162" s="182" t="s">
        <v>255</v>
      </c>
      <c r="F162" s="183" t="s">
        <v>256</v>
      </c>
      <c r="G162" s="184" t="s">
        <v>140</v>
      </c>
      <c r="H162" s="185">
        <v>12.566000000000001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38</v>
      </c>
      <c r="O162" s="77"/>
      <c r="P162" s="191">
        <f>O162*H162</f>
        <v>0</v>
      </c>
      <c r="Q162" s="191">
        <v>0.496</v>
      </c>
      <c r="R162" s="191">
        <f>Q162*H162</f>
        <v>6.2327360000000001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141</v>
      </c>
      <c r="AT162" s="193" t="s">
        <v>137</v>
      </c>
      <c r="AU162" s="193" t="s">
        <v>82</v>
      </c>
      <c r="AY162" s="19" t="s">
        <v>135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9" t="s">
        <v>80</v>
      </c>
      <c r="BK162" s="194">
        <f>ROUND(I162*H162,2)</f>
        <v>0</v>
      </c>
      <c r="BL162" s="19" t="s">
        <v>141</v>
      </c>
      <c r="BM162" s="193" t="s">
        <v>584</v>
      </c>
    </row>
    <row r="163" s="13" customFormat="1">
      <c r="A163" s="13"/>
      <c r="B163" s="195"/>
      <c r="C163" s="13"/>
      <c r="D163" s="196" t="s">
        <v>143</v>
      </c>
      <c r="E163" s="197" t="s">
        <v>1</v>
      </c>
      <c r="F163" s="198" t="s">
        <v>555</v>
      </c>
      <c r="G163" s="13"/>
      <c r="H163" s="199">
        <v>12.566000000000001</v>
      </c>
      <c r="I163" s="200"/>
      <c r="J163" s="13"/>
      <c r="K163" s="13"/>
      <c r="L163" s="195"/>
      <c r="M163" s="201"/>
      <c r="N163" s="202"/>
      <c r="O163" s="202"/>
      <c r="P163" s="202"/>
      <c r="Q163" s="202"/>
      <c r="R163" s="202"/>
      <c r="S163" s="202"/>
      <c r="T163" s="20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7" t="s">
        <v>143</v>
      </c>
      <c r="AU163" s="197" t="s">
        <v>82</v>
      </c>
      <c r="AV163" s="13" t="s">
        <v>82</v>
      </c>
      <c r="AW163" s="13" t="s">
        <v>30</v>
      </c>
      <c r="AX163" s="13" t="s">
        <v>80</v>
      </c>
      <c r="AY163" s="197" t="s">
        <v>135</v>
      </c>
    </row>
    <row r="164" s="2" customFormat="1" ht="33" customHeight="1">
      <c r="A164" s="38"/>
      <c r="B164" s="180"/>
      <c r="C164" s="181" t="s">
        <v>585</v>
      </c>
      <c r="D164" s="181" t="s">
        <v>137</v>
      </c>
      <c r="E164" s="182" t="s">
        <v>258</v>
      </c>
      <c r="F164" s="183" t="s">
        <v>259</v>
      </c>
      <c r="G164" s="184" t="s">
        <v>140</v>
      </c>
      <c r="H164" s="185">
        <v>12.566000000000001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38</v>
      </c>
      <c r="O164" s="77"/>
      <c r="P164" s="191">
        <f>O164*H164</f>
        <v>0</v>
      </c>
      <c r="Q164" s="191">
        <v>0.13188</v>
      </c>
      <c r="R164" s="191">
        <f>Q164*H164</f>
        <v>1.6572040800000001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141</v>
      </c>
      <c r="AT164" s="193" t="s">
        <v>137</v>
      </c>
      <c r="AU164" s="193" t="s">
        <v>82</v>
      </c>
      <c r="AY164" s="19" t="s">
        <v>135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9" t="s">
        <v>80</v>
      </c>
      <c r="BK164" s="194">
        <f>ROUND(I164*H164,2)</f>
        <v>0</v>
      </c>
      <c r="BL164" s="19" t="s">
        <v>141</v>
      </c>
      <c r="BM164" s="193" t="s">
        <v>586</v>
      </c>
    </row>
    <row r="165" s="13" customFormat="1">
      <c r="A165" s="13"/>
      <c r="B165" s="195"/>
      <c r="C165" s="13"/>
      <c r="D165" s="196" t="s">
        <v>143</v>
      </c>
      <c r="E165" s="197" t="s">
        <v>1</v>
      </c>
      <c r="F165" s="198" t="s">
        <v>555</v>
      </c>
      <c r="G165" s="13"/>
      <c r="H165" s="199">
        <v>12.566000000000001</v>
      </c>
      <c r="I165" s="200"/>
      <c r="J165" s="13"/>
      <c r="K165" s="13"/>
      <c r="L165" s="195"/>
      <c r="M165" s="201"/>
      <c r="N165" s="202"/>
      <c r="O165" s="202"/>
      <c r="P165" s="202"/>
      <c r="Q165" s="202"/>
      <c r="R165" s="202"/>
      <c r="S165" s="202"/>
      <c r="T165" s="20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7" t="s">
        <v>143</v>
      </c>
      <c r="AU165" s="197" t="s">
        <v>82</v>
      </c>
      <c r="AV165" s="13" t="s">
        <v>82</v>
      </c>
      <c r="AW165" s="13" t="s">
        <v>30</v>
      </c>
      <c r="AX165" s="13" t="s">
        <v>80</v>
      </c>
      <c r="AY165" s="197" t="s">
        <v>135</v>
      </c>
    </row>
    <row r="166" s="2" customFormat="1" ht="24.15" customHeight="1">
      <c r="A166" s="38"/>
      <c r="B166" s="180"/>
      <c r="C166" s="181" t="s">
        <v>291</v>
      </c>
      <c r="D166" s="181" t="s">
        <v>137</v>
      </c>
      <c r="E166" s="182" t="s">
        <v>262</v>
      </c>
      <c r="F166" s="183" t="s">
        <v>263</v>
      </c>
      <c r="G166" s="184" t="s">
        <v>140</v>
      </c>
      <c r="H166" s="185">
        <v>12.566000000000001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38</v>
      </c>
      <c r="O166" s="77"/>
      <c r="P166" s="191">
        <f>O166*H166</f>
        <v>0</v>
      </c>
      <c r="Q166" s="191">
        <v>0.12966</v>
      </c>
      <c r="R166" s="191">
        <f>Q166*H166</f>
        <v>1.62930756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141</v>
      </c>
      <c r="AT166" s="193" t="s">
        <v>137</v>
      </c>
      <c r="AU166" s="193" t="s">
        <v>82</v>
      </c>
      <c r="AY166" s="19" t="s">
        <v>135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9" t="s">
        <v>80</v>
      </c>
      <c r="BK166" s="194">
        <f>ROUND(I166*H166,2)</f>
        <v>0</v>
      </c>
      <c r="BL166" s="19" t="s">
        <v>141</v>
      </c>
      <c r="BM166" s="193" t="s">
        <v>587</v>
      </c>
    </row>
    <row r="167" s="13" customFormat="1">
      <c r="A167" s="13"/>
      <c r="B167" s="195"/>
      <c r="C167" s="13"/>
      <c r="D167" s="196" t="s">
        <v>143</v>
      </c>
      <c r="E167" s="197" t="s">
        <v>1</v>
      </c>
      <c r="F167" s="198" t="s">
        <v>555</v>
      </c>
      <c r="G167" s="13"/>
      <c r="H167" s="199">
        <v>12.566000000000001</v>
      </c>
      <c r="I167" s="200"/>
      <c r="J167" s="13"/>
      <c r="K167" s="13"/>
      <c r="L167" s="195"/>
      <c r="M167" s="201"/>
      <c r="N167" s="202"/>
      <c r="O167" s="202"/>
      <c r="P167" s="202"/>
      <c r="Q167" s="202"/>
      <c r="R167" s="202"/>
      <c r="S167" s="202"/>
      <c r="T167" s="20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7" t="s">
        <v>143</v>
      </c>
      <c r="AU167" s="197" t="s">
        <v>82</v>
      </c>
      <c r="AV167" s="13" t="s">
        <v>82</v>
      </c>
      <c r="AW167" s="13" t="s">
        <v>30</v>
      </c>
      <c r="AX167" s="13" t="s">
        <v>80</v>
      </c>
      <c r="AY167" s="197" t="s">
        <v>135</v>
      </c>
    </row>
    <row r="168" s="12" customFormat="1" ht="22.8" customHeight="1">
      <c r="A168" s="12"/>
      <c r="B168" s="167"/>
      <c r="C168" s="12"/>
      <c r="D168" s="168" t="s">
        <v>72</v>
      </c>
      <c r="E168" s="178" t="s">
        <v>183</v>
      </c>
      <c r="F168" s="178" t="s">
        <v>273</v>
      </c>
      <c r="G168" s="12"/>
      <c r="H168" s="12"/>
      <c r="I168" s="170"/>
      <c r="J168" s="179">
        <f>BK168</f>
        <v>0</v>
      </c>
      <c r="K168" s="12"/>
      <c r="L168" s="167"/>
      <c r="M168" s="172"/>
      <c r="N168" s="173"/>
      <c r="O168" s="173"/>
      <c r="P168" s="174">
        <f>SUM(P169:P177)</f>
        <v>0</v>
      </c>
      <c r="Q168" s="173"/>
      <c r="R168" s="174">
        <f>SUM(R169:R177)</f>
        <v>0.19259999999999999</v>
      </c>
      <c r="S168" s="173"/>
      <c r="T168" s="175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8" t="s">
        <v>80</v>
      </c>
      <c r="AT168" s="176" t="s">
        <v>72</v>
      </c>
      <c r="AU168" s="176" t="s">
        <v>80</v>
      </c>
      <c r="AY168" s="168" t="s">
        <v>135</v>
      </c>
      <c r="BK168" s="177">
        <f>SUM(BK169:BK177)</f>
        <v>0</v>
      </c>
    </row>
    <row r="169" s="2" customFormat="1" ht="24.15" customHeight="1">
      <c r="A169" s="38"/>
      <c r="B169" s="180"/>
      <c r="C169" s="181" t="s">
        <v>151</v>
      </c>
      <c r="D169" s="181" t="s">
        <v>137</v>
      </c>
      <c r="E169" s="182" t="s">
        <v>588</v>
      </c>
      <c r="F169" s="183" t="s">
        <v>589</v>
      </c>
      <c r="G169" s="184" t="s">
        <v>532</v>
      </c>
      <c r="H169" s="185">
        <v>1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38</v>
      </c>
      <c r="O169" s="77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141</v>
      </c>
      <c r="AT169" s="193" t="s">
        <v>137</v>
      </c>
      <c r="AU169" s="193" t="s">
        <v>82</v>
      </c>
      <c r="AY169" s="19" t="s">
        <v>135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9" t="s">
        <v>80</v>
      </c>
      <c r="BK169" s="194">
        <f>ROUND(I169*H169,2)</f>
        <v>0</v>
      </c>
      <c r="BL169" s="19" t="s">
        <v>141</v>
      </c>
      <c r="BM169" s="193" t="s">
        <v>590</v>
      </c>
    </row>
    <row r="170" s="2" customFormat="1" ht="16.5" customHeight="1">
      <c r="A170" s="38"/>
      <c r="B170" s="180"/>
      <c r="C170" s="181" t="s">
        <v>196</v>
      </c>
      <c r="D170" s="181" t="s">
        <v>137</v>
      </c>
      <c r="E170" s="182" t="s">
        <v>591</v>
      </c>
      <c r="F170" s="183" t="s">
        <v>592</v>
      </c>
      <c r="G170" s="184" t="s">
        <v>532</v>
      </c>
      <c r="H170" s="185">
        <v>1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38</v>
      </c>
      <c r="O170" s="77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141</v>
      </c>
      <c r="AT170" s="193" t="s">
        <v>137</v>
      </c>
      <c r="AU170" s="193" t="s">
        <v>82</v>
      </c>
      <c r="AY170" s="19" t="s">
        <v>135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9" t="s">
        <v>80</v>
      </c>
      <c r="BK170" s="194">
        <f>ROUND(I170*H170,2)</f>
        <v>0</v>
      </c>
      <c r="BL170" s="19" t="s">
        <v>141</v>
      </c>
      <c r="BM170" s="193" t="s">
        <v>593</v>
      </c>
    </row>
    <row r="171" s="2" customFormat="1" ht="16.5" customHeight="1">
      <c r="A171" s="38"/>
      <c r="B171" s="180"/>
      <c r="C171" s="181" t="s">
        <v>202</v>
      </c>
      <c r="D171" s="181" t="s">
        <v>137</v>
      </c>
      <c r="E171" s="182" t="s">
        <v>594</v>
      </c>
      <c r="F171" s="183" t="s">
        <v>595</v>
      </c>
      <c r="G171" s="184" t="s">
        <v>532</v>
      </c>
      <c r="H171" s="185">
        <v>1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38</v>
      </c>
      <c r="O171" s="77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141</v>
      </c>
      <c r="AT171" s="193" t="s">
        <v>137</v>
      </c>
      <c r="AU171" s="193" t="s">
        <v>82</v>
      </c>
      <c r="AY171" s="19" t="s">
        <v>135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9" t="s">
        <v>80</v>
      </c>
      <c r="BK171" s="194">
        <f>ROUND(I171*H171,2)</f>
        <v>0</v>
      </c>
      <c r="BL171" s="19" t="s">
        <v>141</v>
      </c>
      <c r="BM171" s="193" t="s">
        <v>596</v>
      </c>
    </row>
    <row r="172" s="2" customFormat="1" ht="16.5" customHeight="1">
      <c r="A172" s="38"/>
      <c r="B172" s="180"/>
      <c r="C172" s="181" t="s">
        <v>206</v>
      </c>
      <c r="D172" s="181" t="s">
        <v>137</v>
      </c>
      <c r="E172" s="182" t="s">
        <v>597</v>
      </c>
      <c r="F172" s="183" t="s">
        <v>598</v>
      </c>
      <c r="G172" s="184" t="s">
        <v>532</v>
      </c>
      <c r="H172" s="185">
        <v>1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38</v>
      </c>
      <c r="O172" s="77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141</v>
      </c>
      <c r="AT172" s="193" t="s">
        <v>137</v>
      </c>
      <c r="AU172" s="193" t="s">
        <v>82</v>
      </c>
      <c r="AY172" s="19" t="s">
        <v>135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9" t="s">
        <v>80</v>
      </c>
      <c r="BK172" s="194">
        <f>ROUND(I172*H172,2)</f>
        <v>0</v>
      </c>
      <c r="BL172" s="19" t="s">
        <v>141</v>
      </c>
      <c r="BM172" s="193" t="s">
        <v>599</v>
      </c>
    </row>
    <row r="173" s="2" customFormat="1" ht="16.5" customHeight="1">
      <c r="A173" s="38"/>
      <c r="B173" s="180"/>
      <c r="C173" s="181" t="s">
        <v>214</v>
      </c>
      <c r="D173" s="181" t="s">
        <v>137</v>
      </c>
      <c r="E173" s="182" t="s">
        <v>600</v>
      </c>
      <c r="F173" s="183" t="s">
        <v>601</v>
      </c>
      <c r="G173" s="184" t="s">
        <v>532</v>
      </c>
      <c r="H173" s="185">
        <v>1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38</v>
      </c>
      <c r="O173" s="77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141</v>
      </c>
      <c r="AT173" s="193" t="s">
        <v>137</v>
      </c>
      <c r="AU173" s="193" t="s">
        <v>82</v>
      </c>
      <c r="AY173" s="19" t="s">
        <v>135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9" t="s">
        <v>80</v>
      </c>
      <c r="BK173" s="194">
        <f>ROUND(I173*H173,2)</f>
        <v>0</v>
      </c>
      <c r="BL173" s="19" t="s">
        <v>141</v>
      </c>
      <c r="BM173" s="193" t="s">
        <v>602</v>
      </c>
    </row>
    <row r="174" s="2" customFormat="1" ht="16.5" customHeight="1">
      <c r="A174" s="38"/>
      <c r="B174" s="180"/>
      <c r="C174" s="181" t="s">
        <v>220</v>
      </c>
      <c r="D174" s="181" t="s">
        <v>137</v>
      </c>
      <c r="E174" s="182" t="s">
        <v>603</v>
      </c>
      <c r="F174" s="183" t="s">
        <v>604</v>
      </c>
      <c r="G174" s="184" t="s">
        <v>522</v>
      </c>
      <c r="H174" s="185">
        <v>1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38</v>
      </c>
      <c r="O174" s="77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141</v>
      </c>
      <c r="AT174" s="193" t="s">
        <v>137</v>
      </c>
      <c r="AU174" s="193" t="s">
        <v>82</v>
      </c>
      <c r="AY174" s="19" t="s">
        <v>135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9" t="s">
        <v>80</v>
      </c>
      <c r="BK174" s="194">
        <f>ROUND(I174*H174,2)</f>
        <v>0</v>
      </c>
      <c r="BL174" s="19" t="s">
        <v>141</v>
      </c>
      <c r="BM174" s="193" t="s">
        <v>605</v>
      </c>
    </row>
    <row r="175" s="2" customFormat="1" ht="24.15" customHeight="1">
      <c r="A175" s="38"/>
      <c r="B175" s="180"/>
      <c r="C175" s="181" t="s">
        <v>80</v>
      </c>
      <c r="D175" s="181" t="s">
        <v>137</v>
      </c>
      <c r="E175" s="182" t="s">
        <v>310</v>
      </c>
      <c r="F175" s="183" t="s">
        <v>311</v>
      </c>
      <c r="G175" s="184" t="s">
        <v>162</v>
      </c>
      <c r="H175" s="185">
        <v>86.599999999999994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38</v>
      </c>
      <c r="O175" s="77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141</v>
      </c>
      <c r="AT175" s="193" t="s">
        <v>137</v>
      </c>
      <c r="AU175" s="193" t="s">
        <v>82</v>
      </c>
      <c r="AY175" s="19" t="s">
        <v>135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9" t="s">
        <v>80</v>
      </c>
      <c r="BK175" s="194">
        <f>ROUND(I175*H175,2)</f>
        <v>0</v>
      </c>
      <c r="BL175" s="19" t="s">
        <v>141</v>
      </c>
      <c r="BM175" s="193" t="s">
        <v>606</v>
      </c>
    </row>
    <row r="176" s="2" customFormat="1" ht="21.75" customHeight="1">
      <c r="A176" s="38"/>
      <c r="B176" s="180"/>
      <c r="C176" s="227" t="s">
        <v>82</v>
      </c>
      <c r="D176" s="227" t="s">
        <v>215</v>
      </c>
      <c r="E176" s="228" t="s">
        <v>314</v>
      </c>
      <c r="F176" s="229" t="s">
        <v>315</v>
      </c>
      <c r="G176" s="230" t="s">
        <v>162</v>
      </c>
      <c r="H176" s="231">
        <v>90</v>
      </c>
      <c r="I176" s="232"/>
      <c r="J176" s="233">
        <f>ROUND(I176*H176,2)</f>
        <v>0</v>
      </c>
      <c r="K176" s="234"/>
      <c r="L176" s="235"/>
      <c r="M176" s="236" t="s">
        <v>1</v>
      </c>
      <c r="N176" s="237" t="s">
        <v>38</v>
      </c>
      <c r="O176" s="77"/>
      <c r="P176" s="191">
        <f>O176*H176</f>
        <v>0</v>
      </c>
      <c r="Q176" s="191">
        <v>0.00214</v>
      </c>
      <c r="R176" s="191">
        <f>Q176*H176</f>
        <v>0.19259999999999999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183</v>
      </c>
      <c r="AT176" s="193" t="s">
        <v>215</v>
      </c>
      <c r="AU176" s="193" t="s">
        <v>82</v>
      </c>
      <c r="AY176" s="19" t="s">
        <v>135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9" t="s">
        <v>80</v>
      </c>
      <c r="BK176" s="194">
        <f>ROUND(I176*H176,2)</f>
        <v>0</v>
      </c>
      <c r="BL176" s="19" t="s">
        <v>141</v>
      </c>
      <c r="BM176" s="193" t="s">
        <v>607</v>
      </c>
    </row>
    <row r="177" s="13" customFormat="1">
      <c r="A177" s="13"/>
      <c r="B177" s="195"/>
      <c r="C177" s="13"/>
      <c r="D177" s="196" t="s">
        <v>143</v>
      </c>
      <c r="E177" s="13"/>
      <c r="F177" s="198" t="s">
        <v>317</v>
      </c>
      <c r="G177" s="13"/>
      <c r="H177" s="199">
        <v>90</v>
      </c>
      <c r="I177" s="200"/>
      <c r="J177" s="13"/>
      <c r="K177" s="13"/>
      <c r="L177" s="195"/>
      <c r="M177" s="201"/>
      <c r="N177" s="202"/>
      <c r="O177" s="202"/>
      <c r="P177" s="202"/>
      <c r="Q177" s="202"/>
      <c r="R177" s="202"/>
      <c r="S177" s="202"/>
      <c r="T177" s="20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7" t="s">
        <v>143</v>
      </c>
      <c r="AU177" s="197" t="s">
        <v>82</v>
      </c>
      <c r="AV177" s="13" t="s">
        <v>82</v>
      </c>
      <c r="AW177" s="13" t="s">
        <v>3</v>
      </c>
      <c r="AX177" s="13" t="s">
        <v>80</v>
      </c>
      <c r="AY177" s="197" t="s">
        <v>135</v>
      </c>
    </row>
    <row r="178" s="12" customFormat="1" ht="22.8" customHeight="1">
      <c r="A178" s="12"/>
      <c r="B178" s="167"/>
      <c r="C178" s="12"/>
      <c r="D178" s="168" t="s">
        <v>72</v>
      </c>
      <c r="E178" s="178" t="s">
        <v>189</v>
      </c>
      <c r="F178" s="178" t="s">
        <v>461</v>
      </c>
      <c r="G178" s="12"/>
      <c r="H178" s="12"/>
      <c r="I178" s="170"/>
      <c r="J178" s="179">
        <f>BK178</f>
        <v>0</v>
      </c>
      <c r="K178" s="12"/>
      <c r="L178" s="167"/>
      <c r="M178" s="172"/>
      <c r="N178" s="173"/>
      <c r="O178" s="173"/>
      <c r="P178" s="174">
        <f>SUM(P179:P180)</f>
        <v>0</v>
      </c>
      <c r="Q178" s="173"/>
      <c r="R178" s="174">
        <f>SUM(R179:R180)</f>
        <v>0</v>
      </c>
      <c r="S178" s="173"/>
      <c r="T178" s="175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8" t="s">
        <v>80</v>
      </c>
      <c r="AT178" s="176" t="s">
        <v>72</v>
      </c>
      <c r="AU178" s="176" t="s">
        <v>80</v>
      </c>
      <c r="AY178" s="168" t="s">
        <v>135</v>
      </c>
      <c r="BK178" s="177">
        <f>SUM(BK179:BK180)</f>
        <v>0</v>
      </c>
    </row>
    <row r="179" s="2" customFormat="1" ht="24.15" customHeight="1">
      <c r="A179" s="38"/>
      <c r="B179" s="180"/>
      <c r="C179" s="181" t="s">
        <v>176</v>
      </c>
      <c r="D179" s="181" t="s">
        <v>137</v>
      </c>
      <c r="E179" s="182" t="s">
        <v>476</v>
      </c>
      <c r="F179" s="183" t="s">
        <v>477</v>
      </c>
      <c r="G179" s="184" t="s">
        <v>162</v>
      </c>
      <c r="H179" s="185">
        <v>18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38</v>
      </c>
      <c r="O179" s="77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141</v>
      </c>
      <c r="AT179" s="193" t="s">
        <v>137</v>
      </c>
      <c r="AU179" s="193" t="s">
        <v>82</v>
      </c>
      <c r="AY179" s="19" t="s">
        <v>135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9" t="s">
        <v>80</v>
      </c>
      <c r="BK179" s="194">
        <f>ROUND(I179*H179,2)</f>
        <v>0</v>
      </c>
      <c r="BL179" s="19" t="s">
        <v>141</v>
      </c>
      <c r="BM179" s="193" t="s">
        <v>608</v>
      </c>
    </row>
    <row r="180" s="13" customFormat="1">
      <c r="A180" s="13"/>
      <c r="B180" s="195"/>
      <c r="C180" s="13"/>
      <c r="D180" s="196" t="s">
        <v>143</v>
      </c>
      <c r="E180" s="197" t="s">
        <v>1</v>
      </c>
      <c r="F180" s="198" t="s">
        <v>609</v>
      </c>
      <c r="G180" s="13"/>
      <c r="H180" s="199">
        <v>18</v>
      </c>
      <c r="I180" s="200"/>
      <c r="J180" s="13"/>
      <c r="K180" s="13"/>
      <c r="L180" s="195"/>
      <c r="M180" s="201"/>
      <c r="N180" s="202"/>
      <c r="O180" s="202"/>
      <c r="P180" s="202"/>
      <c r="Q180" s="202"/>
      <c r="R180" s="202"/>
      <c r="S180" s="202"/>
      <c r="T180" s="20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7" t="s">
        <v>143</v>
      </c>
      <c r="AU180" s="197" t="s">
        <v>82</v>
      </c>
      <c r="AV180" s="13" t="s">
        <v>82</v>
      </c>
      <c r="AW180" s="13" t="s">
        <v>30</v>
      </c>
      <c r="AX180" s="13" t="s">
        <v>80</v>
      </c>
      <c r="AY180" s="197" t="s">
        <v>135</v>
      </c>
    </row>
    <row r="181" s="12" customFormat="1" ht="22.8" customHeight="1">
      <c r="A181" s="12"/>
      <c r="B181" s="167"/>
      <c r="C181" s="12"/>
      <c r="D181" s="168" t="s">
        <v>72</v>
      </c>
      <c r="E181" s="178" t="s">
        <v>483</v>
      </c>
      <c r="F181" s="178" t="s">
        <v>484</v>
      </c>
      <c r="G181" s="12"/>
      <c r="H181" s="12"/>
      <c r="I181" s="170"/>
      <c r="J181" s="179">
        <f>BK181</f>
        <v>0</v>
      </c>
      <c r="K181" s="12"/>
      <c r="L181" s="167"/>
      <c r="M181" s="172"/>
      <c r="N181" s="173"/>
      <c r="O181" s="173"/>
      <c r="P181" s="174">
        <f>SUM(P182:P186)</f>
        <v>0</v>
      </c>
      <c r="Q181" s="173"/>
      <c r="R181" s="174">
        <f>SUM(R182:R186)</f>
        <v>0</v>
      </c>
      <c r="S181" s="173"/>
      <c r="T181" s="175">
        <f>SUM(T182:T186)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8" t="s">
        <v>80</v>
      </c>
      <c r="AT181" s="176" t="s">
        <v>72</v>
      </c>
      <c r="AU181" s="176" t="s">
        <v>80</v>
      </c>
      <c r="AY181" s="168" t="s">
        <v>135</v>
      </c>
      <c r="BK181" s="177">
        <f>SUM(BK182:BK186)</f>
        <v>0</v>
      </c>
    </row>
    <row r="182" s="2" customFormat="1" ht="24.15" customHeight="1">
      <c r="A182" s="38"/>
      <c r="B182" s="180"/>
      <c r="C182" s="181" t="s">
        <v>250</v>
      </c>
      <c r="D182" s="181" t="s">
        <v>137</v>
      </c>
      <c r="E182" s="182" t="s">
        <v>486</v>
      </c>
      <c r="F182" s="183" t="s">
        <v>487</v>
      </c>
      <c r="G182" s="184" t="s">
        <v>199</v>
      </c>
      <c r="H182" s="185">
        <v>9.048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38</v>
      </c>
      <c r="O182" s="77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141</v>
      </c>
      <c r="AT182" s="193" t="s">
        <v>137</v>
      </c>
      <c r="AU182" s="193" t="s">
        <v>82</v>
      </c>
      <c r="AY182" s="19" t="s">
        <v>135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9" t="s">
        <v>80</v>
      </c>
      <c r="BK182" s="194">
        <f>ROUND(I182*H182,2)</f>
        <v>0</v>
      </c>
      <c r="BL182" s="19" t="s">
        <v>141</v>
      </c>
      <c r="BM182" s="193" t="s">
        <v>610</v>
      </c>
    </row>
    <row r="183" s="2" customFormat="1" ht="24.15" customHeight="1">
      <c r="A183" s="38"/>
      <c r="B183" s="180"/>
      <c r="C183" s="181" t="s">
        <v>254</v>
      </c>
      <c r="D183" s="181" t="s">
        <v>137</v>
      </c>
      <c r="E183" s="182" t="s">
        <v>490</v>
      </c>
      <c r="F183" s="183" t="s">
        <v>491</v>
      </c>
      <c r="G183" s="184" t="s">
        <v>199</v>
      </c>
      <c r="H183" s="185">
        <v>81.432000000000002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38</v>
      </c>
      <c r="O183" s="77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141</v>
      </c>
      <c r="AT183" s="193" t="s">
        <v>137</v>
      </c>
      <c r="AU183" s="193" t="s">
        <v>82</v>
      </c>
      <c r="AY183" s="19" t="s">
        <v>135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9" t="s">
        <v>80</v>
      </c>
      <c r="BK183" s="194">
        <f>ROUND(I183*H183,2)</f>
        <v>0</v>
      </c>
      <c r="BL183" s="19" t="s">
        <v>141</v>
      </c>
      <c r="BM183" s="193" t="s">
        <v>611</v>
      </c>
    </row>
    <row r="184" s="13" customFormat="1">
      <c r="A184" s="13"/>
      <c r="B184" s="195"/>
      <c r="C184" s="13"/>
      <c r="D184" s="196" t="s">
        <v>143</v>
      </c>
      <c r="E184" s="13"/>
      <c r="F184" s="198" t="s">
        <v>612</v>
      </c>
      <c r="G184" s="13"/>
      <c r="H184" s="199">
        <v>81.432000000000002</v>
      </c>
      <c r="I184" s="200"/>
      <c r="J184" s="13"/>
      <c r="K184" s="13"/>
      <c r="L184" s="195"/>
      <c r="M184" s="201"/>
      <c r="N184" s="202"/>
      <c r="O184" s="202"/>
      <c r="P184" s="202"/>
      <c r="Q184" s="202"/>
      <c r="R184" s="202"/>
      <c r="S184" s="202"/>
      <c r="T184" s="20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7" t="s">
        <v>143</v>
      </c>
      <c r="AU184" s="197" t="s">
        <v>82</v>
      </c>
      <c r="AV184" s="13" t="s">
        <v>82</v>
      </c>
      <c r="AW184" s="13" t="s">
        <v>3</v>
      </c>
      <c r="AX184" s="13" t="s">
        <v>80</v>
      </c>
      <c r="AY184" s="197" t="s">
        <v>135</v>
      </c>
    </row>
    <row r="185" s="2" customFormat="1" ht="33" customHeight="1">
      <c r="A185" s="38"/>
      <c r="B185" s="180"/>
      <c r="C185" s="181" t="s">
        <v>7</v>
      </c>
      <c r="D185" s="181" t="s">
        <v>137</v>
      </c>
      <c r="E185" s="182" t="s">
        <v>500</v>
      </c>
      <c r="F185" s="183" t="s">
        <v>501</v>
      </c>
      <c r="G185" s="184" t="s">
        <v>199</v>
      </c>
      <c r="H185" s="185">
        <v>2.7650000000000001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38</v>
      </c>
      <c r="O185" s="77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141</v>
      </c>
      <c r="AT185" s="193" t="s">
        <v>137</v>
      </c>
      <c r="AU185" s="193" t="s">
        <v>82</v>
      </c>
      <c r="AY185" s="19" t="s">
        <v>135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9" t="s">
        <v>80</v>
      </c>
      <c r="BK185" s="194">
        <f>ROUND(I185*H185,2)</f>
        <v>0</v>
      </c>
      <c r="BL185" s="19" t="s">
        <v>141</v>
      </c>
      <c r="BM185" s="193" t="s">
        <v>613</v>
      </c>
    </row>
    <row r="186" s="2" customFormat="1" ht="24.15" customHeight="1">
      <c r="A186" s="38"/>
      <c r="B186" s="180"/>
      <c r="C186" s="181" t="s">
        <v>261</v>
      </c>
      <c r="D186" s="181" t="s">
        <v>137</v>
      </c>
      <c r="E186" s="182" t="s">
        <v>504</v>
      </c>
      <c r="F186" s="183" t="s">
        <v>198</v>
      </c>
      <c r="G186" s="184" t="s">
        <v>199</v>
      </c>
      <c r="H186" s="185">
        <v>6.2380000000000004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38</v>
      </c>
      <c r="O186" s="77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141</v>
      </c>
      <c r="AT186" s="193" t="s">
        <v>137</v>
      </c>
      <c r="AU186" s="193" t="s">
        <v>82</v>
      </c>
      <c r="AY186" s="19" t="s">
        <v>135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9" t="s">
        <v>80</v>
      </c>
      <c r="BK186" s="194">
        <f>ROUND(I186*H186,2)</f>
        <v>0</v>
      </c>
      <c r="BL186" s="19" t="s">
        <v>141</v>
      </c>
      <c r="BM186" s="193" t="s">
        <v>614</v>
      </c>
    </row>
    <row r="187" s="12" customFormat="1" ht="22.8" customHeight="1">
      <c r="A187" s="12"/>
      <c r="B187" s="167"/>
      <c r="C187" s="12"/>
      <c r="D187" s="168" t="s">
        <v>72</v>
      </c>
      <c r="E187" s="178" t="s">
        <v>506</v>
      </c>
      <c r="F187" s="178" t="s">
        <v>507</v>
      </c>
      <c r="G187" s="12"/>
      <c r="H187" s="12"/>
      <c r="I187" s="170"/>
      <c r="J187" s="179">
        <f>BK187</f>
        <v>0</v>
      </c>
      <c r="K187" s="12"/>
      <c r="L187" s="167"/>
      <c r="M187" s="172"/>
      <c r="N187" s="173"/>
      <c r="O187" s="173"/>
      <c r="P187" s="174">
        <f>SUM(P188:P190)</f>
        <v>0</v>
      </c>
      <c r="Q187" s="173"/>
      <c r="R187" s="174">
        <f>SUM(R188:R190)</f>
        <v>0</v>
      </c>
      <c r="S187" s="173"/>
      <c r="T187" s="175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80</v>
      </c>
      <c r="AT187" s="176" t="s">
        <v>72</v>
      </c>
      <c r="AU187" s="176" t="s">
        <v>80</v>
      </c>
      <c r="AY187" s="168" t="s">
        <v>135</v>
      </c>
      <c r="BK187" s="177">
        <f>SUM(BK188:BK190)</f>
        <v>0</v>
      </c>
    </row>
    <row r="188" s="2" customFormat="1" ht="33" customHeight="1">
      <c r="A188" s="38"/>
      <c r="B188" s="180"/>
      <c r="C188" s="181" t="s">
        <v>265</v>
      </c>
      <c r="D188" s="181" t="s">
        <v>137</v>
      </c>
      <c r="E188" s="182" t="s">
        <v>509</v>
      </c>
      <c r="F188" s="183" t="s">
        <v>510</v>
      </c>
      <c r="G188" s="184" t="s">
        <v>199</v>
      </c>
      <c r="H188" s="185">
        <v>14.521000000000001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38</v>
      </c>
      <c r="O188" s="77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141</v>
      </c>
      <c r="AT188" s="193" t="s">
        <v>137</v>
      </c>
      <c r="AU188" s="193" t="s">
        <v>82</v>
      </c>
      <c r="AY188" s="19" t="s">
        <v>135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9" t="s">
        <v>80</v>
      </c>
      <c r="BK188" s="194">
        <f>ROUND(I188*H188,2)</f>
        <v>0</v>
      </c>
      <c r="BL188" s="19" t="s">
        <v>141</v>
      </c>
      <c r="BM188" s="193" t="s">
        <v>615</v>
      </c>
    </row>
    <row r="189" s="2" customFormat="1" ht="24.15" customHeight="1">
      <c r="A189" s="38"/>
      <c r="B189" s="180"/>
      <c r="C189" s="181" t="s">
        <v>269</v>
      </c>
      <c r="D189" s="181" t="s">
        <v>137</v>
      </c>
      <c r="E189" s="182" t="s">
        <v>513</v>
      </c>
      <c r="F189" s="183" t="s">
        <v>514</v>
      </c>
      <c r="G189" s="184" t="s">
        <v>199</v>
      </c>
      <c r="H189" s="185">
        <v>32.494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38</v>
      </c>
      <c r="O189" s="77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141</v>
      </c>
      <c r="AT189" s="193" t="s">
        <v>137</v>
      </c>
      <c r="AU189" s="193" t="s">
        <v>82</v>
      </c>
      <c r="AY189" s="19" t="s">
        <v>135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9" t="s">
        <v>80</v>
      </c>
      <c r="BK189" s="194">
        <f>ROUND(I189*H189,2)</f>
        <v>0</v>
      </c>
      <c r="BL189" s="19" t="s">
        <v>141</v>
      </c>
      <c r="BM189" s="193" t="s">
        <v>616</v>
      </c>
    </row>
    <row r="190" s="13" customFormat="1">
      <c r="A190" s="13"/>
      <c r="B190" s="195"/>
      <c r="C190" s="13"/>
      <c r="D190" s="196" t="s">
        <v>143</v>
      </c>
      <c r="E190" s="197" t="s">
        <v>1</v>
      </c>
      <c r="F190" s="198" t="s">
        <v>617</v>
      </c>
      <c r="G190" s="13"/>
      <c r="H190" s="199">
        <v>32.494</v>
      </c>
      <c r="I190" s="200"/>
      <c r="J190" s="13"/>
      <c r="K190" s="13"/>
      <c r="L190" s="195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7" t="s">
        <v>143</v>
      </c>
      <c r="AU190" s="197" t="s">
        <v>82</v>
      </c>
      <c r="AV190" s="13" t="s">
        <v>82</v>
      </c>
      <c r="AW190" s="13" t="s">
        <v>30</v>
      </c>
      <c r="AX190" s="13" t="s">
        <v>80</v>
      </c>
      <c r="AY190" s="197" t="s">
        <v>135</v>
      </c>
    </row>
    <row r="191" s="2" customFormat="1" ht="6.96" customHeight="1">
      <c r="A191" s="38"/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39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autoFilter ref="C128:K19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97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Rekonstrukce jednotné kanalizace a vodovodu - ulice Rychtského Ryně v Podkrkonoší</v>
      </c>
      <c r="F7" s="32"/>
      <c r="G7" s="32"/>
      <c r="H7" s="32"/>
      <c r="L7" s="22"/>
    </row>
    <row r="8" s="1" customFormat="1" ht="12" customHeight="1">
      <c r="B8" s="22"/>
      <c r="D8" s="32" t="s">
        <v>98</v>
      </c>
      <c r="L8" s="22"/>
    </row>
    <row r="9" s="2" customFormat="1" ht="16.5" customHeight="1">
      <c r="A9" s="38"/>
      <c r="B9" s="39"/>
      <c r="C9" s="38"/>
      <c r="D9" s="38"/>
      <c r="E9" s="129" t="s">
        <v>99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100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618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20. 1. 2023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ROUND(J142,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ROUND((SUM(BE142:BE268)),  2)</f>
        <v>0</v>
      </c>
      <c r="G35" s="38"/>
      <c r="H35" s="38"/>
      <c r="I35" s="136">
        <v>0.20999999999999999</v>
      </c>
      <c r="J35" s="135">
        <f>ROUND(((SUM(BE142:BE268))*I35),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ROUND((SUM(BF142:BF268)),  2)</f>
        <v>0</v>
      </c>
      <c r="G36" s="38"/>
      <c r="H36" s="38"/>
      <c r="I36" s="136">
        <v>0.14999999999999999</v>
      </c>
      <c r="J36" s="135">
        <f>ROUND(((SUM(BF142:BF268))*I36),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ROUND((SUM(BG142:BG268)),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ROUND((SUM(BH142:BH268)),  2)</f>
        <v>0</v>
      </c>
      <c r="G38" s="38"/>
      <c r="H38" s="38"/>
      <c r="I38" s="136">
        <v>0.14999999999999999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ROUND((SUM(BI142:BI268)),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Rekonstrukce jednotné kanalizace a vodovodu - ulice Rychtského Ryně v Podkrkonoší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98</v>
      </c>
      <c r="L86" s="22"/>
    </row>
    <row r="87" s="2" customFormat="1" ht="16.5" customHeight="1">
      <c r="A87" s="38"/>
      <c r="B87" s="39"/>
      <c r="C87" s="38"/>
      <c r="D87" s="38"/>
      <c r="E87" s="129" t="s">
        <v>99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734-02ac - Elektro k ATS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20. 1. 2023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103</v>
      </c>
      <c r="D96" s="137"/>
      <c r="E96" s="137"/>
      <c r="F96" s="137"/>
      <c r="G96" s="137"/>
      <c r="H96" s="137"/>
      <c r="I96" s="137"/>
      <c r="J96" s="146" t="s">
        <v>104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105</v>
      </c>
      <c r="D98" s="38"/>
      <c r="E98" s="38"/>
      <c r="F98" s="38"/>
      <c r="G98" s="38"/>
      <c r="H98" s="38"/>
      <c r="I98" s="38"/>
      <c r="J98" s="96">
        <f>J142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106</v>
      </c>
    </row>
    <row r="99" s="9" customFormat="1" ht="24.96" customHeight="1">
      <c r="A99" s="9"/>
      <c r="B99" s="148"/>
      <c r="C99" s="9"/>
      <c r="D99" s="149" t="s">
        <v>619</v>
      </c>
      <c r="E99" s="150"/>
      <c r="F99" s="150"/>
      <c r="G99" s="150"/>
      <c r="H99" s="150"/>
      <c r="I99" s="150"/>
      <c r="J99" s="151">
        <f>J143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620</v>
      </c>
      <c r="E100" s="154"/>
      <c r="F100" s="154"/>
      <c r="G100" s="154"/>
      <c r="H100" s="154"/>
      <c r="I100" s="154"/>
      <c r="J100" s="155">
        <f>J144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8"/>
      <c r="C101" s="9"/>
      <c r="D101" s="149" t="s">
        <v>621</v>
      </c>
      <c r="E101" s="150"/>
      <c r="F101" s="150"/>
      <c r="G101" s="150"/>
      <c r="H101" s="150"/>
      <c r="I101" s="150"/>
      <c r="J101" s="151">
        <f>J149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2"/>
      <c r="C102" s="10"/>
      <c r="D102" s="153" t="s">
        <v>620</v>
      </c>
      <c r="E102" s="154"/>
      <c r="F102" s="154"/>
      <c r="G102" s="154"/>
      <c r="H102" s="154"/>
      <c r="I102" s="154"/>
      <c r="J102" s="155">
        <f>J150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622</v>
      </c>
      <c r="E103" s="150"/>
      <c r="F103" s="150"/>
      <c r="G103" s="150"/>
      <c r="H103" s="150"/>
      <c r="I103" s="150"/>
      <c r="J103" s="151">
        <f>J168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2"/>
      <c r="C104" s="10"/>
      <c r="D104" s="153" t="s">
        <v>620</v>
      </c>
      <c r="E104" s="154"/>
      <c r="F104" s="154"/>
      <c r="G104" s="154"/>
      <c r="H104" s="154"/>
      <c r="I104" s="154"/>
      <c r="J104" s="155">
        <f>J169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623</v>
      </c>
      <c r="E105" s="150"/>
      <c r="F105" s="150"/>
      <c r="G105" s="150"/>
      <c r="H105" s="150"/>
      <c r="I105" s="150"/>
      <c r="J105" s="151">
        <f>J211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620</v>
      </c>
      <c r="E106" s="154"/>
      <c r="F106" s="154"/>
      <c r="G106" s="154"/>
      <c r="H106" s="154"/>
      <c r="I106" s="154"/>
      <c r="J106" s="155">
        <f>J212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8"/>
      <c r="C107" s="9"/>
      <c r="D107" s="149" t="s">
        <v>624</v>
      </c>
      <c r="E107" s="150"/>
      <c r="F107" s="150"/>
      <c r="G107" s="150"/>
      <c r="H107" s="150"/>
      <c r="I107" s="150"/>
      <c r="J107" s="151">
        <f>J220</f>
        <v>0</v>
      </c>
      <c r="K107" s="9"/>
      <c r="L107" s="14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2"/>
      <c r="C108" s="10"/>
      <c r="D108" s="153" t="s">
        <v>620</v>
      </c>
      <c r="E108" s="154"/>
      <c r="F108" s="154"/>
      <c r="G108" s="154"/>
      <c r="H108" s="154"/>
      <c r="I108" s="154"/>
      <c r="J108" s="155">
        <f>J221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8"/>
      <c r="C109" s="9"/>
      <c r="D109" s="149" t="s">
        <v>625</v>
      </c>
      <c r="E109" s="150"/>
      <c r="F109" s="150"/>
      <c r="G109" s="150"/>
      <c r="H109" s="150"/>
      <c r="I109" s="150"/>
      <c r="J109" s="151">
        <f>J227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2"/>
      <c r="C110" s="10"/>
      <c r="D110" s="153" t="s">
        <v>620</v>
      </c>
      <c r="E110" s="154"/>
      <c r="F110" s="154"/>
      <c r="G110" s="154"/>
      <c r="H110" s="154"/>
      <c r="I110" s="154"/>
      <c r="J110" s="155">
        <f>J228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8"/>
      <c r="C111" s="9"/>
      <c r="D111" s="149" t="s">
        <v>626</v>
      </c>
      <c r="E111" s="150"/>
      <c r="F111" s="150"/>
      <c r="G111" s="150"/>
      <c r="H111" s="150"/>
      <c r="I111" s="150"/>
      <c r="J111" s="151">
        <f>J232</f>
        <v>0</v>
      </c>
      <c r="K111" s="9"/>
      <c r="L111" s="14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2"/>
      <c r="C112" s="10"/>
      <c r="D112" s="153" t="s">
        <v>620</v>
      </c>
      <c r="E112" s="154"/>
      <c r="F112" s="154"/>
      <c r="G112" s="154"/>
      <c r="H112" s="154"/>
      <c r="I112" s="154"/>
      <c r="J112" s="155">
        <f>J233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8"/>
      <c r="C113" s="9"/>
      <c r="D113" s="149" t="s">
        <v>627</v>
      </c>
      <c r="E113" s="150"/>
      <c r="F113" s="150"/>
      <c r="G113" s="150"/>
      <c r="H113" s="150"/>
      <c r="I113" s="150"/>
      <c r="J113" s="151">
        <f>J249</f>
        <v>0</v>
      </c>
      <c r="K113" s="9"/>
      <c r="L113" s="148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52"/>
      <c r="C114" s="10"/>
      <c r="D114" s="153" t="s">
        <v>620</v>
      </c>
      <c r="E114" s="154"/>
      <c r="F114" s="154"/>
      <c r="G114" s="154"/>
      <c r="H114" s="154"/>
      <c r="I114" s="154"/>
      <c r="J114" s="155">
        <f>J250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48"/>
      <c r="C115" s="9"/>
      <c r="D115" s="149" t="s">
        <v>628</v>
      </c>
      <c r="E115" s="150"/>
      <c r="F115" s="150"/>
      <c r="G115" s="150"/>
      <c r="H115" s="150"/>
      <c r="I115" s="150"/>
      <c r="J115" s="151">
        <f>J258</f>
        <v>0</v>
      </c>
      <c r="K115" s="9"/>
      <c r="L115" s="148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52"/>
      <c r="C116" s="10"/>
      <c r="D116" s="153" t="s">
        <v>620</v>
      </c>
      <c r="E116" s="154"/>
      <c r="F116" s="154"/>
      <c r="G116" s="154"/>
      <c r="H116" s="154"/>
      <c r="I116" s="154"/>
      <c r="J116" s="155">
        <f>J259</f>
        <v>0</v>
      </c>
      <c r="K116" s="10"/>
      <c r="L116" s="15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48"/>
      <c r="C117" s="9"/>
      <c r="D117" s="149" t="s">
        <v>629</v>
      </c>
      <c r="E117" s="150"/>
      <c r="F117" s="150"/>
      <c r="G117" s="150"/>
      <c r="H117" s="150"/>
      <c r="I117" s="150"/>
      <c r="J117" s="151">
        <f>J262</f>
        <v>0</v>
      </c>
      <c r="K117" s="9"/>
      <c r="L117" s="148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0" customFormat="1" ht="19.92" customHeight="1">
      <c r="A118" s="10"/>
      <c r="B118" s="152"/>
      <c r="C118" s="10"/>
      <c r="D118" s="153" t="s">
        <v>620</v>
      </c>
      <c r="E118" s="154"/>
      <c r="F118" s="154"/>
      <c r="G118" s="154"/>
      <c r="H118" s="154"/>
      <c r="I118" s="154"/>
      <c r="J118" s="155">
        <f>J263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4.88" customHeight="1">
      <c r="A119" s="10"/>
      <c r="B119" s="152"/>
      <c r="C119" s="10"/>
      <c r="D119" s="153" t="s">
        <v>630</v>
      </c>
      <c r="E119" s="154"/>
      <c r="F119" s="154"/>
      <c r="G119" s="154"/>
      <c r="H119" s="154"/>
      <c r="I119" s="154"/>
      <c r="J119" s="155">
        <f>J264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620</v>
      </c>
      <c r="E120" s="154"/>
      <c r="F120" s="154"/>
      <c r="G120" s="154"/>
      <c r="H120" s="154"/>
      <c r="I120" s="154"/>
      <c r="J120" s="155">
        <f>J266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120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6.25" customHeight="1">
      <c r="A130" s="38"/>
      <c r="B130" s="39"/>
      <c r="C130" s="38"/>
      <c r="D130" s="38"/>
      <c r="E130" s="129" t="str">
        <f>E7</f>
        <v>Rekonstrukce jednotné kanalizace a vodovodu - ulice Rychtského Ryně v Podkrkonoší</v>
      </c>
      <c r="F130" s="32"/>
      <c r="G130" s="32"/>
      <c r="H130" s="32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" customFormat="1" ht="12" customHeight="1">
      <c r="B131" s="22"/>
      <c r="C131" s="32" t="s">
        <v>98</v>
      </c>
      <c r="L131" s="22"/>
    </row>
    <row r="132" s="2" customFormat="1" ht="16.5" customHeight="1">
      <c r="A132" s="38"/>
      <c r="B132" s="39"/>
      <c r="C132" s="38"/>
      <c r="D132" s="38"/>
      <c r="E132" s="129" t="s">
        <v>99</v>
      </c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100</v>
      </c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38"/>
      <c r="D134" s="38"/>
      <c r="E134" s="67" t="str">
        <f>E11</f>
        <v>734-02ac - Elektro k ATS</v>
      </c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20</v>
      </c>
      <c r="D136" s="38"/>
      <c r="E136" s="38"/>
      <c r="F136" s="27" t="str">
        <f>F14</f>
        <v xml:space="preserve"> </v>
      </c>
      <c r="G136" s="38"/>
      <c r="H136" s="38"/>
      <c r="I136" s="32" t="s">
        <v>22</v>
      </c>
      <c r="J136" s="69" t="str">
        <f>IF(J14="","",J14)</f>
        <v>20. 1. 2023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38"/>
      <c r="D137" s="38"/>
      <c r="E137" s="38"/>
      <c r="F137" s="38"/>
      <c r="G137" s="38"/>
      <c r="H137" s="38"/>
      <c r="I137" s="38"/>
      <c r="J137" s="38"/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24</v>
      </c>
      <c r="D138" s="38"/>
      <c r="E138" s="38"/>
      <c r="F138" s="27" t="str">
        <f>E17</f>
        <v xml:space="preserve"> </v>
      </c>
      <c r="G138" s="38"/>
      <c r="H138" s="38"/>
      <c r="I138" s="32" t="s">
        <v>29</v>
      </c>
      <c r="J138" s="36" t="str">
        <f>E23</f>
        <v xml:space="preserve"> </v>
      </c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27</v>
      </c>
      <c r="D139" s="38"/>
      <c r="E139" s="38"/>
      <c r="F139" s="27" t="str">
        <f>IF(E20="","",E20)</f>
        <v>Vyplň údaj</v>
      </c>
      <c r="G139" s="38"/>
      <c r="H139" s="38"/>
      <c r="I139" s="32" t="s">
        <v>31</v>
      </c>
      <c r="J139" s="36" t="str">
        <f>E26</f>
        <v xml:space="preserve"> </v>
      </c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0.32" customHeight="1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8"/>
      <c r="L140" s="55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11" customFormat="1" ht="29.28" customHeight="1">
      <c r="A141" s="156"/>
      <c r="B141" s="157"/>
      <c r="C141" s="158" t="s">
        <v>121</v>
      </c>
      <c r="D141" s="159" t="s">
        <v>58</v>
      </c>
      <c r="E141" s="159" t="s">
        <v>54</v>
      </c>
      <c r="F141" s="159" t="s">
        <v>55</v>
      </c>
      <c r="G141" s="159" t="s">
        <v>122</v>
      </c>
      <c r="H141" s="159" t="s">
        <v>123</v>
      </c>
      <c r="I141" s="159" t="s">
        <v>124</v>
      </c>
      <c r="J141" s="160" t="s">
        <v>104</v>
      </c>
      <c r="K141" s="161" t="s">
        <v>125</v>
      </c>
      <c r="L141" s="162"/>
      <c r="M141" s="86" t="s">
        <v>1</v>
      </c>
      <c r="N141" s="87" t="s">
        <v>37</v>
      </c>
      <c r="O141" s="87" t="s">
        <v>126</v>
      </c>
      <c r="P141" s="87" t="s">
        <v>127</v>
      </c>
      <c r="Q141" s="87" t="s">
        <v>128</v>
      </c>
      <c r="R141" s="87" t="s">
        <v>129</v>
      </c>
      <c r="S141" s="87" t="s">
        <v>130</v>
      </c>
      <c r="T141" s="88" t="s">
        <v>131</v>
      </c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</row>
    <row r="142" s="2" customFormat="1" ht="22.8" customHeight="1">
      <c r="A142" s="38"/>
      <c r="B142" s="39"/>
      <c r="C142" s="93" t="s">
        <v>132</v>
      </c>
      <c r="D142" s="38"/>
      <c r="E142" s="38"/>
      <c r="F142" s="38"/>
      <c r="G142" s="38"/>
      <c r="H142" s="38"/>
      <c r="I142" s="38"/>
      <c r="J142" s="163">
        <f>BK142</f>
        <v>0</v>
      </c>
      <c r="K142" s="38"/>
      <c r="L142" s="39"/>
      <c r="M142" s="89"/>
      <c r="N142" s="73"/>
      <c r="O142" s="90"/>
      <c r="P142" s="164">
        <f>P143+P149+P168+P211+P220+P227+P232+P249+P258+P262</f>
        <v>0</v>
      </c>
      <c r="Q142" s="90"/>
      <c r="R142" s="164">
        <f>R143+R149+R168+R211+R220+R227+R232+R249+R258+R262</f>
        <v>0</v>
      </c>
      <c r="S142" s="90"/>
      <c r="T142" s="165">
        <f>T143+T149+T168+T211+T220+T227+T232+T249+T258+T262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72</v>
      </c>
      <c r="AU142" s="19" t="s">
        <v>106</v>
      </c>
      <c r="BK142" s="166">
        <f>BK143+BK149+BK168+BK211+BK220+BK227+BK232+BK249+BK258+BK262</f>
        <v>0</v>
      </c>
    </row>
    <row r="143" s="12" customFormat="1" ht="25.92" customHeight="1">
      <c r="A143" s="12"/>
      <c r="B143" s="167"/>
      <c r="C143" s="12"/>
      <c r="D143" s="168" t="s">
        <v>72</v>
      </c>
      <c r="E143" s="169" t="s">
        <v>133</v>
      </c>
      <c r="F143" s="169" t="s">
        <v>631</v>
      </c>
      <c r="G143" s="12"/>
      <c r="H143" s="12"/>
      <c r="I143" s="170"/>
      <c r="J143" s="171">
        <f>BK143</f>
        <v>0</v>
      </c>
      <c r="K143" s="12"/>
      <c r="L143" s="167"/>
      <c r="M143" s="172"/>
      <c r="N143" s="173"/>
      <c r="O143" s="173"/>
      <c r="P143" s="174">
        <f>P144</f>
        <v>0</v>
      </c>
      <c r="Q143" s="173"/>
      <c r="R143" s="174">
        <f>R144</f>
        <v>0</v>
      </c>
      <c r="S143" s="173"/>
      <c r="T143" s="17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8" t="s">
        <v>80</v>
      </c>
      <c r="AT143" s="176" t="s">
        <v>72</v>
      </c>
      <c r="AU143" s="176" t="s">
        <v>73</v>
      </c>
      <c r="AY143" s="168" t="s">
        <v>135</v>
      </c>
      <c r="BK143" s="177">
        <f>BK144</f>
        <v>0</v>
      </c>
    </row>
    <row r="144" s="12" customFormat="1" ht="22.8" customHeight="1">
      <c r="A144" s="12"/>
      <c r="B144" s="167"/>
      <c r="C144" s="12"/>
      <c r="D144" s="168" t="s">
        <v>72</v>
      </c>
      <c r="E144" s="178" t="s">
        <v>632</v>
      </c>
      <c r="F144" s="178" t="s">
        <v>633</v>
      </c>
      <c r="G144" s="12"/>
      <c r="H144" s="12"/>
      <c r="I144" s="170"/>
      <c r="J144" s="179">
        <f>BK144</f>
        <v>0</v>
      </c>
      <c r="K144" s="12"/>
      <c r="L144" s="167"/>
      <c r="M144" s="172"/>
      <c r="N144" s="173"/>
      <c r="O144" s="173"/>
      <c r="P144" s="174">
        <f>SUM(P145:P148)</f>
        <v>0</v>
      </c>
      <c r="Q144" s="173"/>
      <c r="R144" s="174">
        <f>SUM(R145:R148)</f>
        <v>0</v>
      </c>
      <c r="S144" s="173"/>
      <c r="T144" s="175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80</v>
      </c>
      <c r="AT144" s="176" t="s">
        <v>72</v>
      </c>
      <c r="AU144" s="176" t="s">
        <v>80</v>
      </c>
      <c r="AY144" s="168" t="s">
        <v>135</v>
      </c>
      <c r="BK144" s="177">
        <f>SUM(BK145:BK148)</f>
        <v>0</v>
      </c>
    </row>
    <row r="145" s="2" customFormat="1" ht="24.15" customHeight="1">
      <c r="A145" s="38"/>
      <c r="B145" s="180"/>
      <c r="C145" s="181" t="s">
        <v>80</v>
      </c>
      <c r="D145" s="181" t="s">
        <v>137</v>
      </c>
      <c r="E145" s="182" t="s">
        <v>80</v>
      </c>
      <c r="F145" s="183" t="s">
        <v>634</v>
      </c>
      <c r="G145" s="184" t="s">
        <v>544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38</v>
      </c>
      <c r="O145" s="77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141</v>
      </c>
      <c r="AT145" s="193" t="s">
        <v>137</v>
      </c>
      <c r="AU145" s="193" t="s">
        <v>82</v>
      </c>
      <c r="AY145" s="19" t="s">
        <v>135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9" t="s">
        <v>80</v>
      </c>
      <c r="BK145" s="194">
        <f>ROUND(I145*H145,2)</f>
        <v>0</v>
      </c>
      <c r="BL145" s="19" t="s">
        <v>141</v>
      </c>
      <c r="BM145" s="193" t="s">
        <v>82</v>
      </c>
    </row>
    <row r="146" s="2" customFormat="1" ht="16.5" customHeight="1">
      <c r="A146" s="38"/>
      <c r="B146" s="180"/>
      <c r="C146" s="181" t="s">
        <v>82</v>
      </c>
      <c r="D146" s="181" t="s">
        <v>137</v>
      </c>
      <c r="E146" s="182" t="s">
        <v>82</v>
      </c>
      <c r="F146" s="183" t="s">
        <v>635</v>
      </c>
      <c r="G146" s="184" t="s">
        <v>544</v>
      </c>
      <c r="H146" s="185">
        <v>1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38</v>
      </c>
      <c r="O146" s="77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141</v>
      </c>
      <c r="AT146" s="193" t="s">
        <v>137</v>
      </c>
      <c r="AU146" s="193" t="s">
        <v>82</v>
      </c>
      <c r="AY146" s="19" t="s">
        <v>135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9" t="s">
        <v>80</v>
      </c>
      <c r="BK146" s="194">
        <f>ROUND(I146*H146,2)</f>
        <v>0</v>
      </c>
      <c r="BL146" s="19" t="s">
        <v>141</v>
      </c>
      <c r="BM146" s="193" t="s">
        <v>141</v>
      </c>
    </row>
    <row r="147" s="2" customFormat="1" ht="16.5" customHeight="1">
      <c r="A147" s="38"/>
      <c r="B147" s="180"/>
      <c r="C147" s="181" t="s">
        <v>151</v>
      </c>
      <c r="D147" s="181" t="s">
        <v>137</v>
      </c>
      <c r="E147" s="182" t="s">
        <v>151</v>
      </c>
      <c r="F147" s="183" t="s">
        <v>636</v>
      </c>
      <c r="G147" s="184" t="s">
        <v>544</v>
      </c>
      <c r="H147" s="185">
        <v>1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38</v>
      </c>
      <c r="O147" s="77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141</v>
      </c>
      <c r="AT147" s="193" t="s">
        <v>137</v>
      </c>
      <c r="AU147" s="193" t="s">
        <v>82</v>
      </c>
      <c r="AY147" s="19" t="s">
        <v>135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9" t="s">
        <v>80</v>
      </c>
      <c r="BK147" s="194">
        <f>ROUND(I147*H147,2)</f>
        <v>0</v>
      </c>
      <c r="BL147" s="19" t="s">
        <v>141</v>
      </c>
      <c r="BM147" s="193" t="s">
        <v>171</v>
      </c>
    </row>
    <row r="148" s="2" customFormat="1" ht="21.75" customHeight="1">
      <c r="A148" s="38"/>
      <c r="B148" s="180"/>
      <c r="C148" s="181" t="s">
        <v>141</v>
      </c>
      <c r="D148" s="181" t="s">
        <v>137</v>
      </c>
      <c r="E148" s="182" t="s">
        <v>141</v>
      </c>
      <c r="F148" s="183" t="s">
        <v>637</v>
      </c>
      <c r="G148" s="184" t="s">
        <v>544</v>
      </c>
      <c r="H148" s="185">
        <v>1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38</v>
      </c>
      <c r="O148" s="77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141</v>
      </c>
      <c r="AT148" s="193" t="s">
        <v>137</v>
      </c>
      <c r="AU148" s="193" t="s">
        <v>82</v>
      </c>
      <c r="AY148" s="19" t="s">
        <v>135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9" t="s">
        <v>80</v>
      </c>
      <c r="BK148" s="194">
        <f>ROUND(I148*H148,2)</f>
        <v>0</v>
      </c>
      <c r="BL148" s="19" t="s">
        <v>141</v>
      </c>
      <c r="BM148" s="193" t="s">
        <v>183</v>
      </c>
    </row>
    <row r="149" s="12" customFormat="1" ht="25.92" customHeight="1">
      <c r="A149" s="12"/>
      <c r="B149" s="167"/>
      <c r="C149" s="12"/>
      <c r="D149" s="168" t="s">
        <v>72</v>
      </c>
      <c r="E149" s="169" t="s">
        <v>638</v>
      </c>
      <c r="F149" s="169" t="s">
        <v>639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P150</f>
        <v>0</v>
      </c>
      <c r="Q149" s="173"/>
      <c r="R149" s="174">
        <f>R150</f>
        <v>0</v>
      </c>
      <c r="S149" s="173"/>
      <c r="T149" s="175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80</v>
      </c>
      <c r="AT149" s="176" t="s">
        <v>72</v>
      </c>
      <c r="AU149" s="176" t="s">
        <v>73</v>
      </c>
      <c r="AY149" s="168" t="s">
        <v>135</v>
      </c>
      <c r="BK149" s="177">
        <f>BK150</f>
        <v>0</v>
      </c>
    </row>
    <row r="150" s="12" customFormat="1" ht="22.8" customHeight="1">
      <c r="A150" s="12"/>
      <c r="B150" s="167"/>
      <c r="C150" s="12"/>
      <c r="D150" s="168" t="s">
        <v>72</v>
      </c>
      <c r="E150" s="178" t="s">
        <v>632</v>
      </c>
      <c r="F150" s="178" t="s">
        <v>633</v>
      </c>
      <c r="G150" s="12"/>
      <c r="H150" s="12"/>
      <c r="I150" s="170"/>
      <c r="J150" s="179">
        <f>BK150</f>
        <v>0</v>
      </c>
      <c r="K150" s="12"/>
      <c r="L150" s="167"/>
      <c r="M150" s="172"/>
      <c r="N150" s="173"/>
      <c r="O150" s="173"/>
      <c r="P150" s="174">
        <f>SUM(P151:P167)</f>
        <v>0</v>
      </c>
      <c r="Q150" s="173"/>
      <c r="R150" s="174">
        <f>SUM(R151:R167)</f>
        <v>0</v>
      </c>
      <c r="S150" s="173"/>
      <c r="T150" s="175">
        <f>SUM(T151:T167)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80</v>
      </c>
      <c r="AT150" s="176" t="s">
        <v>72</v>
      </c>
      <c r="AU150" s="176" t="s">
        <v>80</v>
      </c>
      <c r="AY150" s="168" t="s">
        <v>135</v>
      </c>
      <c r="BK150" s="177">
        <f>SUM(BK151:BK167)</f>
        <v>0</v>
      </c>
    </row>
    <row r="151" s="2" customFormat="1" ht="16.5" customHeight="1">
      <c r="A151" s="38"/>
      <c r="B151" s="180"/>
      <c r="C151" s="181" t="s">
        <v>80</v>
      </c>
      <c r="D151" s="181" t="s">
        <v>137</v>
      </c>
      <c r="E151" s="182" t="s">
        <v>640</v>
      </c>
      <c r="F151" s="183" t="s">
        <v>641</v>
      </c>
      <c r="G151" s="184" t="s">
        <v>1</v>
      </c>
      <c r="H151" s="185">
        <v>0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38</v>
      </c>
      <c r="O151" s="77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141</v>
      </c>
      <c r="AT151" s="193" t="s">
        <v>137</v>
      </c>
      <c r="AU151" s="193" t="s">
        <v>82</v>
      </c>
      <c r="AY151" s="19" t="s">
        <v>135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9" t="s">
        <v>80</v>
      </c>
      <c r="BK151" s="194">
        <f>ROUND(I151*H151,2)</f>
        <v>0</v>
      </c>
      <c r="BL151" s="19" t="s">
        <v>141</v>
      </c>
      <c r="BM151" s="193" t="s">
        <v>196</v>
      </c>
    </row>
    <row r="152" s="2" customFormat="1" ht="21.75" customHeight="1">
      <c r="A152" s="38"/>
      <c r="B152" s="180"/>
      <c r="C152" s="181" t="s">
        <v>82</v>
      </c>
      <c r="D152" s="181" t="s">
        <v>137</v>
      </c>
      <c r="E152" s="182" t="s">
        <v>642</v>
      </c>
      <c r="F152" s="183" t="s">
        <v>643</v>
      </c>
      <c r="G152" s="184" t="s">
        <v>544</v>
      </c>
      <c r="H152" s="185">
        <v>1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38</v>
      </c>
      <c r="O152" s="77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141</v>
      </c>
      <c r="AT152" s="193" t="s">
        <v>137</v>
      </c>
      <c r="AU152" s="193" t="s">
        <v>82</v>
      </c>
      <c r="AY152" s="19" t="s">
        <v>135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9" t="s">
        <v>80</v>
      </c>
      <c r="BK152" s="194">
        <f>ROUND(I152*H152,2)</f>
        <v>0</v>
      </c>
      <c r="BL152" s="19" t="s">
        <v>141</v>
      </c>
      <c r="BM152" s="193" t="s">
        <v>206</v>
      </c>
    </row>
    <row r="153" s="2" customFormat="1" ht="16.5" customHeight="1">
      <c r="A153" s="38"/>
      <c r="B153" s="180"/>
      <c r="C153" s="181" t="s">
        <v>151</v>
      </c>
      <c r="D153" s="181" t="s">
        <v>137</v>
      </c>
      <c r="E153" s="182" t="s">
        <v>644</v>
      </c>
      <c r="F153" s="183" t="s">
        <v>645</v>
      </c>
      <c r="G153" s="184" t="s">
        <v>544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38</v>
      </c>
      <c r="O153" s="77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141</v>
      </c>
      <c r="AT153" s="193" t="s">
        <v>137</v>
      </c>
      <c r="AU153" s="193" t="s">
        <v>82</v>
      </c>
      <c r="AY153" s="19" t="s">
        <v>135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9" t="s">
        <v>80</v>
      </c>
      <c r="BK153" s="194">
        <f>ROUND(I153*H153,2)</f>
        <v>0</v>
      </c>
      <c r="BL153" s="19" t="s">
        <v>141</v>
      </c>
      <c r="BM153" s="193" t="s">
        <v>220</v>
      </c>
    </row>
    <row r="154" s="2" customFormat="1" ht="16.5" customHeight="1">
      <c r="A154" s="38"/>
      <c r="B154" s="180"/>
      <c r="C154" s="181" t="s">
        <v>141</v>
      </c>
      <c r="D154" s="181" t="s">
        <v>137</v>
      </c>
      <c r="E154" s="182" t="s">
        <v>646</v>
      </c>
      <c r="F154" s="183" t="s">
        <v>647</v>
      </c>
      <c r="G154" s="184" t="s">
        <v>544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38</v>
      </c>
      <c r="O154" s="77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141</v>
      </c>
      <c r="AT154" s="193" t="s">
        <v>137</v>
      </c>
      <c r="AU154" s="193" t="s">
        <v>82</v>
      </c>
      <c r="AY154" s="19" t="s">
        <v>135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9" t="s">
        <v>80</v>
      </c>
      <c r="BK154" s="194">
        <f>ROUND(I154*H154,2)</f>
        <v>0</v>
      </c>
      <c r="BL154" s="19" t="s">
        <v>141</v>
      </c>
      <c r="BM154" s="193" t="s">
        <v>232</v>
      </c>
    </row>
    <row r="155" s="2" customFormat="1" ht="24.15" customHeight="1">
      <c r="A155" s="38"/>
      <c r="B155" s="180"/>
      <c r="C155" s="181" t="s">
        <v>165</v>
      </c>
      <c r="D155" s="181" t="s">
        <v>137</v>
      </c>
      <c r="E155" s="182" t="s">
        <v>165</v>
      </c>
      <c r="F155" s="183" t="s">
        <v>648</v>
      </c>
      <c r="G155" s="184" t="s">
        <v>544</v>
      </c>
      <c r="H155" s="185">
        <v>1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38</v>
      </c>
      <c r="O155" s="77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141</v>
      </c>
      <c r="AT155" s="193" t="s">
        <v>137</v>
      </c>
      <c r="AU155" s="193" t="s">
        <v>82</v>
      </c>
      <c r="AY155" s="19" t="s">
        <v>135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9" t="s">
        <v>80</v>
      </c>
      <c r="BK155" s="194">
        <f>ROUND(I155*H155,2)</f>
        <v>0</v>
      </c>
      <c r="BL155" s="19" t="s">
        <v>141</v>
      </c>
      <c r="BM155" s="193" t="s">
        <v>246</v>
      </c>
    </row>
    <row r="156" s="2" customFormat="1" ht="16.5" customHeight="1">
      <c r="A156" s="38"/>
      <c r="B156" s="180"/>
      <c r="C156" s="181" t="s">
        <v>171</v>
      </c>
      <c r="D156" s="181" t="s">
        <v>137</v>
      </c>
      <c r="E156" s="182" t="s">
        <v>171</v>
      </c>
      <c r="F156" s="183" t="s">
        <v>649</v>
      </c>
      <c r="G156" s="184" t="s">
        <v>162</v>
      </c>
      <c r="H156" s="185">
        <v>1.5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38</v>
      </c>
      <c r="O156" s="77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141</v>
      </c>
      <c r="AT156" s="193" t="s">
        <v>137</v>
      </c>
      <c r="AU156" s="193" t="s">
        <v>82</v>
      </c>
      <c r="AY156" s="19" t="s">
        <v>135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9" t="s">
        <v>80</v>
      </c>
      <c r="BK156" s="194">
        <f>ROUND(I156*H156,2)</f>
        <v>0</v>
      </c>
      <c r="BL156" s="19" t="s">
        <v>141</v>
      </c>
      <c r="BM156" s="193" t="s">
        <v>254</v>
      </c>
    </row>
    <row r="157" s="2" customFormat="1" ht="16.5" customHeight="1">
      <c r="A157" s="38"/>
      <c r="B157" s="180"/>
      <c r="C157" s="181" t="s">
        <v>176</v>
      </c>
      <c r="D157" s="181" t="s">
        <v>137</v>
      </c>
      <c r="E157" s="182" t="s">
        <v>176</v>
      </c>
      <c r="F157" s="183" t="s">
        <v>650</v>
      </c>
      <c r="G157" s="184" t="s">
        <v>162</v>
      </c>
      <c r="H157" s="185">
        <v>2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38</v>
      </c>
      <c r="O157" s="77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141</v>
      </c>
      <c r="AT157" s="193" t="s">
        <v>137</v>
      </c>
      <c r="AU157" s="193" t="s">
        <v>82</v>
      </c>
      <c r="AY157" s="19" t="s">
        <v>135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9" t="s">
        <v>80</v>
      </c>
      <c r="BK157" s="194">
        <f>ROUND(I157*H157,2)</f>
        <v>0</v>
      </c>
      <c r="BL157" s="19" t="s">
        <v>141</v>
      </c>
      <c r="BM157" s="193" t="s">
        <v>261</v>
      </c>
    </row>
    <row r="158" s="2" customFormat="1" ht="16.5" customHeight="1">
      <c r="A158" s="38"/>
      <c r="B158" s="180"/>
      <c r="C158" s="181" t="s">
        <v>183</v>
      </c>
      <c r="D158" s="181" t="s">
        <v>137</v>
      </c>
      <c r="E158" s="182" t="s">
        <v>183</v>
      </c>
      <c r="F158" s="183" t="s">
        <v>651</v>
      </c>
      <c r="G158" s="184" t="s">
        <v>544</v>
      </c>
      <c r="H158" s="185">
        <v>1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38</v>
      </c>
      <c r="O158" s="77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141</v>
      </c>
      <c r="AT158" s="193" t="s">
        <v>137</v>
      </c>
      <c r="AU158" s="193" t="s">
        <v>82</v>
      </c>
      <c r="AY158" s="19" t="s">
        <v>135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9" t="s">
        <v>80</v>
      </c>
      <c r="BK158" s="194">
        <f>ROUND(I158*H158,2)</f>
        <v>0</v>
      </c>
      <c r="BL158" s="19" t="s">
        <v>141</v>
      </c>
      <c r="BM158" s="193" t="s">
        <v>269</v>
      </c>
    </row>
    <row r="159" s="2" customFormat="1" ht="16.5" customHeight="1">
      <c r="A159" s="38"/>
      <c r="B159" s="180"/>
      <c r="C159" s="181" t="s">
        <v>189</v>
      </c>
      <c r="D159" s="181" t="s">
        <v>137</v>
      </c>
      <c r="E159" s="182" t="s">
        <v>189</v>
      </c>
      <c r="F159" s="183" t="s">
        <v>652</v>
      </c>
      <c r="G159" s="184" t="s">
        <v>162</v>
      </c>
      <c r="H159" s="185">
        <v>1.5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38</v>
      </c>
      <c r="O159" s="77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141</v>
      </c>
      <c r="AT159" s="193" t="s">
        <v>137</v>
      </c>
      <c r="AU159" s="193" t="s">
        <v>82</v>
      </c>
      <c r="AY159" s="19" t="s">
        <v>135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9" t="s">
        <v>80</v>
      </c>
      <c r="BK159" s="194">
        <f>ROUND(I159*H159,2)</f>
        <v>0</v>
      </c>
      <c r="BL159" s="19" t="s">
        <v>141</v>
      </c>
      <c r="BM159" s="193" t="s">
        <v>572</v>
      </c>
    </row>
    <row r="160" s="2" customFormat="1" ht="16.5" customHeight="1">
      <c r="A160" s="38"/>
      <c r="B160" s="180"/>
      <c r="C160" s="181" t="s">
        <v>196</v>
      </c>
      <c r="D160" s="181" t="s">
        <v>137</v>
      </c>
      <c r="E160" s="182" t="s">
        <v>196</v>
      </c>
      <c r="F160" s="183" t="s">
        <v>653</v>
      </c>
      <c r="G160" s="184" t="s">
        <v>544</v>
      </c>
      <c r="H160" s="185">
        <v>2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38</v>
      </c>
      <c r="O160" s="77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141</v>
      </c>
      <c r="AT160" s="193" t="s">
        <v>137</v>
      </c>
      <c r="AU160" s="193" t="s">
        <v>82</v>
      </c>
      <c r="AY160" s="19" t="s">
        <v>135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9" t="s">
        <v>80</v>
      </c>
      <c r="BK160" s="194">
        <f>ROUND(I160*H160,2)</f>
        <v>0</v>
      </c>
      <c r="BL160" s="19" t="s">
        <v>141</v>
      </c>
      <c r="BM160" s="193" t="s">
        <v>274</v>
      </c>
    </row>
    <row r="161" s="2" customFormat="1" ht="16.5" customHeight="1">
      <c r="A161" s="38"/>
      <c r="B161" s="180"/>
      <c r="C161" s="181" t="s">
        <v>202</v>
      </c>
      <c r="D161" s="181" t="s">
        <v>137</v>
      </c>
      <c r="E161" s="182" t="s">
        <v>202</v>
      </c>
      <c r="F161" s="183" t="s">
        <v>654</v>
      </c>
      <c r="G161" s="184" t="s">
        <v>1</v>
      </c>
      <c r="H161" s="185">
        <v>0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38</v>
      </c>
      <c r="O161" s="77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141</v>
      </c>
      <c r="AT161" s="193" t="s">
        <v>137</v>
      </c>
      <c r="AU161" s="193" t="s">
        <v>82</v>
      </c>
      <c r="AY161" s="19" t="s">
        <v>135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9" t="s">
        <v>80</v>
      </c>
      <c r="BK161" s="194">
        <f>ROUND(I161*H161,2)</f>
        <v>0</v>
      </c>
      <c r="BL161" s="19" t="s">
        <v>141</v>
      </c>
      <c r="BM161" s="193" t="s">
        <v>283</v>
      </c>
    </row>
    <row r="162" s="2" customFormat="1" ht="24.15" customHeight="1">
      <c r="A162" s="38"/>
      <c r="B162" s="180"/>
      <c r="C162" s="181" t="s">
        <v>206</v>
      </c>
      <c r="D162" s="181" t="s">
        <v>137</v>
      </c>
      <c r="E162" s="182" t="s">
        <v>206</v>
      </c>
      <c r="F162" s="183" t="s">
        <v>655</v>
      </c>
      <c r="G162" s="184" t="s">
        <v>544</v>
      </c>
      <c r="H162" s="185">
        <v>2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38</v>
      </c>
      <c r="O162" s="77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141</v>
      </c>
      <c r="AT162" s="193" t="s">
        <v>137</v>
      </c>
      <c r="AU162" s="193" t="s">
        <v>82</v>
      </c>
      <c r="AY162" s="19" t="s">
        <v>135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9" t="s">
        <v>80</v>
      </c>
      <c r="BK162" s="194">
        <f>ROUND(I162*H162,2)</f>
        <v>0</v>
      </c>
      <c r="BL162" s="19" t="s">
        <v>141</v>
      </c>
      <c r="BM162" s="193" t="s">
        <v>291</v>
      </c>
    </row>
    <row r="163" s="2" customFormat="1" ht="16.5" customHeight="1">
      <c r="A163" s="38"/>
      <c r="B163" s="180"/>
      <c r="C163" s="181" t="s">
        <v>214</v>
      </c>
      <c r="D163" s="181" t="s">
        <v>137</v>
      </c>
      <c r="E163" s="182" t="s">
        <v>214</v>
      </c>
      <c r="F163" s="183" t="s">
        <v>656</v>
      </c>
      <c r="G163" s="184" t="s">
        <v>544</v>
      </c>
      <c r="H163" s="185">
        <v>2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38</v>
      </c>
      <c r="O163" s="77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141</v>
      </c>
      <c r="AT163" s="193" t="s">
        <v>137</v>
      </c>
      <c r="AU163" s="193" t="s">
        <v>82</v>
      </c>
      <c r="AY163" s="19" t="s">
        <v>135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9" t="s">
        <v>80</v>
      </c>
      <c r="BK163" s="194">
        <f>ROUND(I163*H163,2)</f>
        <v>0</v>
      </c>
      <c r="BL163" s="19" t="s">
        <v>141</v>
      </c>
      <c r="BM163" s="193" t="s">
        <v>299</v>
      </c>
    </row>
    <row r="164" s="2" customFormat="1" ht="24.15" customHeight="1">
      <c r="A164" s="38"/>
      <c r="B164" s="180"/>
      <c r="C164" s="181" t="s">
        <v>220</v>
      </c>
      <c r="D164" s="181" t="s">
        <v>137</v>
      </c>
      <c r="E164" s="182" t="s">
        <v>220</v>
      </c>
      <c r="F164" s="183" t="s">
        <v>657</v>
      </c>
      <c r="G164" s="184" t="s">
        <v>544</v>
      </c>
      <c r="H164" s="185">
        <v>10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38</v>
      </c>
      <c r="O164" s="77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141</v>
      </c>
      <c r="AT164" s="193" t="s">
        <v>137</v>
      </c>
      <c r="AU164" s="193" t="s">
        <v>82</v>
      </c>
      <c r="AY164" s="19" t="s">
        <v>135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9" t="s">
        <v>80</v>
      </c>
      <c r="BK164" s="194">
        <f>ROUND(I164*H164,2)</f>
        <v>0</v>
      </c>
      <c r="BL164" s="19" t="s">
        <v>141</v>
      </c>
      <c r="BM164" s="193" t="s">
        <v>318</v>
      </c>
    </row>
    <row r="165" s="2" customFormat="1" ht="16.5" customHeight="1">
      <c r="A165" s="38"/>
      <c r="B165" s="180"/>
      <c r="C165" s="181" t="s">
        <v>8</v>
      </c>
      <c r="D165" s="181" t="s">
        <v>137</v>
      </c>
      <c r="E165" s="182" t="s">
        <v>8</v>
      </c>
      <c r="F165" s="183" t="s">
        <v>658</v>
      </c>
      <c r="G165" s="184" t="s">
        <v>544</v>
      </c>
      <c r="H165" s="185">
        <v>10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38</v>
      </c>
      <c r="O165" s="77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141</v>
      </c>
      <c r="AT165" s="193" t="s">
        <v>137</v>
      </c>
      <c r="AU165" s="193" t="s">
        <v>82</v>
      </c>
      <c r="AY165" s="19" t="s">
        <v>135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9" t="s">
        <v>80</v>
      </c>
      <c r="BK165" s="194">
        <f>ROUND(I165*H165,2)</f>
        <v>0</v>
      </c>
      <c r="BL165" s="19" t="s">
        <v>141</v>
      </c>
      <c r="BM165" s="193" t="s">
        <v>334</v>
      </c>
    </row>
    <row r="166" s="2" customFormat="1" ht="16.5" customHeight="1">
      <c r="A166" s="38"/>
      <c r="B166" s="180"/>
      <c r="C166" s="181" t="s">
        <v>232</v>
      </c>
      <c r="D166" s="181" t="s">
        <v>137</v>
      </c>
      <c r="E166" s="182" t="s">
        <v>232</v>
      </c>
      <c r="F166" s="183" t="s">
        <v>659</v>
      </c>
      <c r="G166" s="184" t="s">
        <v>660</v>
      </c>
      <c r="H166" s="185">
        <v>1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38</v>
      </c>
      <c r="O166" s="77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141</v>
      </c>
      <c r="AT166" s="193" t="s">
        <v>137</v>
      </c>
      <c r="AU166" s="193" t="s">
        <v>82</v>
      </c>
      <c r="AY166" s="19" t="s">
        <v>135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9" t="s">
        <v>80</v>
      </c>
      <c r="BK166" s="194">
        <f>ROUND(I166*H166,2)</f>
        <v>0</v>
      </c>
      <c r="BL166" s="19" t="s">
        <v>141</v>
      </c>
      <c r="BM166" s="193" t="s">
        <v>342</v>
      </c>
    </row>
    <row r="167" s="2" customFormat="1" ht="16.5" customHeight="1">
      <c r="A167" s="38"/>
      <c r="B167" s="180"/>
      <c r="C167" s="181" t="s">
        <v>238</v>
      </c>
      <c r="D167" s="181" t="s">
        <v>137</v>
      </c>
      <c r="E167" s="182" t="s">
        <v>238</v>
      </c>
      <c r="F167" s="183" t="s">
        <v>661</v>
      </c>
      <c r="G167" s="184" t="s">
        <v>660</v>
      </c>
      <c r="H167" s="185">
        <v>1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38</v>
      </c>
      <c r="O167" s="77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141</v>
      </c>
      <c r="AT167" s="193" t="s">
        <v>137</v>
      </c>
      <c r="AU167" s="193" t="s">
        <v>82</v>
      </c>
      <c r="AY167" s="19" t="s">
        <v>135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9" t="s">
        <v>80</v>
      </c>
      <c r="BK167" s="194">
        <f>ROUND(I167*H167,2)</f>
        <v>0</v>
      </c>
      <c r="BL167" s="19" t="s">
        <v>141</v>
      </c>
      <c r="BM167" s="193" t="s">
        <v>346</v>
      </c>
    </row>
    <row r="168" s="12" customFormat="1" ht="25.92" customHeight="1">
      <c r="A168" s="12"/>
      <c r="B168" s="167"/>
      <c r="C168" s="12"/>
      <c r="D168" s="168" t="s">
        <v>72</v>
      </c>
      <c r="E168" s="169" t="s">
        <v>662</v>
      </c>
      <c r="F168" s="169" t="s">
        <v>663</v>
      </c>
      <c r="G168" s="12"/>
      <c r="H168" s="12"/>
      <c r="I168" s="170"/>
      <c r="J168" s="171">
        <f>BK168</f>
        <v>0</v>
      </c>
      <c r="K168" s="12"/>
      <c r="L168" s="167"/>
      <c r="M168" s="172"/>
      <c r="N168" s="173"/>
      <c r="O168" s="173"/>
      <c r="P168" s="174">
        <f>P169</f>
        <v>0</v>
      </c>
      <c r="Q168" s="173"/>
      <c r="R168" s="174">
        <f>R169</f>
        <v>0</v>
      </c>
      <c r="S168" s="173"/>
      <c r="T168" s="175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8" t="s">
        <v>80</v>
      </c>
      <c r="AT168" s="176" t="s">
        <v>72</v>
      </c>
      <c r="AU168" s="176" t="s">
        <v>73</v>
      </c>
      <c r="AY168" s="168" t="s">
        <v>135</v>
      </c>
      <c r="BK168" s="177">
        <f>BK169</f>
        <v>0</v>
      </c>
    </row>
    <row r="169" s="12" customFormat="1" ht="22.8" customHeight="1">
      <c r="A169" s="12"/>
      <c r="B169" s="167"/>
      <c r="C169" s="12"/>
      <c r="D169" s="168" t="s">
        <v>72</v>
      </c>
      <c r="E169" s="178" t="s">
        <v>632</v>
      </c>
      <c r="F169" s="178" t="s">
        <v>633</v>
      </c>
      <c r="G169" s="12"/>
      <c r="H169" s="12"/>
      <c r="I169" s="170"/>
      <c r="J169" s="179">
        <f>BK169</f>
        <v>0</v>
      </c>
      <c r="K169" s="12"/>
      <c r="L169" s="167"/>
      <c r="M169" s="172"/>
      <c r="N169" s="173"/>
      <c r="O169" s="173"/>
      <c r="P169" s="174">
        <f>SUM(P170:P210)</f>
        <v>0</v>
      </c>
      <c r="Q169" s="173"/>
      <c r="R169" s="174">
        <f>SUM(R170:R210)</f>
        <v>0</v>
      </c>
      <c r="S169" s="173"/>
      <c r="T169" s="175">
        <f>SUM(T170:T210)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8" t="s">
        <v>80</v>
      </c>
      <c r="AT169" s="176" t="s">
        <v>72</v>
      </c>
      <c r="AU169" s="176" t="s">
        <v>80</v>
      </c>
      <c r="AY169" s="168" t="s">
        <v>135</v>
      </c>
      <c r="BK169" s="177">
        <f>SUM(BK170:BK210)</f>
        <v>0</v>
      </c>
    </row>
    <row r="170" s="2" customFormat="1" ht="16.5" customHeight="1">
      <c r="A170" s="38"/>
      <c r="B170" s="180"/>
      <c r="C170" s="181" t="s">
        <v>80</v>
      </c>
      <c r="D170" s="181" t="s">
        <v>137</v>
      </c>
      <c r="E170" s="182" t="s">
        <v>664</v>
      </c>
      <c r="F170" s="183" t="s">
        <v>665</v>
      </c>
      <c r="G170" s="184" t="s">
        <v>1</v>
      </c>
      <c r="H170" s="185">
        <v>0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38</v>
      </c>
      <c r="O170" s="77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141</v>
      </c>
      <c r="AT170" s="193" t="s">
        <v>137</v>
      </c>
      <c r="AU170" s="193" t="s">
        <v>82</v>
      </c>
      <c r="AY170" s="19" t="s">
        <v>135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9" t="s">
        <v>80</v>
      </c>
      <c r="BK170" s="194">
        <f>ROUND(I170*H170,2)</f>
        <v>0</v>
      </c>
      <c r="BL170" s="19" t="s">
        <v>141</v>
      </c>
      <c r="BM170" s="193" t="s">
        <v>354</v>
      </c>
    </row>
    <row r="171" s="2" customFormat="1" ht="44.25" customHeight="1">
      <c r="A171" s="38"/>
      <c r="B171" s="180"/>
      <c r="C171" s="181" t="s">
        <v>82</v>
      </c>
      <c r="D171" s="181" t="s">
        <v>137</v>
      </c>
      <c r="E171" s="182" t="s">
        <v>666</v>
      </c>
      <c r="F171" s="183" t="s">
        <v>667</v>
      </c>
      <c r="G171" s="184" t="s">
        <v>544</v>
      </c>
      <c r="H171" s="185">
        <v>1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38</v>
      </c>
      <c r="O171" s="77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141</v>
      </c>
      <c r="AT171" s="193" t="s">
        <v>137</v>
      </c>
      <c r="AU171" s="193" t="s">
        <v>82</v>
      </c>
      <c r="AY171" s="19" t="s">
        <v>135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9" t="s">
        <v>80</v>
      </c>
      <c r="BK171" s="194">
        <f>ROUND(I171*H171,2)</f>
        <v>0</v>
      </c>
      <c r="BL171" s="19" t="s">
        <v>141</v>
      </c>
      <c r="BM171" s="193" t="s">
        <v>362</v>
      </c>
    </row>
    <row r="172" s="2" customFormat="1" ht="16.5" customHeight="1">
      <c r="A172" s="38"/>
      <c r="B172" s="180"/>
      <c r="C172" s="181" t="s">
        <v>151</v>
      </c>
      <c r="D172" s="181" t="s">
        <v>137</v>
      </c>
      <c r="E172" s="182" t="s">
        <v>668</v>
      </c>
      <c r="F172" s="183" t="s">
        <v>669</v>
      </c>
      <c r="G172" s="184" t="s">
        <v>1</v>
      </c>
      <c r="H172" s="185">
        <v>0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38</v>
      </c>
      <c r="O172" s="77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141</v>
      </c>
      <c r="AT172" s="193" t="s">
        <v>137</v>
      </c>
      <c r="AU172" s="193" t="s">
        <v>82</v>
      </c>
      <c r="AY172" s="19" t="s">
        <v>135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9" t="s">
        <v>80</v>
      </c>
      <c r="BK172" s="194">
        <f>ROUND(I172*H172,2)</f>
        <v>0</v>
      </c>
      <c r="BL172" s="19" t="s">
        <v>141</v>
      </c>
      <c r="BM172" s="193" t="s">
        <v>371</v>
      </c>
    </row>
    <row r="173" s="2" customFormat="1" ht="37.8" customHeight="1">
      <c r="A173" s="38"/>
      <c r="B173" s="180"/>
      <c r="C173" s="181" t="s">
        <v>141</v>
      </c>
      <c r="D173" s="181" t="s">
        <v>137</v>
      </c>
      <c r="E173" s="182" t="s">
        <v>670</v>
      </c>
      <c r="F173" s="183" t="s">
        <v>671</v>
      </c>
      <c r="G173" s="184" t="s">
        <v>544</v>
      </c>
      <c r="H173" s="185">
        <v>2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38</v>
      </c>
      <c r="O173" s="77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141</v>
      </c>
      <c r="AT173" s="193" t="s">
        <v>137</v>
      </c>
      <c r="AU173" s="193" t="s">
        <v>82</v>
      </c>
      <c r="AY173" s="19" t="s">
        <v>135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9" t="s">
        <v>80</v>
      </c>
      <c r="BK173" s="194">
        <f>ROUND(I173*H173,2)</f>
        <v>0</v>
      </c>
      <c r="BL173" s="19" t="s">
        <v>141</v>
      </c>
      <c r="BM173" s="193" t="s">
        <v>379</v>
      </c>
    </row>
    <row r="174" s="2" customFormat="1" ht="16.5" customHeight="1">
      <c r="A174" s="38"/>
      <c r="B174" s="180"/>
      <c r="C174" s="181" t="s">
        <v>165</v>
      </c>
      <c r="D174" s="181" t="s">
        <v>137</v>
      </c>
      <c r="E174" s="182" t="s">
        <v>672</v>
      </c>
      <c r="F174" s="183" t="s">
        <v>673</v>
      </c>
      <c r="G174" s="184" t="s">
        <v>544</v>
      </c>
      <c r="H174" s="185">
        <v>4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38</v>
      </c>
      <c r="O174" s="77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141</v>
      </c>
      <c r="AT174" s="193" t="s">
        <v>137</v>
      </c>
      <c r="AU174" s="193" t="s">
        <v>82</v>
      </c>
      <c r="AY174" s="19" t="s">
        <v>135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9" t="s">
        <v>80</v>
      </c>
      <c r="BK174" s="194">
        <f>ROUND(I174*H174,2)</f>
        <v>0</v>
      </c>
      <c r="BL174" s="19" t="s">
        <v>141</v>
      </c>
      <c r="BM174" s="193" t="s">
        <v>388</v>
      </c>
    </row>
    <row r="175" s="2" customFormat="1" ht="16.5" customHeight="1">
      <c r="A175" s="38"/>
      <c r="B175" s="180"/>
      <c r="C175" s="181" t="s">
        <v>171</v>
      </c>
      <c r="D175" s="181" t="s">
        <v>137</v>
      </c>
      <c r="E175" s="182" t="s">
        <v>674</v>
      </c>
      <c r="F175" s="183" t="s">
        <v>675</v>
      </c>
      <c r="G175" s="184" t="s">
        <v>544</v>
      </c>
      <c r="H175" s="185">
        <v>1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38</v>
      </c>
      <c r="O175" s="77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141</v>
      </c>
      <c r="AT175" s="193" t="s">
        <v>137</v>
      </c>
      <c r="AU175" s="193" t="s">
        <v>82</v>
      </c>
      <c r="AY175" s="19" t="s">
        <v>135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9" t="s">
        <v>80</v>
      </c>
      <c r="BK175" s="194">
        <f>ROUND(I175*H175,2)</f>
        <v>0</v>
      </c>
      <c r="BL175" s="19" t="s">
        <v>141</v>
      </c>
      <c r="BM175" s="193" t="s">
        <v>392</v>
      </c>
    </row>
    <row r="176" s="2" customFormat="1" ht="21.75" customHeight="1">
      <c r="A176" s="38"/>
      <c r="B176" s="180"/>
      <c r="C176" s="181" t="s">
        <v>176</v>
      </c>
      <c r="D176" s="181" t="s">
        <v>137</v>
      </c>
      <c r="E176" s="182" t="s">
        <v>676</v>
      </c>
      <c r="F176" s="183" t="s">
        <v>677</v>
      </c>
      <c r="G176" s="184" t="s">
        <v>544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38</v>
      </c>
      <c r="O176" s="77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141</v>
      </c>
      <c r="AT176" s="193" t="s">
        <v>137</v>
      </c>
      <c r="AU176" s="193" t="s">
        <v>82</v>
      </c>
      <c r="AY176" s="19" t="s">
        <v>135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9" t="s">
        <v>80</v>
      </c>
      <c r="BK176" s="194">
        <f>ROUND(I176*H176,2)</f>
        <v>0</v>
      </c>
      <c r="BL176" s="19" t="s">
        <v>141</v>
      </c>
      <c r="BM176" s="193" t="s">
        <v>678</v>
      </c>
    </row>
    <row r="177" s="2" customFormat="1" ht="16.5" customHeight="1">
      <c r="A177" s="38"/>
      <c r="B177" s="180"/>
      <c r="C177" s="181" t="s">
        <v>183</v>
      </c>
      <c r="D177" s="181" t="s">
        <v>137</v>
      </c>
      <c r="E177" s="182" t="s">
        <v>679</v>
      </c>
      <c r="F177" s="183" t="s">
        <v>680</v>
      </c>
      <c r="G177" s="184" t="s">
        <v>1</v>
      </c>
      <c r="H177" s="185">
        <v>0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38</v>
      </c>
      <c r="O177" s="77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141</v>
      </c>
      <c r="AT177" s="193" t="s">
        <v>137</v>
      </c>
      <c r="AU177" s="193" t="s">
        <v>82</v>
      </c>
      <c r="AY177" s="19" t="s">
        <v>135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9" t="s">
        <v>80</v>
      </c>
      <c r="BK177" s="194">
        <f>ROUND(I177*H177,2)</f>
        <v>0</v>
      </c>
      <c r="BL177" s="19" t="s">
        <v>141</v>
      </c>
      <c r="BM177" s="193" t="s">
        <v>416</v>
      </c>
    </row>
    <row r="178" s="2" customFormat="1" ht="16.5" customHeight="1">
      <c r="A178" s="38"/>
      <c r="B178" s="180"/>
      <c r="C178" s="181" t="s">
        <v>189</v>
      </c>
      <c r="D178" s="181" t="s">
        <v>137</v>
      </c>
      <c r="E178" s="182" t="s">
        <v>681</v>
      </c>
      <c r="F178" s="183" t="s">
        <v>682</v>
      </c>
      <c r="G178" s="184" t="s">
        <v>683</v>
      </c>
      <c r="H178" s="185">
        <v>2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38</v>
      </c>
      <c r="O178" s="77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141</v>
      </c>
      <c r="AT178" s="193" t="s">
        <v>137</v>
      </c>
      <c r="AU178" s="193" t="s">
        <v>82</v>
      </c>
      <c r="AY178" s="19" t="s">
        <v>135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9" t="s">
        <v>80</v>
      </c>
      <c r="BK178" s="194">
        <f>ROUND(I178*H178,2)</f>
        <v>0</v>
      </c>
      <c r="BL178" s="19" t="s">
        <v>141</v>
      </c>
      <c r="BM178" s="193" t="s">
        <v>428</v>
      </c>
    </row>
    <row r="179" s="2" customFormat="1" ht="16.5" customHeight="1">
      <c r="A179" s="38"/>
      <c r="B179" s="180"/>
      <c r="C179" s="181" t="s">
        <v>196</v>
      </c>
      <c r="D179" s="181" t="s">
        <v>137</v>
      </c>
      <c r="E179" s="182" t="s">
        <v>684</v>
      </c>
      <c r="F179" s="183" t="s">
        <v>685</v>
      </c>
      <c r="G179" s="184" t="s">
        <v>1</v>
      </c>
      <c r="H179" s="185">
        <v>0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38</v>
      </c>
      <c r="O179" s="77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141</v>
      </c>
      <c r="AT179" s="193" t="s">
        <v>137</v>
      </c>
      <c r="AU179" s="193" t="s">
        <v>82</v>
      </c>
      <c r="AY179" s="19" t="s">
        <v>135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9" t="s">
        <v>80</v>
      </c>
      <c r="BK179" s="194">
        <f>ROUND(I179*H179,2)</f>
        <v>0</v>
      </c>
      <c r="BL179" s="19" t="s">
        <v>141</v>
      </c>
      <c r="BM179" s="193" t="s">
        <v>436</v>
      </c>
    </row>
    <row r="180" s="2" customFormat="1" ht="21.75" customHeight="1">
      <c r="A180" s="38"/>
      <c r="B180" s="180"/>
      <c r="C180" s="181" t="s">
        <v>202</v>
      </c>
      <c r="D180" s="181" t="s">
        <v>137</v>
      </c>
      <c r="E180" s="182" t="s">
        <v>686</v>
      </c>
      <c r="F180" s="183" t="s">
        <v>687</v>
      </c>
      <c r="G180" s="184" t="s">
        <v>544</v>
      </c>
      <c r="H180" s="185">
        <v>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38</v>
      </c>
      <c r="O180" s="77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141</v>
      </c>
      <c r="AT180" s="193" t="s">
        <v>137</v>
      </c>
      <c r="AU180" s="193" t="s">
        <v>82</v>
      </c>
      <c r="AY180" s="19" t="s">
        <v>135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9" t="s">
        <v>80</v>
      </c>
      <c r="BK180" s="194">
        <f>ROUND(I180*H180,2)</f>
        <v>0</v>
      </c>
      <c r="BL180" s="19" t="s">
        <v>141</v>
      </c>
      <c r="BM180" s="193" t="s">
        <v>452</v>
      </c>
    </row>
    <row r="181" s="2" customFormat="1" ht="21.75" customHeight="1">
      <c r="A181" s="38"/>
      <c r="B181" s="180"/>
      <c r="C181" s="181" t="s">
        <v>206</v>
      </c>
      <c r="D181" s="181" t="s">
        <v>137</v>
      </c>
      <c r="E181" s="182" t="s">
        <v>688</v>
      </c>
      <c r="F181" s="183" t="s">
        <v>689</v>
      </c>
      <c r="G181" s="184" t="s">
        <v>544</v>
      </c>
      <c r="H181" s="185">
        <v>1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38</v>
      </c>
      <c r="O181" s="77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141</v>
      </c>
      <c r="AT181" s="193" t="s">
        <v>137</v>
      </c>
      <c r="AU181" s="193" t="s">
        <v>82</v>
      </c>
      <c r="AY181" s="19" t="s">
        <v>135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9" t="s">
        <v>80</v>
      </c>
      <c r="BK181" s="194">
        <f>ROUND(I181*H181,2)</f>
        <v>0</v>
      </c>
      <c r="BL181" s="19" t="s">
        <v>141</v>
      </c>
      <c r="BM181" s="193" t="s">
        <v>462</v>
      </c>
    </row>
    <row r="182" s="2" customFormat="1" ht="16.5" customHeight="1">
      <c r="A182" s="38"/>
      <c r="B182" s="180"/>
      <c r="C182" s="181" t="s">
        <v>214</v>
      </c>
      <c r="D182" s="181" t="s">
        <v>137</v>
      </c>
      <c r="E182" s="182" t="s">
        <v>690</v>
      </c>
      <c r="F182" s="183" t="s">
        <v>691</v>
      </c>
      <c r="G182" s="184" t="s">
        <v>544</v>
      </c>
      <c r="H182" s="185">
        <v>1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38</v>
      </c>
      <c r="O182" s="77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141</v>
      </c>
      <c r="AT182" s="193" t="s">
        <v>137</v>
      </c>
      <c r="AU182" s="193" t="s">
        <v>82</v>
      </c>
      <c r="AY182" s="19" t="s">
        <v>135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9" t="s">
        <v>80</v>
      </c>
      <c r="BK182" s="194">
        <f>ROUND(I182*H182,2)</f>
        <v>0</v>
      </c>
      <c r="BL182" s="19" t="s">
        <v>141</v>
      </c>
      <c r="BM182" s="193" t="s">
        <v>470</v>
      </c>
    </row>
    <row r="183" s="2" customFormat="1" ht="21.75" customHeight="1">
      <c r="A183" s="38"/>
      <c r="B183" s="180"/>
      <c r="C183" s="181" t="s">
        <v>220</v>
      </c>
      <c r="D183" s="181" t="s">
        <v>137</v>
      </c>
      <c r="E183" s="182" t="s">
        <v>692</v>
      </c>
      <c r="F183" s="183" t="s">
        <v>693</v>
      </c>
      <c r="G183" s="184" t="s">
        <v>544</v>
      </c>
      <c r="H183" s="185">
        <v>45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38</v>
      </c>
      <c r="O183" s="77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141</v>
      </c>
      <c r="AT183" s="193" t="s">
        <v>137</v>
      </c>
      <c r="AU183" s="193" t="s">
        <v>82</v>
      </c>
      <c r="AY183" s="19" t="s">
        <v>135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9" t="s">
        <v>80</v>
      </c>
      <c r="BK183" s="194">
        <f>ROUND(I183*H183,2)</f>
        <v>0</v>
      </c>
      <c r="BL183" s="19" t="s">
        <v>141</v>
      </c>
      <c r="BM183" s="193" t="s">
        <v>485</v>
      </c>
    </row>
    <row r="184" s="2" customFormat="1" ht="24.15" customHeight="1">
      <c r="A184" s="38"/>
      <c r="B184" s="180"/>
      <c r="C184" s="181" t="s">
        <v>8</v>
      </c>
      <c r="D184" s="181" t="s">
        <v>137</v>
      </c>
      <c r="E184" s="182" t="s">
        <v>694</v>
      </c>
      <c r="F184" s="183" t="s">
        <v>695</v>
      </c>
      <c r="G184" s="184" t="s">
        <v>544</v>
      </c>
      <c r="H184" s="185">
        <v>9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38</v>
      </c>
      <c r="O184" s="77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141</v>
      </c>
      <c r="AT184" s="193" t="s">
        <v>137</v>
      </c>
      <c r="AU184" s="193" t="s">
        <v>82</v>
      </c>
      <c r="AY184" s="19" t="s">
        <v>135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9" t="s">
        <v>80</v>
      </c>
      <c r="BK184" s="194">
        <f>ROUND(I184*H184,2)</f>
        <v>0</v>
      </c>
      <c r="BL184" s="19" t="s">
        <v>141</v>
      </c>
      <c r="BM184" s="193" t="s">
        <v>494</v>
      </c>
    </row>
    <row r="185" s="2" customFormat="1" ht="16.5" customHeight="1">
      <c r="A185" s="38"/>
      <c r="B185" s="180"/>
      <c r="C185" s="181" t="s">
        <v>232</v>
      </c>
      <c r="D185" s="181" t="s">
        <v>137</v>
      </c>
      <c r="E185" s="182" t="s">
        <v>696</v>
      </c>
      <c r="F185" s="183" t="s">
        <v>697</v>
      </c>
      <c r="G185" s="184" t="s">
        <v>544</v>
      </c>
      <c r="H185" s="185">
        <v>2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38</v>
      </c>
      <c r="O185" s="77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141</v>
      </c>
      <c r="AT185" s="193" t="s">
        <v>137</v>
      </c>
      <c r="AU185" s="193" t="s">
        <v>82</v>
      </c>
      <c r="AY185" s="19" t="s">
        <v>135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9" t="s">
        <v>80</v>
      </c>
      <c r="BK185" s="194">
        <f>ROUND(I185*H185,2)</f>
        <v>0</v>
      </c>
      <c r="BL185" s="19" t="s">
        <v>141</v>
      </c>
      <c r="BM185" s="193" t="s">
        <v>503</v>
      </c>
    </row>
    <row r="186" s="2" customFormat="1" ht="16.5" customHeight="1">
      <c r="A186" s="38"/>
      <c r="B186" s="180"/>
      <c r="C186" s="181" t="s">
        <v>238</v>
      </c>
      <c r="D186" s="181" t="s">
        <v>137</v>
      </c>
      <c r="E186" s="182" t="s">
        <v>698</v>
      </c>
      <c r="F186" s="183" t="s">
        <v>699</v>
      </c>
      <c r="G186" s="184" t="s">
        <v>544</v>
      </c>
      <c r="H186" s="185">
        <v>9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38</v>
      </c>
      <c r="O186" s="77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141</v>
      </c>
      <c r="AT186" s="193" t="s">
        <v>137</v>
      </c>
      <c r="AU186" s="193" t="s">
        <v>82</v>
      </c>
      <c r="AY186" s="19" t="s">
        <v>135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9" t="s">
        <v>80</v>
      </c>
      <c r="BK186" s="194">
        <f>ROUND(I186*H186,2)</f>
        <v>0</v>
      </c>
      <c r="BL186" s="19" t="s">
        <v>141</v>
      </c>
      <c r="BM186" s="193" t="s">
        <v>512</v>
      </c>
    </row>
    <row r="187" s="2" customFormat="1" ht="21.75" customHeight="1">
      <c r="A187" s="38"/>
      <c r="B187" s="180"/>
      <c r="C187" s="181" t="s">
        <v>246</v>
      </c>
      <c r="D187" s="181" t="s">
        <v>137</v>
      </c>
      <c r="E187" s="182" t="s">
        <v>246</v>
      </c>
      <c r="F187" s="183" t="s">
        <v>700</v>
      </c>
      <c r="G187" s="184" t="s">
        <v>544</v>
      </c>
      <c r="H187" s="185">
        <v>3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38</v>
      </c>
      <c r="O187" s="77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141</v>
      </c>
      <c r="AT187" s="193" t="s">
        <v>137</v>
      </c>
      <c r="AU187" s="193" t="s">
        <v>82</v>
      </c>
      <c r="AY187" s="19" t="s">
        <v>135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9" t="s">
        <v>80</v>
      </c>
      <c r="BK187" s="194">
        <f>ROUND(I187*H187,2)</f>
        <v>0</v>
      </c>
      <c r="BL187" s="19" t="s">
        <v>141</v>
      </c>
      <c r="BM187" s="193" t="s">
        <v>529</v>
      </c>
    </row>
    <row r="188" s="2" customFormat="1" ht="24.15" customHeight="1">
      <c r="A188" s="38"/>
      <c r="B188" s="180"/>
      <c r="C188" s="181" t="s">
        <v>250</v>
      </c>
      <c r="D188" s="181" t="s">
        <v>137</v>
      </c>
      <c r="E188" s="182" t="s">
        <v>250</v>
      </c>
      <c r="F188" s="183" t="s">
        <v>701</v>
      </c>
      <c r="G188" s="184" t="s">
        <v>544</v>
      </c>
      <c r="H188" s="185">
        <v>2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38</v>
      </c>
      <c r="O188" s="77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141</v>
      </c>
      <c r="AT188" s="193" t="s">
        <v>137</v>
      </c>
      <c r="AU188" s="193" t="s">
        <v>82</v>
      </c>
      <c r="AY188" s="19" t="s">
        <v>135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9" t="s">
        <v>80</v>
      </c>
      <c r="BK188" s="194">
        <f>ROUND(I188*H188,2)</f>
        <v>0</v>
      </c>
      <c r="BL188" s="19" t="s">
        <v>141</v>
      </c>
      <c r="BM188" s="193" t="s">
        <v>541</v>
      </c>
    </row>
    <row r="189" s="2" customFormat="1" ht="24.15" customHeight="1">
      <c r="A189" s="38"/>
      <c r="B189" s="180"/>
      <c r="C189" s="181" t="s">
        <v>254</v>
      </c>
      <c r="D189" s="181" t="s">
        <v>137</v>
      </c>
      <c r="E189" s="182" t="s">
        <v>254</v>
      </c>
      <c r="F189" s="183" t="s">
        <v>702</v>
      </c>
      <c r="G189" s="184" t="s">
        <v>544</v>
      </c>
      <c r="H189" s="185">
        <v>4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38</v>
      </c>
      <c r="O189" s="77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141</v>
      </c>
      <c r="AT189" s="193" t="s">
        <v>137</v>
      </c>
      <c r="AU189" s="193" t="s">
        <v>82</v>
      </c>
      <c r="AY189" s="19" t="s">
        <v>135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9" t="s">
        <v>80</v>
      </c>
      <c r="BK189" s="194">
        <f>ROUND(I189*H189,2)</f>
        <v>0</v>
      </c>
      <c r="BL189" s="19" t="s">
        <v>141</v>
      </c>
      <c r="BM189" s="193" t="s">
        <v>309</v>
      </c>
    </row>
    <row r="190" s="2" customFormat="1" ht="21.75" customHeight="1">
      <c r="A190" s="38"/>
      <c r="B190" s="180"/>
      <c r="C190" s="181" t="s">
        <v>7</v>
      </c>
      <c r="D190" s="181" t="s">
        <v>137</v>
      </c>
      <c r="E190" s="182" t="s">
        <v>7</v>
      </c>
      <c r="F190" s="183" t="s">
        <v>703</v>
      </c>
      <c r="G190" s="184" t="s">
        <v>544</v>
      </c>
      <c r="H190" s="185">
        <v>2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38</v>
      </c>
      <c r="O190" s="77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141</v>
      </c>
      <c r="AT190" s="193" t="s">
        <v>137</v>
      </c>
      <c r="AU190" s="193" t="s">
        <v>82</v>
      </c>
      <c r="AY190" s="19" t="s">
        <v>135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9" t="s">
        <v>80</v>
      </c>
      <c r="BK190" s="194">
        <f>ROUND(I190*H190,2)</f>
        <v>0</v>
      </c>
      <c r="BL190" s="19" t="s">
        <v>141</v>
      </c>
      <c r="BM190" s="193" t="s">
        <v>404</v>
      </c>
    </row>
    <row r="191" s="2" customFormat="1" ht="16.5" customHeight="1">
      <c r="A191" s="38"/>
      <c r="B191" s="180"/>
      <c r="C191" s="181" t="s">
        <v>261</v>
      </c>
      <c r="D191" s="181" t="s">
        <v>137</v>
      </c>
      <c r="E191" s="182" t="s">
        <v>261</v>
      </c>
      <c r="F191" s="183" t="s">
        <v>704</v>
      </c>
      <c r="G191" s="184" t="s">
        <v>544</v>
      </c>
      <c r="H191" s="185">
        <v>6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38</v>
      </c>
      <c r="O191" s="77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141</v>
      </c>
      <c r="AT191" s="193" t="s">
        <v>137</v>
      </c>
      <c r="AU191" s="193" t="s">
        <v>82</v>
      </c>
      <c r="AY191" s="19" t="s">
        <v>135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9" t="s">
        <v>80</v>
      </c>
      <c r="BK191" s="194">
        <f>ROUND(I191*H191,2)</f>
        <v>0</v>
      </c>
      <c r="BL191" s="19" t="s">
        <v>141</v>
      </c>
      <c r="BM191" s="193" t="s">
        <v>287</v>
      </c>
    </row>
    <row r="192" s="2" customFormat="1" ht="16.5" customHeight="1">
      <c r="A192" s="38"/>
      <c r="B192" s="180"/>
      <c r="C192" s="181" t="s">
        <v>265</v>
      </c>
      <c r="D192" s="181" t="s">
        <v>137</v>
      </c>
      <c r="E192" s="182" t="s">
        <v>265</v>
      </c>
      <c r="F192" s="183" t="s">
        <v>705</v>
      </c>
      <c r="G192" s="184" t="s">
        <v>544</v>
      </c>
      <c r="H192" s="185">
        <v>3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38</v>
      </c>
      <c r="O192" s="77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141</v>
      </c>
      <c r="AT192" s="193" t="s">
        <v>137</v>
      </c>
      <c r="AU192" s="193" t="s">
        <v>82</v>
      </c>
      <c r="AY192" s="19" t="s">
        <v>135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9" t="s">
        <v>80</v>
      </c>
      <c r="BK192" s="194">
        <f>ROUND(I192*H192,2)</f>
        <v>0</v>
      </c>
      <c r="BL192" s="19" t="s">
        <v>141</v>
      </c>
      <c r="BM192" s="193" t="s">
        <v>396</v>
      </c>
    </row>
    <row r="193" s="2" customFormat="1" ht="21.75" customHeight="1">
      <c r="A193" s="38"/>
      <c r="B193" s="180"/>
      <c r="C193" s="181" t="s">
        <v>269</v>
      </c>
      <c r="D193" s="181" t="s">
        <v>137</v>
      </c>
      <c r="E193" s="182" t="s">
        <v>269</v>
      </c>
      <c r="F193" s="183" t="s">
        <v>706</v>
      </c>
      <c r="G193" s="184" t="s">
        <v>544</v>
      </c>
      <c r="H193" s="185">
        <v>14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38</v>
      </c>
      <c r="O193" s="77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141</v>
      </c>
      <c r="AT193" s="193" t="s">
        <v>137</v>
      </c>
      <c r="AU193" s="193" t="s">
        <v>82</v>
      </c>
      <c r="AY193" s="19" t="s">
        <v>135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9" t="s">
        <v>80</v>
      </c>
      <c r="BK193" s="194">
        <f>ROUND(I193*H193,2)</f>
        <v>0</v>
      </c>
      <c r="BL193" s="19" t="s">
        <v>141</v>
      </c>
      <c r="BM193" s="193" t="s">
        <v>444</v>
      </c>
    </row>
    <row r="194" s="2" customFormat="1" ht="24.15" customHeight="1">
      <c r="A194" s="38"/>
      <c r="B194" s="180"/>
      <c r="C194" s="181" t="s">
        <v>569</v>
      </c>
      <c r="D194" s="181" t="s">
        <v>137</v>
      </c>
      <c r="E194" s="182" t="s">
        <v>569</v>
      </c>
      <c r="F194" s="183" t="s">
        <v>707</v>
      </c>
      <c r="G194" s="184" t="s">
        <v>708</v>
      </c>
      <c r="H194" s="185">
        <v>2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38</v>
      </c>
      <c r="O194" s="77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141</v>
      </c>
      <c r="AT194" s="193" t="s">
        <v>137</v>
      </c>
      <c r="AU194" s="193" t="s">
        <v>82</v>
      </c>
      <c r="AY194" s="19" t="s">
        <v>135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9" t="s">
        <v>80</v>
      </c>
      <c r="BK194" s="194">
        <f>ROUND(I194*H194,2)</f>
        <v>0</v>
      </c>
      <c r="BL194" s="19" t="s">
        <v>141</v>
      </c>
      <c r="BM194" s="193" t="s">
        <v>326</v>
      </c>
    </row>
    <row r="195" s="2" customFormat="1" ht="21.75" customHeight="1">
      <c r="A195" s="38"/>
      <c r="B195" s="180"/>
      <c r="C195" s="181" t="s">
        <v>572</v>
      </c>
      <c r="D195" s="181" t="s">
        <v>137</v>
      </c>
      <c r="E195" s="182" t="s">
        <v>572</v>
      </c>
      <c r="F195" s="183" t="s">
        <v>709</v>
      </c>
      <c r="G195" s="184" t="s">
        <v>544</v>
      </c>
      <c r="H195" s="185">
        <v>2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38</v>
      </c>
      <c r="O195" s="77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141</v>
      </c>
      <c r="AT195" s="193" t="s">
        <v>137</v>
      </c>
      <c r="AU195" s="193" t="s">
        <v>82</v>
      </c>
      <c r="AY195" s="19" t="s">
        <v>135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9" t="s">
        <v>80</v>
      </c>
      <c r="BK195" s="194">
        <f>ROUND(I195*H195,2)</f>
        <v>0</v>
      </c>
      <c r="BL195" s="19" t="s">
        <v>141</v>
      </c>
      <c r="BM195" s="193" t="s">
        <v>295</v>
      </c>
    </row>
    <row r="196" s="2" customFormat="1" ht="16.5" customHeight="1">
      <c r="A196" s="38"/>
      <c r="B196" s="180"/>
      <c r="C196" s="181" t="s">
        <v>574</v>
      </c>
      <c r="D196" s="181" t="s">
        <v>137</v>
      </c>
      <c r="E196" s="182" t="s">
        <v>574</v>
      </c>
      <c r="F196" s="183" t="s">
        <v>710</v>
      </c>
      <c r="G196" s="184" t="s">
        <v>544</v>
      </c>
      <c r="H196" s="185">
        <v>5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38</v>
      </c>
      <c r="O196" s="77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141</v>
      </c>
      <c r="AT196" s="193" t="s">
        <v>137</v>
      </c>
      <c r="AU196" s="193" t="s">
        <v>82</v>
      </c>
      <c r="AY196" s="19" t="s">
        <v>135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9" t="s">
        <v>80</v>
      </c>
      <c r="BK196" s="194">
        <f>ROUND(I196*H196,2)</f>
        <v>0</v>
      </c>
      <c r="BL196" s="19" t="s">
        <v>141</v>
      </c>
      <c r="BM196" s="193" t="s">
        <v>711</v>
      </c>
    </row>
    <row r="197" s="2" customFormat="1" ht="16.5" customHeight="1">
      <c r="A197" s="38"/>
      <c r="B197" s="180"/>
      <c r="C197" s="181" t="s">
        <v>274</v>
      </c>
      <c r="D197" s="181" t="s">
        <v>137</v>
      </c>
      <c r="E197" s="182" t="s">
        <v>274</v>
      </c>
      <c r="F197" s="183" t="s">
        <v>712</v>
      </c>
      <c r="G197" s="184" t="s">
        <v>544</v>
      </c>
      <c r="H197" s="185">
        <v>5</v>
      </c>
      <c r="I197" s="186"/>
      <c r="J197" s="187">
        <f>ROUND(I197*H197,2)</f>
        <v>0</v>
      </c>
      <c r="K197" s="188"/>
      <c r="L197" s="39"/>
      <c r="M197" s="189" t="s">
        <v>1</v>
      </c>
      <c r="N197" s="190" t="s">
        <v>38</v>
      </c>
      <c r="O197" s="77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141</v>
      </c>
      <c r="AT197" s="193" t="s">
        <v>137</v>
      </c>
      <c r="AU197" s="193" t="s">
        <v>82</v>
      </c>
      <c r="AY197" s="19" t="s">
        <v>135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9" t="s">
        <v>80</v>
      </c>
      <c r="BK197" s="194">
        <f>ROUND(I197*H197,2)</f>
        <v>0</v>
      </c>
      <c r="BL197" s="19" t="s">
        <v>141</v>
      </c>
      <c r="BM197" s="193" t="s">
        <v>713</v>
      </c>
    </row>
    <row r="198" s="2" customFormat="1" ht="16.5" customHeight="1">
      <c r="A198" s="38"/>
      <c r="B198" s="180"/>
      <c r="C198" s="181" t="s">
        <v>279</v>
      </c>
      <c r="D198" s="181" t="s">
        <v>137</v>
      </c>
      <c r="E198" s="182" t="s">
        <v>279</v>
      </c>
      <c r="F198" s="183" t="s">
        <v>714</v>
      </c>
      <c r="G198" s="184" t="s">
        <v>544</v>
      </c>
      <c r="H198" s="185">
        <v>6</v>
      </c>
      <c r="I198" s="186"/>
      <c r="J198" s="187">
        <f>ROUND(I198*H198,2)</f>
        <v>0</v>
      </c>
      <c r="K198" s="188"/>
      <c r="L198" s="39"/>
      <c r="M198" s="189" t="s">
        <v>1</v>
      </c>
      <c r="N198" s="190" t="s">
        <v>38</v>
      </c>
      <c r="O198" s="77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141</v>
      </c>
      <c r="AT198" s="193" t="s">
        <v>137</v>
      </c>
      <c r="AU198" s="193" t="s">
        <v>82</v>
      </c>
      <c r="AY198" s="19" t="s">
        <v>135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9" t="s">
        <v>80</v>
      </c>
      <c r="BK198" s="194">
        <f>ROUND(I198*H198,2)</f>
        <v>0</v>
      </c>
      <c r="BL198" s="19" t="s">
        <v>141</v>
      </c>
      <c r="BM198" s="193" t="s">
        <v>715</v>
      </c>
    </row>
    <row r="199" s="2" customFormat="1" ht="16.5" customHeight="1">
      <c r="A199" s="38"/>
      <c r="B199" s="180"/>
      <c r="C199" s="181" t="s">
        <v>283</v>
      </c>
      <c r="D199" s="181" t="s">
        <v>137</v>
      </c>
      <c r="E199" s="182" t="s">
        <v>283</v>
      </c>
      <c r="F199" s="183" t="s">
        <v>716</v>
      </c>
      <c r="G199" s="184" t="s">
        <v>544</v>
      </c>
      <c r="H199" s="185">
        <v>16</v>
      </c>
      <c r="I199" s="186"/>
      <c r="J199" s="187">
        <f>ROUND(I199*H199,2)</f>
        <v>0</v>
      </c>
      <c r="K199" s="188"/>
      <c r="L199" s="39"/>
      <c r="M199" s="189" t="s">
        <v>1</v>
      </c>
      <c r="N199" s="190" t="s">
        <v>38</v>
      </c>
      <c r="O199" s="77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141</v>
      </c>
      <c r="AT199" s="193" t="s">
        <v>137</v>
      </c>
      <c r="AU199" s="193" t="s">
        <v>82</v>
      </c>
      <c r="AY199" s="19" t="s">
        <v>135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9" t="s">
        <v>80</v>
      </c>
      <c r="BK199" s="194">
        <f>ROUND(I199*H199,2)</f>
        <v>0</v>
      </c>
      <c r="BL199" s="19" t="s">
        <v>141</v>
      </c>
      <c r="BM199" s="193" t="s">
        <v>717</v>
      </c>
    </row>
    <row r="200" s="2" customFormat="1" ht="24.15" customHeight="1">
      <c r="A200" s="38"/>
      <c r="B200" s="180"/>
      <c r="C200" s="181" t="s">
        <v>585</v>
      </c>
      <c r="D200" s="181" t="s">
        <v>137</v>
      </c>
      <c r="E200" s="182" t="s">
        <v>585</v>
      </c>
      <c r="F200" s="183" t="s">
        <v>718</v>
      </c>
      <c r="G200" s="184" t="s">
        <v>544</v>
      </c>
      <c r="H200" s="185">
        <v>25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38</v>
      </c>
      <c r="O200" s="77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141</v>
      </c>
      <c r="AT200" s="193" t="s">
        <v>137</v>
      </c>
      <c r="AU200" s="193" t="s">
        <v>82</v>
      </c>
      <c r="AY200" s="19" t="s">
        <v>135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9" t="s">
        <v>80</v>
      </c>
      <c r="BK200" s="194">
        <f>ROUND(I200*H200,2)</f>
        <v>0</v>
      </c>
      <c r="BL200" s="19" t="s">
        <v>141</v>
      </c>
      <c r="BM200" s="193" t="s">
        <v>719</v>
      </c>
    </row>
    <row r="201" s="2" customFormat="1" ht="16.5" customHeight="1">
      <c r="A201" s="38"/>
      <c r="B201" s="180"/>
      <c r="C201" s="181" t="s">
        <v>291</v>
      </c>
      <c r="D201" s="181" t="s">
        <v>137</v>
      </c>
      <c r="E201" s="182" t="s">
        <v>291</v>
      </c>
      <c r="F201" s="183" t="s">
        <v>720</v>
      </c>
      <c r="G201" s="184" t="s">
        <v>1</v>
      </c>
      <c r="H201" s="185">
        <v>0</v>
      </c>
      <c r="I201" s="186"/>
      <c r="J201" s="187">
        <f>ROUND(I201*H201,2)</f>
        <v>0</v>
      </c>
      <c r="K201" s="188"/>
      <c r="L201" s="39"/>
      <c r="M201" s="189" t="s">
        <v>1</v>
      </c>
      <c r="N201" s="190" t="s">
        <v>38</v>
      </c>
      <c r="O201" s="77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141</v>
      </c>
      <c r="AT201" s="193" t="s">
        <v>137</v>
      </c>
      <c r="AU201" s="193" t="s">
        <v>82</v>
      </c>
      <c r="AY201" s="19" t="s">
        <v>135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9" t="s">
        <v>80</v>
      </c>
      <c r="BK201" s="194">
        <f>ROUND(I201*H201,2)</f>
        <v>0</v>
      </c>
      <c r="BL201" s="19" t="s">
        <v>141</v>
      </c>
      <c r="BM201" s="193" t="s">
        <v>721</v>
      </c>
    </row>
    <row r="202" s="2" customFormat="1" ht="24.15" customHeight="1">
      <c r="A202" s="38"/>
      <c r="B202" s="180"/>
      <c r="C202" s="181" t="s">
        <v>722</v>
      </c>
      <c r="D202" s="181" t="s">
        <v>137</v>
      </c>
      <c r="E202" s="182" t="s">
        <v>722</v>
      </c>
      <c r="F202" s="183" t="s">
        <v>723</v>
      </c>
      <c r="G202" s="184" t="s">
        <v>544</v>
      </c>
      <c r="H202" s="185">
        <v>1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38</v>
      </c>
      <c r="O202" s="77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141</v>
      </c>
      <c r="AT202" s="193" t="s">
        <v>137</v>
      </c>
      <c r="AU202" s="193" t="s">
        <v>82</v>
      </c>
      <c r="AY202" s="19" t="s">
        <v>135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9" t="s">
        <v>80</v>
      </c>
      <c r="BK202" s="194">
        <f>ROUND(I202*H202,2)</f>
        <v>0</v>
      </c>
      <c r="BL202" s="19" t="s">
        <v>141</v>
      </c>
      <c r="BM202" s="193" t="s">
        <v>724</v>
      </c>
    </row>
    <row r="203" s="2" customFormat="1" ht="16.5" customHeight="1">
      <c r="A203" s="38"/>
      <c r="B203" s="180"/>
      <c r="C203" s="181" t="s">
        <v>299</v>
      </c>
      <c r="D203" s="181" t="s">
        <v>137</v>
      </c>
      <c r="E203" s="182" t="s">
        <v>299</v>
      </c>
      <c r="F203" s="183" t="s">
        <v>725</v>
      </c>
      <c r="G203" s="184" t="s">
        <v>544</v>
      </c>
      <c r="H203" s="185">
        <v>2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38</v>
      </c>
      <c r="O203" s="77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141</v>
      </c>
      <c r="AT203" s="193" t="s">
        <v>137</v>
      </c>
      <c r="AU203" s="193" t="s">
        <v>82</v>
      </c>
      <c r="AY203" s="19" t="s">
        <v>135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9" t="s">
        <v>80</v>
      </c>
      <c r="BK203" s="194">
        <f>ROUND(I203*H203,2)</f>
        <v>0</v>
      </c>
      <c r="BL203" s="19" t="s">
        <v>141</v>
      </c>
      <c r="BM203" s="193" t="s">
        <v>726</v>
      </c>
    </row>
    <row r="204" s="2" customFormat="1" ht="16.5" customHeight="1">
      <c r="A204" s="38"/>
      <c r="B204" s="180"/>
      <c r="C204" s="181" t="s">
        <v>305</v>
      </c>
      <c r="D204" s="181" t="s">
        <v>137</v>
      </c>
      <c r="E204" s="182" t="s">
        <v>305</v>
      </c>
      <c r="F204" s="183" t="s">
        <v>727</v>
      </c>
      <c r="G204" s="184" t="s">
        <v>1</v>
      </c>
      <c r="H204" s="185">
        <v>0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38</v>
      </c>
      <c r="O204" s="77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141</v>
      </c>
      <c r="AT204" s="193" t="s">
        <v>137</v>
      </c>
      <c r="AU204" s="193" t="s">
        <v>82</v>
      </c>
      <c r="AY204" s="19" t="s">
        <v>135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9" t="s">
        <v>80</v>
      </c>
      <c r="BK204" s="194">
        <f>ROUND(I204*H204,2)</f>
        <v>0</v>
      </c>
      <c r="BL204" s="19" t="s">
        <v>141</v>
      </c>
      <c r="BM204" s="193" t="s">
        <v>728</v>
      </c>
    </row>
    <row r="205" s="2" customFormat="1" ht="16.5" customHeight="1">
      <c r="A205" s="38"/>
      <c r="B205" s="180"/>
      <c r="C205" s="181" t="s">
        <v>318</v>
      </c>
      <c r="D205" s="181" t="s">
        <v>137</v>
      </c>
      <c r="E205" s="182" t="s">
        <v>318</v>
      </c>
      <c r="F205" s="183" t="s">
        <v>729</v>
      </c>
      <c r="G205" s="184" t="s">
        <v>730</v>
      </c>
      <c r="H205" s="185">
        <v>1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38</v>
      </c>
      <c r="O205" s="77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141</v>
      </c>
      <c r="AT205" s="193" t="s">
        <v>137</v>
      </c>
      <c r="AU205" s="193" t="s">
        <v>82</v>
      </c>
      <c r="AY205" s="19" t="s">
        <v>135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9" t="s">
        <v>80</v>
      </c>
      <c r="BK205" s="194">
        <f>ROUND(I205*H205,2)</f>
        <v>0</v>
      </c>
      <c r="BL205" s="19" t="s">
        <v>141</v>
      </c>
      <c r="BM205" s="193" t="s">
        <v>731</v>
      </c>
    </row>
    <row r="206" s="2" customFormat="1" ht="16.5" customHeight="1">
      <c r="A206" s="38"/>
      <c r="B206" s="180"/>
      <c r="C206" s="181" t="s">
        <v>322</v>
      </c>
      <c r="D206" s="181" t="s">
        <v>137</v>
      </c>
      <c r="E206" s="182" t="s">
        <v>322</v>
      </c>
      <c r="F206" s="183" t="s">
        <v>732</v>
      </c>
      <c r="G206" s="184" t="s">
        <v>730</v>
      </c>
      <c r="H206" s="185">
        <v>1</v>
      </c>
      <c r="I206" s="186"/>
      <c r="J206" s="187">
        <f>ROUND(I206*H206,2)</f>
        <v>0</v>
      </c>
      <c r="K206" s="188"/>
      <c r="L206" s="39"/>
      <c r="M206" s="189" t="s">
        <v>1</v>
      </c>
      <c r="N206" s="190" t="s">
        <v>38</v>
      </c>
      <c r="O206" s="77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141</v>
      </c>
      <c r="AT206" s="193" t="s">
        <v>137</v>
      </c>
      <c r="AU206" s="193" t="s">
        <v>82</v>
      </c>
      <c r="AY206" s="19" t="s">
        <v>135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9" t="s">
        <v>80</v>
      </c>
      <c r="BK206" s="194">
        <f>ROUND(I206*H206,2)</f>
        <v>0</v>
      </c>
      <c r="BL206" s="19" t="s">
        <v>141</v>
      </c>
      <c r="BM206" s="193" t="s">
        <v>733</v>
      </c>
    </row>
    <row r="207" s="2" customFormat="1" ht="16.5" customHeight="1">
      <c r="A207" s="38"/>
      <c r="B207" s="180"/>
      <c r="C207" s="181" t="s">
        <v>334</v>
      </c>
      <c r="D207" s="181" t="s">
        <v>137</v>
      </c>
      <c r="E207" s="182" t="s">
        <v>334</v>
      </c>
      <c r="F207" s="183" t="s">
        <v>734</v>
      </c>
      <c r="G207" s="184" t="s">
        <v>544</v>
      </c>
      <c r="H207" s="185">
        <v>1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38</v>
      </c>
      <c r="O207" s="77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141</v>
      </c>
      <c r="AT207" s="193" t="s">
        <v>137</v>
      </c>
      <c r="AU207" s="193" t="s">
        <v>82</v>
      </c>
      <c r="AY207" s="19" t="s">
        <v>135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9" t="s">
        <v>80</v>
      </c>
      <c r="BK207" s="194">
        <f>ROUND(I207*H207,2)</f>
        <v>0</v>
      </c>
      <c r="BL207" s="19" t="s">
        <v>141</v>
      </c>
      <c r="BM207" s="193" t="s">
        <v>735</v>
      </c>
    </row>
    <row r="208" s="2" customFormat="1" ht="16.5" customHeight="1">
      <c r="A208" s="38"/>
      <c r="B208" s="180"/>
      <c r="C208" s="181" t="s">
        <v>338</v>
      </c>
      <c r="D208" s="181" t="s">
        <v>137</v>
      </c>
      <c r="E208" s="182" t="s">
        <v>338</v>
      </c>
      <c r="F208" s="183" t="s">
        <v>736</v>
      </c>
      <c r="G208" s="184" t="s">
        <v>544</v>
      </c>
      <c r="H208" s="185">
        <v>2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38</v>
      </c>
      <c r="O208" s="77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141</v>
      </c>
      <c r="AT208" s="193" t="s">
        <v>137</v>
      </c>
      <c r="AU208" s="193" t="s">
        <v>82</v>
      </c>
      <c r="AY208" s="19" t="s">
        <v>135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9" t="s">
        <v>80</v>
      </c>
      <c r="BK208" s="194">
        <f>ROUND(I208*H208,2)</f>
        <v>0</v>
      </c>
      <c r="BL208" s="19" t="s">
        <v>141</v>
      </c>
      <c r="BM208" s="193" t="s">
        <v>737</v>
      </c>
    </row>
    <row r="209" s="2" customFormat="1" ht="16.5" customHeight="1">
      <c r="A209" s="38"/>
      <c r="B209" s="180"/>
      <c r="C209" s="181" t="s">
        <v>342</v>
      </c>
      <c r="D209" s="181" t="s">
        <v>137</v>
      </c>
      <c r="E209" s="182" t="s">
        <v>342</v>
      </c>
      <c r="F209" s="183" t="s">
        <v>738</v>
      </c>
      <c r="G209" s="184" t="s">
        <v>1</v>
      </c>
      <c r="H209" s="185">
        <v>0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38</v>
      </c>
      <c r="O209" s="77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141</v>
      </c>
      <c r="AT209" s="193" t="s">
        <v>137</v>
      </c>
      <c r="AU209" s="193" t="s">
        <v>82</v>
      </c>
      <c r="AY209" s="19" t="s">
        <v>135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9" t="s">
        <v>80</v>
      </c>
      <c r="BK209" s="194">
        <f>ROUND(I209*H209,2)</f>
        <v>0</v>
      </c>
      <c r="BL209" s="19" t="s">
        <v>141</v>
      </c>
      <c r="BM209" s="193" t="s">
        <v>739</v>
      </c>
    </row>
    <row r="210" s="2" customFormat="1" ht="16.5" customHeight="1">
      <c r="A210" s="38"/>
      <c r="B210" s="180"/>
      <c r="C210" s="181" t="s">
        <v>740</v>
      </c>
      <c r="D210" s="181" t="s">
        <v>137</v>
      </c>
      <c r="E210" s="182" t="s">
        <v>740</v>
      </c>
      <c r="F210" s="183" t="s">
        <v>741</v>
      </c>
      <c r="G210" s="184" t="s">
        <v>544</v>
      </c>
      <c r="H210" s="185">
        <v>1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38</v>
      </c>
      <c r="O210" s="77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141</v>
      </c>
      <c r="AT210" s="193" t="s">
        <v>137</v>
      </c>
      <c r="AU210" s="193" t="s">
        <v>82</v>
      </c>
      <c r="AY210" s="19" t="s">
        <v>135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9" t="s">
        <v>80</v>
      </c>
      <c r="BK210" s="194">
        <f>ROUND(I210*H210,2)</f>
        <v>0</v>
      </c>
      <c r="BL210" s="19" t="s">
        <v>141</v>
      </c>
      <c r="BM210" s="193" t="s">
        <v>742</v>
      </c>
    </row>
    <row r="211" s="12" customFormat="1" ht="25.92" customHeight="1">
      <c r="A211" s="12"/>
      <c r="B211" s="167"/>
      <c r="C211" s="12"/>
      <c r="D211" s="168" t="s">
        <v>72</v>
      </c>
      <c r="E211" s="169" t="s">
        <v>743</v>
      </c>
      <c r="F211" s="169" t="s">
        <v>744</v>
      </c>
      <c r="G211" s="12"/>
      <c r="H211" s="12"/>
      <c r="I211" s="170"/>
      <c r="J211" s="171">
        <f>BK211</f>
        <v>0</v>
      </c>
      <c r="K211" s="12"/>
      <c r="L211" s="167"/>
      <c r="M211" s="172"/>
      <c r="N211" s="173"/>
      <c r="O211" s="173"/>
      <c r="P211" s="174">
        <f>P212</f>
        <v>0</v>
      </c>
      <c r="Q211" s="173"/>
      <c r="R211" s="174">
        <f>R212</f>
        <v>0</v>
      </c>
      <c r="S211" s="173"/>
      <c r="T211" s="175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8" t="s">
        <v>80</v>
      </c>
      <c r="AT211" s="176" t="s">
        <v>72</v>
      </c>
      <c r="AU211" s="176" t="s">
        <v>73</v>
      </c>
      <c r="AY211" s="168" t="s">
        <v>135</v>
      </c>
      <c r="BK211" s="177">
        <f>BK212</f>
        <v>0</v>
      </c>
    </row>
    <row r="212" s="12" customFormat="1" ht="22.8" customHeight="1">
      <c r="A212" s="12"/>
      <c r="B212" s="167"/>
      <c r="C212" s="12"/>
      <c r="D212" s="168" t="s">
        <v>72</v>
      </c>
      <c r="E212" s="178" t="s">
        <v>632</v>
      </c>
      <c r="F212" s="178" t="s">
        <v>633</v>
      </c>
      <c r="G212" s="12"/>
      <c r="H212" s="12"/>
      <c r="I212" s="170"/>
      <c r="J212" s="179">
        <f>BK212</f>
        <v>0</v>
      </c>
      <c r="K212" s="12"/>
      <c r="L212" s="167"/>
      <c r="M212" s="172"/>
      <c r="N212" s="173"/>
      <c r="O212" s="173"/>
      <c r="P212" s="174">
        <f>SUM(P213:P219)</f>
        <v>0</v>
      </c>
      <c r="Q212" s="173"/>
      <c r="R212" s="174">
        <f>SUM(R213:R219)</f>
        <v>0</v>
      </c>
      <c r="S212" s="173"/>
      <c r="T212" s="175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8" t="s">
        <v>80</v>
      </c>
      <c r="AT212" s="176" t="s">
        <v>72</v>
      </c>
      <c r="AU212" s="176" t="s">
        <v>80</v>
      </c>
      <c r="AY212" s="168" t="s">
        <v>135</v>
      </c>
      <c r="BK212" s="177">
        <f>SUM(BK213:BK219)</f>
        <v>0</v>
      </c>
    </row>
    <row r="213" s="2" customFormat="1" ht="16.5" customHeight="1">
      <c r="A213" s="38"/>
      <c r="B213" s="180"/>
      <c r="C213" s="181" t="s">
        <v>80</v>
      </c>
      <c r="D213" s="181" t="s">
        <v>137</v>
      </c>
      <c r="E213" s="182" t="s">
        <v>745</v>
      </c>
      <c r="F213" s="183" t="s">
        <v>746</v>
      </c>
      <c r="G213" s="184" t="s">
        <v>1</v>
      </c>
      <c r="H213" s="185">
        <v>0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38</v>
      </c>
      <c r="O213" s="77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141</v>
      </c>
      <c r="AT213" s="193" t="s">
        <v>137</v>
      </c>
      <c r="AU213" s="193" t="s">
        <v>82</v>
      </c>
      <c r="AY213" s="19" t="s">
        <v>135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9" t="s">
        <v>80</v>
      </c>
      <c r="BK213" s="194">
        <f>ROUND(I213*H213,2)</f>
        <v>0</v>
      </c>
      <c r="BL213" s="19" t="s">
        <v>141</v>
      </c>
      <c r="BM213" s="193" t="s">
        <v>747</v>
      </c>
    </row>
    <row r="214" s="2" customFormat="1" ht="24.15" customHeight="1">
      <c r="A214" s="38"/>
      <c r="B214" s="180"/>
      <c r="C214" s="181" t="s">
        <v>82</v>
      </c>
      <c r="D214" s="181" t="s">
        <v>137</v>
      </c>
      <c r="E214" s="182" t="s">
        <v>748</v>
      </c>
      <c r="F214" s="183" t="s">
        <v>749</v>
      </c>
      <c r="G214" s="184" t="s">
        <v>544</v>
      </c>
      <c r="H214" s="185">
        <v>1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38</v>
      </c>
      <c r="O214" s="77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141</v>
      </c>
      <c r="AT214" s="193" t="s">
        <v>137</v>
      </c>
      <c r="AU214" s="193" t="s">
        <v>82</v>
      </c>
      <c r="AY214" s="19" t="s">
        <v>135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9" t="s">
        <v>80</v>
      </c>
      <c r="BK214" s="194">
        <f>ROUND(I214*H214,2)</f>
        <v>0</v>
      </c>
      <c r="BL214" s="19" t="s">
        <v>141</v>
      </c>
      <c r="BM214" s="193" t="s">
        <v>750</v>
      </c>
    </row>
    <row r="215" s="2" customFormat="1" ht="16.5" customHeight="1">
      <c r="A215" s="38"/>
      <c r="B215" s="180"/>
      <c r="C215" s="181" t="s">
        <v>151</v>
      </c>
      <c r="D215" s="181" t="s">
        <v>137</v>
      </c>
      <c r="E215" s="182" t="s">
        <v>751</v>
      </c>
      <c r="F215" s="183" t="s">
        <v>752</v>
      </c>
      <c r="G215" s="184" t="s">
        <v>544</v>
      </c>
      <c r="H215" s="185">
        <v>1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38</v>
      </c>
      <c r="O215" s="77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141</v>
      </c>
      <c r="AT215" s="193" t="s">
        <v>137</v>
      </c>
      <c r="AU215" s="193" t="s">
        <v>82</v>
      </c>
      <c r="AY215" s="19" t="s">
        <v>135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9" t="s">
        <v>80</v>
      </c>
      <c r="BK215" s="194">
        <f>ROUND(I215*H215,2)</f>
        <v>0</v>
      </c>
      <c r="BL215" s="19" t="s">
        <v>141</v>
      </c>
      <c r="BM215" s="193" t="s">
        <v>753</v>
      </c>
    </row>
    <row r="216" s="2" customFormat="1" ht="24.15" customHeight="1">
      <c r="A216" s="38"/>
      <c r="B216" s="180"/>
      <c r="C216" s="181" t="s">
        <v>141</v>
      </c>
      <c r="D216" s="181" t="s">
        <v>137</v>
      </c>
      <c r="E216" s="182" t="s">
        <v>754</v>
      </c>
      <c r="F216" s="183" t="s">
        <v>755</v>
      </c>
      <c r="G216" s="184" t="s">
        <v>544</v>
      </c>
      <c r="H216" s="185">
        <v>1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38</v>
      </c>
      <c r="O216" s="77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141</v>
      </c>
      <c r="AT216" s="193" t="s">
        <v>137</v>
      </c>
      <c r="AU216" s="193" t="s">
        <v>82</v>
      </c>
      <c r="AY216" s="19" t="s">
        <v>135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9" t="s">
        <v>80</v>
      </c>
      <c r="BK216" s="194">
        <f>ROUND(I216*H216,2)</f>
        <v>0</v>
      </c>
      <c r="BL216" s="19" t="s">
        <v>141</v>
      </c>
      <c r="BM216" s="193" t="s">
        <v>756</v>
      </c>
    </row>
    <row r="217" s="2" customFormat="1" ht="24.15" customHeight="1">
      <c r="A217" s="38"/>
      <c r="B217" s="180"/>
      <c r="C217" s="181" t="s">
        <v>165</v>
      </c>
      <c r="D217" s="181" t="s">
        <v>137</v>
      </c>
      <c r="E217" s="182" t="s">
        <v>757</v>
      </c>
      <c r="F217" s="183" t="s">
        <v>758</v>
      </c>
      <c r="G217" s="184" t="s">
        <v>544</v>
      </c>
      <c r="H217" s="185">
        <v>1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38</v>
      </c>
      <c r="O217" s="77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141</v>
      </c>
      <c r="AT217" s="193" t="s">
        <v>137</v>
      </c>
      <c r="AU217" s="193" t="s">
        <v>82</v>
      </c>
      <c r="AY217" s="19" t="s">
        <v>135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9" t="s">
        <v>80</v>
      </c>
      <c r="BK217" s="194">
        <f>ROUND(I217*H217,2)</f>
        <v>0</v>
      </c>
      <c r="BL217" s="19" t="s">
        <v>141</v>
      </c>
      <c r="BM217" s="193" t="s">
        <v>759</v>
      </c>
    </row>
    <row r="218" s="2" customFormat="1" ht="16.5" customHeight="1">
      <c r="A218" s="38"/>
      <c r="B218" s="180"/>
      <c r="C218" s="181" t="s">
        <v>171</v>
      </c>
      <c r="D218" s="181" t="s">
        <v>137</v>
      </c>
      <c r="E218" s="182" t="s">
        <v>760</v>
      </c>
      <c r="F218" s="183" t="s">
        <v>761</v>
      </c>
      <c r="G218" s="184" t="s">
        <v>708</v>
      </c>
      <c r="H218" s="185">
        <v>1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38</v>
      </c>
      <c r="O218" s="77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141</v>
      </c>
      <c r="AT218" s="193" t="s">
        <v>137</v>
      </c>
      <c r="AU218" s="193" t="s">
        <v>82</v>
      </c>
      <c r="AY218" s="19" t="s">
        <v>135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9" t="s">
        <v>80</v>
      </c>
      <c r="BK218" s="194">
        <f>ROUND(I218*H218,2)</f>
        <v>0</v>
      </c>
      <c r="BL218" s="19" t="s">
        <v>141</v>
      </c>
      <c r="BM218" s="193" t="s">
        <v>762</v>
      </c>
    </row>
    <row r="219" s="2" customFormat="1" ht="16.5" customHeight="1">
      <c r="A219" s="38"/>
      <c r="B219" s="180"/>
      <c r="C219" s="181" t="s">
        <v>176</v>
      </c>
      <c r="D219" s="181" t="s">
        <v>137</v>
      </c>
      <c r="E219" s="182" t="s">
        <v>763</v>
      </c>
      <c r="F219" s="183" t="s">
        <v>764</v>
      </c>
      <c r="G219" s="184" t="s">
        <v>544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38</v>
      </c>
      <c r="O219" s="77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141</v>
      </c>
      <c r="AT219" s="193" t="s">
        <v>137</v>
      </c>
      <c r="AU219" s="193" t="s">
        <v>82</v>
      </c>
      <c r="AY219" s="19" t="s">
        <v>135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19" t="s">
        <v>80</v>
      </c>
      <c r="BK219" s="194">
        <f>ROUND(I219*H219,2)</f>
        <v>0</v>
      </c>
      <c r="BL219" s="19" t="s">
        <v>141</v>
      </c>
      <c r="BM219" s="193" t="s">
        <v>765</v>
      </c>
    </row>
    <row r="220" s="12" customFormat="1" ht="25.92" customHeight="1">
      <c r="A220" s="12"/>
      <c r="B220" s="167"/>
      <c r="C220" s="12"/>
      <c r="D220" s="168" t="s">
        <v>72</v>
      </c>
      <c r="E220" s="169" t="s">
        <v>766</v>
      </c>
      <c r="F220" s="169" t="s">
        <v>767</v>
      </c>
      <c r="G220" s="12"/>
      <c r="H220" s="12"/>
      <c r="I220" s="170"/>
      <c r="J220" s="171">
        <f>BK220</f>
        <v>0</v>
      </c>
      <c r="K220" s="12"/>
      <c r="L220" s="167"/>
      <c r="M220" s="172"/>
      <c r="N220" s="173"/>
      <c r="O220" s="173"/>
      <c r="P220" s="174">
        <f>P221</f>
        <v>0</v>
      </c>
      <c r="Q220" s="173"/>
      <c r="R220" s="174">
        <f>R221</f>
        <v>0</v>
      </c>
      <c r="S220" s="173"/>
      <c r="T220" s="175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8" t="s">
        <v>80</v>
      </c>
      <c r="AT220" s="176" t="s">
        <v>72</v>
      </c>
      <c r="AU220" s="176" t="s">
        <v>73</v>
      </c>
      <c r="AY220" s="168" t="s">
        <v>135</v>
      </c>
      <c r="BK220" s="177">
        <f>BK221</f>
        <v>0</v>
      </c>
    </row>
    <row r="221" s="12" customFormat="1" ht="22.8" customHeight="1">
      <c r="A221" s="12"/>
      <c r="B221" s="167"/>
      <c r="C221" s="12"/>
      <c r="D221" s="168" t="s">
        <v>72</v>
      </c>
      <c r="E221" s="178" t="s">
        <v>632</v>
      </c>
      <c r="F221" s="178" t="s">
        <v>633</v>
      </c>
      <c r="G221" s="12"/>
      <c r="H221" s="12"/>
      <c r="I221" s="170"/>
      <c r="J221" s="179">
        <f>BK221</f>
        <v>0</v>
      </c>
      <c r="K221" s="12"/>
      <c r="L221" s="167"/>
      <c r="M221" s="172"/>
      <c r="N221" s="173"/>
      <c r="O221" s="173"/>
      <c r="P221" s="174">
        <f>SUM(P222:P226)</f>
        <v>0</v>
      </c>
      <c r="Q221" s="173"/>
      <c r="R221" s="174">
        <f>SUM(R222:R226)</f>
        <v>0</v>
      </c>
      <c r="S221" s="173"/>
      <c r="T221" s="175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8" t="s">
        <v>80</v>
      </c>
      <c r="AT221" s="176" t="s">
        <v>72</v>
      </c>
      <c r="AU221" s="176" t="s">
        <v>80</v>
      </c>
      <c r="AY221" s="168" t="s">
        <v>135</v>
      </c>
      <c r="BK221" s="177">
        <f>SUM(BK222:BK226)</f>
        <v>0</v>
      </c>
    </row>
    <row r="222" s="2" customFormat="1" ht="16.5" customHeight="1">
      <c r="A222" s="38"/>
      <c r="B222" s="180"/>
      <c r="C222" s="181" t="s">
        <v>80</v>
      </c>
      <c r="D222" s="181" t="s">
        <v>137</v>
      </c>
      <c r="E222" s="182" t="s">
        <v>768</v>
      </c>
      <c r="F222" s="183" t="s">
        <v>769</v>
      </c>
      <c r="G222" s="184" t="s">
        <v>1</v>
      </c>
      <c r="H222" s="185">
        <v>0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38</v>
      </c>
      <c r="O222" s="77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141</v>
      </c>
      <c r="AT222" s="193" t="s">
        <v>137</v>
      </c>
      <c r="AU222" s="193" t="s">
        <v>82</v>
      </c>
      <c r="AY222" s="19" t="s">
        <v>135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19" t="s">
        <v>80</v>
      </c>
      <c r="BK222" s="194">
        <f>ROUND(I222*H222,2)</f>
        <v>0</v>
      </c>
      <c r="BL222" s="19" t="s">
        <v>141</v>
      </c>
      <c r="BM222" s="193" t="s">
        <v>770</v>
      </c>
    </row>
    <row r="223" s="2" customFormat="1" ht="24.15" customHeight="1">
      <c r="A223" s="38"/>
      <c r="B223" s="180"/>
      <c r="C223" s="181" t="s">
        <v>82</v>
      </c>
      <c r="D223" s="181" t="s">
        <v>137</v>
      </c>
      <c r="E223" s="182" t="s">
        <v>771</v>
      </c>
      <c r="F223" s="183" t="s">
        <v>772</v>
      </c>
      <c r="G223" s="184" t="s">
        <v>544</v>
      </c>
      <c r="H223" s="185">
        <v>3</v>
      </c>
      <c r="I223" s="186"/>
      <c r="J223" s="187">
        <f>ROUND(I223*H223,2)</f>
        <v>0</v>
      </c>
      <c r="K223" s="188"/>
      <c r="L223" s="39"/>
      <c r="M223" s="189" t="s">
        <v>1</v>
      </c>
      <c r="N223" s="190" t="s">
        <v>38</v>
      </c>
      <c r="O223" s="77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141</v>
      </c>
      <c r="AT223" s="193" t="s">
        <v>137</v>
      </c>
      <c r="AU223" s="193" t="s">
        <v>82</v>
      </c>
      <c r="AY223" s="19" t="s">
        <v>135</v>
      </c>
      <c r="BE223" s="194">
        <f>IF(N223="základní",J223,0)</f>
        <v>0</v>
      </c>
      <c r="BF223" s="194">
        <f>IF(N223="snížená",J223,0)</f>
        <v>0</v>
      </c>
      <c r="BG223" s="194">
        <f>IF(N223="zákl. přenesená",J223,0)</f>
        <v>0</v>
      </c>
      <c r="BH223" s="194">
        <f>IF(N223="sníž. přenesená",J223,0)</f>
        <v>0</v>
      </c>
      <c r="BI223" s="194">
        <f>IF(N223="nulová",J223,0)</f>
        <v>0</v>
      </c>
      <c r="BJ223" s="19" t="s">
        <v>80</v>
      </c>
      <c r="BK223" s="194">
        <f>ROUND(I223*H223,2)</f>
        <v>0</v>
      </c>
      <c r="BL223" s="19" t="s">
        <v>141</v>
      </c>
      <c r="BM223" s="193" t="s">
        <v>773</v>
      </c>
    </row>
    <row r="224" s="2" customFormat="1" ht="24.15" customHeight="1">
      <c r="A224" s="38"/>
      <c r="B224" s="180"/>
      <c r="C224" s="181" t="s">
        <v>151</v>
      </c>
      <c r="D224" s="181" t="s">
        <v>137</v>
      </c>
      <c r="E224" s="182" t="s">
        <v>774</v>
      </c>
      <c r="F224" s="183" t="s">
        <v>775</v>
      </c>
      <c r="G224" s="184" t="s">
        <v>544</v>
      </c>
      <c r="H224" s="185">
        <v>2</v>
      </c>
      <c r="I224" s="186"/>
      <c r="J224" s="187">
        <f>ROUND(I224*H224,2)</f>
        <v>0</v>
      </c>
      <c r="K224" s="188"/>
      <c r="L224" s="39"/>
      <c r="M224" s="189" t="s">
        <v>1</v>
      </c>
      <c r="N224" s="190" t="s">
        <v>38</v>
      </c>
      <c r="O224" s="77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141</v>
      </c>
      <c r="AT224" s="193" t="s">
        <v>137</v>
      </c>
      <c r="AU224" s="193" t="s">
        <v>82</v>
      </c>
      <c r="AY224" s="19" t="s">
        <v>135</v>
      </c>
      <c r="BE224" s="194">
        <f>IF(N224="základní",J224,0)</f>
        <v>0</v>
      </c>
      <c r="BF224" s="194">
        <f>IF(N224="snížená",J224,0)</f>
        <v>0</v>
      </c>
      <c r="BG224" s="194">
        <f>IF(N224="zákl. přenesená",J224,0)</f>
        <v>0</v>
      </c>
      <c r="BH224" s="194">
        <f>IF(N224="sníž. přenesená",J224,0)</f>
        <v>0</v>
      </c>
      <c r="BI224" s="194">
        <f>IF(N224="nulová",J224,0)</f>
        <v>0</v>
      </c>
      <c r="BJ224" s="19" t="s">
        <v>80</v>
      </c>
      <c r="BK224" s="194">
        <f>ROUND(I224*H224,2)</f>
        <v>0</v>
      </c>
      <c r="BL224" s="19" t="s">
        <v>141</v>
      </c>
      <c r="BM224" s="193" t="s">
        <v>776</v>
      </c>
    </row>
    <row r="225" s="2" customFormat="1" ht="24.15" customHeight="1">
      <c r="A225" s="38"/>
      <c r="B225" s="180"/>
      <c r="C225" s="181" t="s">
        <v>141</v>
      </c>
      <c r="D225" s="181" t="s">
        <v>137</v>
      </c>
      <c r="E225" s="182" t="s">
        <v>777</v>
      </c>
      <c r="F225" s="183" t="s">
        <v>778</v>
      </c>
      <c r="G225" s="184" t="s">
        <v>544</v>
      </c>
      <c r="H225" s="185">
        <v>1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38</v>
      </c>
      <c r="O225" s="77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141</v>
      </c>
      <c r="AT225" s="193" t="s">
        <v>137</v>
      </c>
      <c r="AU225" s="193" t="s">
        <v>82</v>
      </c>
      <c r="AY225" s="19" t="s">
        <v>135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9" t="s">
        <v>80</v>
      </c>
      <c r="BK225" s="194">
        <f>ROUND(I225*H225,2)</f>
        <v>0</v>
      </c>
      <c r="BL225" s="19" t="s">
        <v>141</v>
      </c>
      <c r="BM225" s="193" t="s">
        <v>779</v>
      </c>
    </row>
    <row r="226" s="2" customFormat="1" ht="24.15" customHeight="1">
      <c r="A226" s="38"/>
      <c r="B226" s="180"/>
      <c r="C226" s="181" t="s">
        <v>165</v>
      </c>
      <c r="D226" s="181" t="s">
        <v>137</v>
      </c>
      <c r="E226" s="182" t="s">
        <v>780</v>
      </c>
      <c r="F226" s="183" t="s">
        <v>781</v>
      </c>
      <c r="G226" s="184" t="s">
        <v>544</v>
      </c>
      <c r="H226" s="185">
        <v>1</v>
      </c>
      <c r="I226" s="186"/>
      <c r="J226" s="187">
        <f>ROUND(I226*H226,2)</f>
        <v>0</v>
      </c>
      <c r="K226" s="188"/>
      <c r="L226" s="39"/>
      <c r="M226" s="189" t="s">
        <v>1</v>
      </c>
      <c r="N226" s="190" t="s">
        <v>38</v>
      </c>
      <c r="O226" s="77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141</v>
      </c>
      <c r="AT226" s="193" t="s">
        <v>137</v>
      </c>
      <c r="AU226" s="193" t="s">
        <v>82</v>
      </c>
      <c r="AY226" s="19" t="s">
        <v>135</v>
      </c>
      <c r="BE226" s="194">
        <f>IF(N226="základní",J226,0)</f>
        <v>0</v>
      </c>
      <c r="BF226" s="194">
        <f>IF(N226="snížená",J226,0)</f>
        <v>0</v>
      </c>
      <c r="BG226" s="194">
        <f>IF(N226="zákl. přenesená",J226,0)</f>
        <v>0</v>
      </c>
      <c r="BH226" s="194">
        <f>IF(N226="sníž. přenesená",J226,0)</f>
        <v>0</v>
      </c>
      <c r="BI226" s="194">
        <f>IF(N226="nulová",J226,0)</f>
        <v>0</v>
      </c>
      <c r="BJ226" s="19" t="s">
        <v>80</v>
      </c>
      <c r="BK226" s="194">
        <f>ROUND(I226*H226,2)</f>
        <v>0</v>
      </c>
      <c r="BL226" s="19" t="s">
        <v>141</v>
      </c>
      <c r="BM226" s="193" t="s">
        <v>782</v>
      </c>
    </row>
    <row r="227" s="12" customFormat="1" ht="25.92" customHeight="1">
      <c r="A227" s="12"/>
      <c r="B227" s="167"/>
      <c r="C227" s="12"/>
      <c r="D227" s="168" t="s">
        <v>72</v>
      </c>
      <c r="E227" s="169" t="s">
        <v>783</v>
      </c>
      <c r="F227" s="169" t="s">
        <v>784</v>
      </c>
      <c r="G227" s="12"/>
      <c r="H227" s="12"/>
      <c r="I227" s="170"/>
      <c r="J227" s="171">
        <f>BK227</f>
        <v>0</v>
      </c>
      <c r="K227" s="12"/>
      <c r="L227" s="167"/>
      <c r="M227" s="172"/>
      <c r="N227" s="173"/>
      <c r="O227" s="173"/>
      <c r="P227" s="174">
        <f>P228</f>
        <v>0</v>
      </c>
      <c r="Q227" s="173"/>
      <c r="R227" s="174">
        <f>R228</f>
        <v>0</v>
      </c>
      <c r="S227" s="173"/>
      <c r="T227" s="175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68" t="s">
        <v>80</v>
      </c>
      <c r="AT227" s="176" t="s">
        <v>72</v>
      </c>
      <c r="AU227" s="176" t="s">
        <v>73</v>
      </c>
      <c r="AY227" s="168" t="s">
        <v>135</v>
      </c>
      <c r="BK227" s="177">
        <f>BK228</f>
        <v>0</v>
      </c>
    </row>
    <row r="228" s="12" customFormat="1" ht="22.8" customHeight="1">
      <c r="A228" s="12"/>
      <c r="B228" s="167"/>
      <c r="C228" s="12"/>
      <c r="D228" s="168" t="s">
        <v>72</v>
      </c>
      <c r="E228" s="178" t="s">
        <v>632</v>
      </c>
      <c r="F228" s="178" t="s">
        <v>633</v>
      </c>
      <c r="G228" s="12"/>
      <c r="H228" s="12"/>
      <c r="I228" s="170"/>
      <c r="J228" s="179">
        <f>BK228</f>
        <v>0</v>
      </c>
      <c r="K228" s="12"/>
      <c r="L228" s="167"/>
      <c r="M228" s="172"/>
      <c r="N228" s="173"/>
      <c r="O228" s="173"/>
      <c r="P228" s="174">
        <f>SUM(P229:P231)</f>
        <v>0</v>
      </c>
      <c r="Q228" s="173"/>
      <c r="R228" s="174">
        <f>SUM(R229:R231)</f>
        <v>0</v>
      </c>
      <c r="S228" s="173"/>
      <c r="T228" s="175">
        <f>SUM(T229:T231)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8" t="s">
        <v>80</v>
      </c>
      <c r="AT228" s="176" t="s">
        <v>72</v>
      </c>
      <c r="AU228" s="176" t="s">
        <v>80</v>
      </c>
      <c r="AY228" s="168" t="s">
        <v>135</v>
      </c>
      <c r="BK228" s="177">
        <f>SUM(BK229:BK231)</f>
        <v>0</v>
      </c>
    </row>
    <row r="229" s="2" customFormat="1" ht="16.5" customHeight="1">
      <c r="A229" s="38"/>
      <c r="B229" s="180"/>
      <c r="C229" s="181" t="s">
        <v>80</v>
      </c>
      <c r="D229" s="181" t="s">
        <v>137</v>
      </c>
      <c r="E229" s="182" t="s">
        <v>785</v>
      </c>
      <c r="F229" s="183" t="s">
        <v>786</v>
      </c>
      <c r="G229" s="184" t="s">
        <v>787</v>
      </c>
      <c r="H229" s="185">
        <v>24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38</v>
      </c>
      <c r="O229" s="77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141</v>
      </c>
      <c r="AT229" s="193" t="s">
        <v>137</v>
      </c>
      <c r="AU229" s="193" t="s">
        <v>82</v>
      </c>
      <c r="AY229" s="19" t="s">
        <v>135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9" t="s">
        <v>80</v>
      </c>
      <c r="BK229" s="194">
        <f>ROUND(I229*H229,2)</f>
        <v>0</v>
      </c>
      <c r="BL229" s="19" t="s">
        <v>141</v>
      </c>
      <c r="BM229" s="193" t="s">
        <v>788</v>
      </c>
    </row>
    <row r="230" s="2" customFormat="1" ht="16.5" customHeight="1">
      <c r="A230" s="38"/>
      <c r="B230" s="180"/>
      <c r="C230" s="181" t="s">
        <v>82</v>
      </c>
      <c r="D230" s="181" t="s">
        <v>137</v>
      </c>
      <c r="E230" s="182" t="s">
        <v>789</v>
      </c>
      <c r="F230" s="183" t="s">
        <v>790</v>
      </c>
      <c r="G230" s="184" t="s">
        <v>787</v>
      </c>
      <c r="H230" s="185">
        <v>2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38</v>
      </c>
      <c r="O230" s="77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141</v>
      </c>
      <c r="AT230" s="193" t="s">
        <v>137</v>
      </c>
      <c r="AU230" s="193" t="s">
        <v>82</v>
      </c>
      <c r="AY230" s="19" t="s">
        <v>135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9" t="s">
        <v>80</v>
      </c>
      <c r="BK230" s="194">
        <f>ROUND(I230*H230,2)</f>
        <v>0</v>
      </c>
      <c r="BL230" s="19" t="s">
        <v>141</v>
      </c>
      <c r="BM230" s="193" t="s">
        <v>791</v>
      </c>
    </row>
    <row r="231" s="2" customFormat="1" ht="16.5" customHeight="1">
      <c r="A231" s="38"/>
      <c r="B231" s="180"/>
      <c r="C231" s="181" t="s">
        <v>151</v>
      </c>
      <c r="D231" s="181" t="s">
        <v>137</v>
      </c>
      <c r="E231" s="182" t="s">
        <v>792</v>
      </c>
      <c r="F231" s="183" t="s">
        <v>793</v>
      </c>
      <c r="G231" s="184" t="s">
        <v>787</v>
      </c>
      <c r="H231" s="185">
        <v>2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38</v>
      </c>
      <c r="O231" s="77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141</v>
      </c>
      <c r="AT231" s="193" t="s">
        <v>137</v>
      </c>
      <c r="AU231" s="193" t="s">
        <v>82</v>
      </c>
      <c r="AY231" s="19" t="s">
        <v>135</v>
      </c>
      <c r="BE231" s="194">
        <f>IF(N231="základní",J231,0)</f>
        <v>0</v>
      </c>
      <c r="BF231" s="194">
        <f>IF(N231="snížená",J231,0)</f>
        <v>0</v>
      </c>
      <c r="BG231" s="194">
        <f>IF(N231="zákl. přenesená",J231,0)</f>
        <v>0</v>
      </c>
      <c r="BH231" s="194">
        <f>IF(N231="sníž. přenesená",J231,0)</f>
        <v>0</v>
      </c>
      <c r="BI231" s="194">
        <f>IF(N231="nulová",J231,0)</f>
        <v>0</v>
      </c>
      <c r="BJ231" s="19" t="s">
        <v>80</v>
      </c>
      <c r="BK231" s="194">
        <f>ROUND(I231*H231,2)</f>
        <v>0</v>
      </c>
      <c r="BL231" s="19" t="s">
        <v>141</v>
      </c>
      <c r="BM231" s="193" t="s">
        <v>794</v>
      </c>
    </row>
    <row r="232" s="12" customFormat="1" ht="25.92" customHeight="1">
      <c r="A232" s="12"/>
      <c r="B232" s="167"/>
      <c r="C232" s="12"/>
      <c r="D232" s="168" t="s">
        <v>72</v>
      </c>
      <c r="E232" s="169" t="s">
        <v>795</v>
      </c>
      <c r="F232" s="169" t="s">
        <v>796</v>
      </c>
      <c r="G232" s="12"/>
      <c r="H232" s="12"/>
      <c r="I232" s="170"/>
      <c r="J232" s="171">
        <f>BK232</f>
        <v>0</v>
      </c>
      <c r="K232" s="12"/>
      <c r="L232" s="167"/>
      <c r="M232" s="172"/>
      <c r="N232" s="173"/>
      <c r="O232" s="173"/>
      <c r="P232" s="174">
        <f>P233</f>
        <v>0</v>
      </c>
      <c r="Q232" s="173"/>
      <c r="R232" s="174">
        <f>R233</f>
        <v>0</v>
      </c>
      <c r="S232" s="173"/>
      <c r="T232" s="175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68" t="s">
        <v>80</v>
      </c>
      <c r="AT232" s="176" t="s">
        <v>72</v>
      </c>
      <c r="AU232" s="176" t="s">
        <v>73</v>
      </c>
      <c r="AY232" s="168" t="s">
        <v>135</v>
      </c>
      <c r="BK232" s="177">
        <f>BK233</f>
        <v>0</v>
      </c>
    </row>
    <row r="233" s="12" customFormat="1" ht="22.8" customHeight="1">
      <c r="A233" s="12"/>
      <c r="B233" s="167"/>
      <c r="C233" s="12"/>
      <c r="D233" s="168" t="s">
        <v>72</v>
      </c>
      <c r="E233" s="178" t="s">
        <v>632</v>
      </c>
      <c r="F233" s="178" t="s">
        <v>633</v>
      </c>
      <c r="G233" s="12"/>
      <c r="H233" s="12"/>
      <c r="I233" s="170"/>
      <c r="J233" s="179">
        <f>BK233</f>
        <v>0</v>
      </c>
      <c r="K233" s="12"/>
      <c r="L233" s="167"/>
      <c r="M233" s="172"/>
      <c r="N233" s="173"/>
      <c r="O233" s="173"/>
      <c r="P233" s="174">
        <f>SUM(P234:P248)</f>
        <v>0</v>
      </c>
      <c r="Q233" s="173"/>
      <c r="R233" s="174">
        <f>SUM(R234:R248)</f>
        <v>0</v>
      </c>
      <c r="S233" s="173"/>
      <c r="T233" s="175">
        <f>SUM(T234:T248)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8" t="s">
        <v>80</v>
      </c>
      <c r="AT233" s="176" t="s">
        <v>72</v>
      </c>
      <c r="AU233" s="176" t="s">
        <v>80</v>
      </c>
      <c r="AY233" s="168" t="s">
        <v>135</v>
      </c>
      <c r="BK233" s="177">
        <f>SUM(BK234:BK248)</f>
        <v>0</v>
      </c>
    </row>
    <row r="234" s="2" customFormat="1" ht="16.5" customHeight="1">
      <c r="A234" s="38"/>
      <c r="B234" s="180"/>
      <c r="C234" s="181" t="s">
        <v>80</v>
      </c>
      <c r="D234" s="181" t="s">
        <v>137</v>
      </c>
      <c r="E234" s="182" t="s">
        <v>797</v>
      </c>
      <c r="F234" s="183" t="s">
        <v>798</v>
      </c>
      <c r="G234" s="184" t="s">
        <v>1</v>
      </c>
      <c r="H234" s="185">
        <v>0</v>
      </c>
      <c r="I234" s="186"/>
      <c r="J234" s="187">
        <f>ROUND(I234*H234,2)</f>
        <v>0</v>
      </c>
      <c r="K234" s="188"/>
      <c r="L234" s="39"/>
      <c r="M234" s="189" t="s">
        <v>1</v>
      </c>
      <c r="N234" s="190" t="s">
        <v>38</v>
      </c>
      <c r="O234" s="77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141</v>
      </c>
      <c r="AT234" s="193" t="s">
        <v>137</v>
      </c>
      <c r="AU234" s="193" t="s">
        <v>82</v>
      </c>
      <c r="AY234" s="19" t="s">
        <v>135</v>
      </c>
      <c r="BE234" s="194">
        <f>IF(N234="základní",J234,0)</f>
        <v>0</v>
      </c>
      <c r="BF234" s="194">
        <f>IF(N234="snížená",J234,0)</f>
        <v>0</v>
      </c>
      <c r="BG234" s="194">
        <f>IF(N234="zákl. přenesená",J234,0)</f>
        <v>0</v>
      </c>
      <c r="BH234" s="194">
        <f>IF(N234="sníž. přenesená",J234,0)</f>
        <v>0</v>
      </c>
      <c r="BI234" s="194">
        <f>IF(N234="nulová",J234,0)</f>
        <v>0</v>
      </c>
      <c r="BJ234" s="19" t="s">
        <v>80</v>
      </c>
      <c r="BK234" s="194">
        <f>ROUND(I234*H234,2)</f>
        <v>0</v>
      </c>
      <c r="BL234" s="19" t="s">
        <v>141</v>
      </c>
      <c r="BM234" s="193" t="s">
        <v>799</v>
      </c>
    </row>
    <row r="235" s="2" customFormat="1" ht="16.5" customHeight="1">
      <c r="A235" s="38"/>
      <c r="B235" s="180"/>
      <c r="C235" s="181" t="s">
        <v>82</v>
      </c>
      <c r="D235" s="181" t="s">
        <v>137</v>
      </c>
      <c r="E235" s="182" t="s">
        <v>800</v>
      </c>
      <c r="F235" s="183" t="s">
        <v>801</v>
      </c>
      <c r="G235" s="184" t="s">
        <v>162</v>
      </c>
      <c r="H235" s="185">
        <v>9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38</v>
      </c>
      <c r="O235" s="77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141</v>
      </c>
      <c r="AT235" s="193" t="s">
        <v>137</v>
      </c>
      <c r="AU235" s="193" t="s">
        <v>82</v>
      </c>
      <c r="AY235" s="19" t="s">
        <v>135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9" t="s">
        <v>80</v>
      </c>
      <c r="BK235" s="194">
        <f>ROUND(I235*H235,2)</f>
        <v>0</v>
      </c>
      <c r="BL235" s="19" t="s">
        <v>141</v>
      </c>
      <c r="BM235" s="193" t="s">
        <v>802</v>
      </c>
    </row>
    <row r="236" s="2" customFormat="1" ht="16.5" customHeight="1">
      <c r="A236" s="38"/>
      <c r="B236" s="180"/>
      <c r="C236" s="181" t="s">
        <v>151</v>
      </c>
      <c r="D236" s="181" t="s">
        <v>137</v>
      </c>
      <c r="E236" s="182" t="s">
        <v>803</v>
      </c>
      <c r="F236" s="183" t="s">
        <v>804</v>
      </c>
      <c r="G236" s="184" t="s">
        <v>162</v>
      </c>
      <c r="H236" s="185">
        <v>10</v>
      </c>
      <c r="I236" s="186"/>
      <c r="J236" s="187">
        <f>ROUND(I236*H236,2)</f>
        <v>0</v>
      </c>
      <c r="K236" s="188"/>
      <c r="L236" s="39"/>
      <c r="M236" s="189" t="s">
        <v>1</v>
      </c>
      <c r="N236" s="190" t="s">
        <v>38</v>
      </c>
      <c r="O236" s="77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141</v>
      </c>
      <c r="AT236" s="193" t="s">
        <v>137</v>
      </c>
      <c r="AU236" s="193" t="s">
        <v>82</v>
      </c>
      <c r="AY236" s="19" t="s">
        <v>135</v>
      </c>
      <c r="BE236" s="194">
        <f>IF(N236="základní",J236,0)</f>
        <v>0</v>
      </c>
      <c r="BF236" s="194">
        <f>IF(N236="snížená",J236,0)</f>
        <v>0</v>
      </c>
      <c r="BG236" s="194">
        <f>IF(N236="zákl. přenesená",J236,0)</f>
        <v>0</v>
      </c>
      <c r="BH236" s="194">
        <f>IF(N236="sníž. přenesená",J236,0)</f>
        <v>0</v>
      </c>
      <c r="BI236" s="194">
        <f>IF(N236="nulová",J236,0)</f>
        <v>0</v>
      </c>
      <c r="BJ236" s="19" t="s">
        <v>80</v>
      </c>
      <c r="BK236" s="194">
        <f>ROUND(I236*H236,2)</f>
        <v>0</v>
      </c>
      <c r="BL236" s="19" t="s">
        <v>141</v>
      </c>
      <c r="BM236" s="193" t="s">
        <v>805</v>
      </c>
    </row>
    <row r="237" s="2" customFormat="1" ht="16.5" customHeight="1">
      <c r="A237" s="38"/>
      <c r="B237" s="180"/>
      <c r="C237" s="181" t="s">
        <v>141</v>
      </c>
      <c r="D237" s="181" t="s">
        <v>137</v>
      </c>
      <c r="E237" s="182" t="s">
        <v>806</v>
      </c>
      <c r="F237" s="183" t="s">
        <v>807</v>
      </c>
      <c r="G237" s="184" t="s">
        <v>544</v>
      </c>
      <c r="H237" s="185">
        <v>30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38</v>
      </c>
      <c r="O237" s="77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141</v>
      </c>
      <c r="AT237" s="193" t="s">
        <v>137</v>
      </c>
      <c r="AU237" s="193" t="s">
        <v>82</v>
      </c>
      <c r="AY237" s="19" t="s">
        <v>135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9" t="s">
        <v>80</v>
      </c>
      <c r="BK237" s="194">
        <f>ROUND(I237*H237,2)</f>
        <v>0</v>
      </c>
      <c r="BL237" s="19" t="s">
        <v>141</v>
      </c>
      <c r="BM237" s="193" t="s">
        <v>808</v>
      </c>
    </row>
    <row r="238" s="2" customFormat="1" ht="16.5" customHeight="1">
      <c r="A238" s="38"/>
      <c r="B238" s="180"/>
      <c r="C238" s="181" t="s">
        <v>165</v>
      </c>
      <c r="D238" s="181" t="s">
        <v>137</v>
      </c>
      <c r="E238" s="182" t="s">
        <v>809</v>
      </c>
      <c r="F238" s="183" t="s">
        <v>810</v>
      </c>
      <c r="G238" s="184" t="s">
        <v>162</v>
      </c>
      <c r="H238" s="185">
        <v>10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38</v>
      </c>
      <c r="O238" s="77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141</v>
      </c>
      <c r="AT238" s="193" t="s">
        <v>137</v>
      </c>
      <c r="AU238" s="193" t="s">
        <v>82</v>
      </c>
      <c r="AY238" s="19" t="s">
        <v>135</v>
      </c>
      <c r="BE238" s="194">
        <f>IF(N238="základní",J238,0)</f>
        <v>0</v>
      </c>
      <c r="BF238" s="194">
        <f>IF(N238="snížená",J238,0)</f>
        <v>0</v>
      </c>
      <c r="BG238" s="194">
        <f>IF(N238="zákl. přenesená",J238,0)</f>
        <v>0</v>
      </c>
      <c r="BH238" s="194">
        <f>IF(N238="sníž. přenesená",J238,0)</f>
        <v>0</v>
      </c>
      <c r="BI238" s="194">
        <f>IF(N238="nulová",J238,0)</f>
        <v>0</v>
      </c>
      <c r="BJ238" s="19" t="s">
        <v>80</v>
      </c>
      <c r="BK238" s="194">
        <f>ROUND(I238*H238,2)</f>
        <v>0</v>
      </c>
      <c r="BL238" s="19" t="s">
        <v>141</v>
      </c>
      <c r="BM238" s="193" t="s">
        <v>811</v>
      </c>
    </row>
    <row r="239" s="2" customFormat="1" ht="16.5" customHeight="1">
      <c r="A239" s="38"/>
      <c r="B239" s="180"/>
      <c r="C239" s="181" t="s">
        <v>171</v>
      </c>
      <c r="D239" s="181" t="s">
        <v>137</v>
      </c>
      <c r="E239" s="182" t="s">
        <v>812</v>
      </c>
      <c r="F239" s="183" t="s">
        <v>813</v>
      </c>
      <c r="G239" s="184" t="s">
        <v>544</v>
      </c>
      <c r="H239" s="185">
        <v>20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38</v>
      </c>
      <c r="O239" s="77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141</v>
      </c>
      <c r="AT239" s="193" t="s">
        <v>137</v>
      </c>
      <c r="AU239" s="193" t="s">
        <v>82</v>
      </c>
      <c r="AY239" s="19" t="s">
        <v>135</v>
      </c>
      <c r="BE239" s="194">
        <f>IF(N239="základní",J239,0)</f>
        <v>0</v>
      </c>
      <c r="BF239" s="194">
        <f>IF(N239="snížená",J239,0)</f>
        <v>0</v>
      </c>
      <c r="BG239" s="194">
        <f>IF(N239="zákl. přenesená",J239,0)</f>
        <v>0</v>
      </c>
      <c r="BH239" s="194">
        <f>IF(N239="sníž. přenesená",J239,0)</f>
        <v>0</v>
      </c>
      <c r="BI239" s="194">
        <f>IF(N239="nulová",J239,0)</f>
        <v>0</v>
      </c>
      <c r="BJ239" s="19" t="s">
        <v>80</v>
      </c>
      <c r="BK239" s="194">
        <f>ROUND(I239*H239,2)</f>
        <v>0</v>
      </c>
      <c r="BL239" s="19" t="s">
        <v>141</v>
      </c>
      <c r="BM239" s="193" t="s">
        <v>814</v>
      </c>
    </row>
    <row r="240" s="2" customFormat="1" ht="16.5" customHeight="1">
      <c r="A240" s="38"/>
      <c r="B240" s="180"/>
      <c r="C240" s="181" t="s">
        <v>176</v>
      </c>
      <c r="D240" s="181" t="s">
        <v>137</v>
      </c>
      <c r="E240" s="182" t="s">
        <v>815</v>
      </c>
      <c r="F240" s="183" t="s">
        <v>816</v>
      </c>
      <c r="G240" s="184" t="s">
        <v>162</v>
      </c>
      <c r="H240" s="185">
        <v>5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38</v>
      </c>
      <c r="O240" s="77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141</v>
      </c>
      <c r="AT240" s="193" t="s">
        <v>137</v>
      </c>
      <c r="AU240" s="193" t="s">
        <v>82</v>
      </c>
      <c r="AY240" s="19" t="s">
        <v>135</v>
      </c>
      <c r="BE240" s="194">
        <f>IF(N240="základní",J240,0)</f>
        <v>0</v>
      </c>
      <c r="BF240" s="194">
        <f>IF(N240="snížená",J240,0)</f>
        <v>0</v>
      </c>
      <c r="BG240" s="194">
        <f>IF(N240="zákl. přenesená",J240,0)</f>
        <v>0</v>
      </c>
      <c r="BH240" s="194">
        <f>IF(N240="sníž. přenesená",J240,0)</f>
        <v>0</v>
      </c>
      <c r="BI240" s="194">
        <f>IF(N240="nulová",J240,0)</f>
        <v>0</v>
      </c>
      <c r="BJ240" s="19" t="s">
        <v>80</v>
      </c>
      <c r="BK240" s="194">
        <f>ROUND(I240*H240,2)</f>
        <v>0</v>
      </c>
      <c r="BL240" s="19" t="s">
        <v>141</v>
      </c>
      <c r="BM240" s="193" t="s">
        <v>817</v>
      </c>
    </row>
    <row r="241" s="2" customFormat="1" ht="16.5" customHeight="1">
      <c r="A241" s="38"/>
      <c r="B241" s="180"/>
      <c r="C241" s="181" t="s">
        <v>183</v>
      </c>
      <c r="D241" s="181" t="s">
        <v>137</v>
      </c>
      <c r="E241" s="182" t="s">
        <v>818</v>
      </c>
      <c r="F241" s="183" t="s">
        <v>819</v>
      </c>
      <c r="G241" s="184" t="s">
        <v>162</v>
      </c>
      <c r="H241" s="185">
        <v>50</v>
      </c>
      <c r="I241" s="186"/>
      <c r="J241" s="187">
        <f>ROUND(I241*H241,2)</f>
        <v>0</v>
      </c>
      <c r="K241" s="188"/>
      <c r="L241" s="39"/>
      <c r="M241" s="189" t="s">
        <v>1</v>
      </c>
      <c r="N241" s="190" t="s">
        <v>38</v>
      </c>
      <c r="O241" s="77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141</v>
      </c>
      <c r="AT241" s="193" t="s">
        <v>137</v>
      </c>
      <c r="AU241" s="193" t="s">
        <v>82</v>
      </c>
      <c r="AY241" s="19" t="s">
        <v>135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9" t="s">
        <v>80</v>
      </c>
      <c r="BK241" s="194">
        <f>ROUND(I241*H241,2)</f>
        <v>0</v>
      </c>
      <c r="BL241" s="19" t="s">
        <v>141</v>
      </c>
      <c r="BM241" s="193" t="s">
        <v>820</v>
      </c>
    </row>
    <row r="242" s="2" customFormat="1" ht="16.5" customHeight="1">
      <c r="A242" s="38"/>
      <c r="B242" s="180"/>
      <c r="C242" s="181" t="s">
        <v>189</v>
      </c>
      <c r="D242" s="181" t="s">
        <v>137</v>
      </c>
      <c r="E242" s="182" t="s">
        <v>821</v>
      </c>
      <c r="F242" s="183" t="s">
        <v>822</v>
      </c>
      <c r="G242" s="184" t="s">
        <v>162</v>
      </c>
      <c r="H242" s="185">
        <v>6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38</v>
      </c>
      <c r="O242" s="77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141</v>
      </c>
      <c r="AT242" s="193" t="s">
        <v>137</v>
      </c>
      <c r="AU242" s="193" t="s">
        <v>82</v>
      </c>
      <c r="AY242" s="19" t="s">
        <v>135</v>
      </c>
      <c r="BE242" s="194">
        <f>IF(N242="základní",J242,0)</f>
        <v>0</v>
      </c>
      <c r="BF242" s="194">
        <f>IF(N242="snížená",J242,0)</f>
        <v>0</v>
      </c>
      <c r="BG242" s="194">
        <f>IF(N242="zákl. přenesená",J242,0)</f>
        <v>0</v>
      </c>
      <c r="BH242" s="194">
        <f>IF(N242="sníž. přenesená",J242,0)</f>
        <v>0</v>
      </c>
      <c r="BI242" s="194">
        <f>IF(N242="nulová",J242,0)</f>
        <v>0</v>
      </c>
      <c r="BJ242" s="19" t="s">
        <v>80</v>
      </c>
      <c r="BK242" s="194">
        <f>ROUND(I242*H242,2)</f>
        <v>0</v>
      </c>
      <c r="BL242" s="19" t="s">
        <v>141</v>
      </c>
      <c r="BM242" s="193" t="s">
        <v>823</v>
      </c>
    </row>
    <row r="243" s="2" customFormat="1" ht="16.5" customHeight="1">
      <c r="A243" s="38"/>
      <c r="B243" s="180"/>
      <c r="C243" s="181" t="s">
        <v>196</v>
      </c>
      <c r="D243" s="181" t="s">
        <v>137</v>
      </c>
      <c r="E243" s="182" t="s">
        <v>824</v>
      </c>
      <c r="F243" s="183" t="s">
        <v>825</v>
      </c>
      <c r="G243" s="184" t="s">
        <v>544</v>
      </c>
      <c r="H243" s="185">
        <v>3</v>
      </c>
      <c r="I243" s="186"/>
      <c r="J243" s="187">
        <f>ROUND(I243*H243,2)</f>
        <v>0</v>
      </c>
      <c r="K243" s="188"/>
      <c r="L243" s="39"/>
      <c r="M243" s="189" t="s">
        <v>1</v>
      </c>
      <c r="N243" s="190" t="s">
        <v>38</v>
      </c>
      <c r="O243" s="77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141</v>
      </c>
      <c r="AT243" s="193" t="s">
        <v>137</v>
      </c>
      <c r="AU243" s="193" t="s">
        <v>82</v>
      </c>
      <c r="AY243" s="19" t="s">
        <v>135</v>
      </c>
      <c r="BE243" s="194">
        <f>IF(N243="základní",J243,0)</f>
        <v>0</v>
      </c>
      <c r="BF243" s="194">
        <f>IF(N243="snížená",J243,0)</f>
        <v>0</v>
      </c>
      <c r="BG243" s="194">
        <f>IF(N243="zákl. přenesená",J243,0)</f>
        <v>0</v>
      </c>
      <c r="BH243" s="194">
        <f>IF(N243="sníž. přenesená",J243,0)</f>
        <v>0</v>
      </c>
      <c r="BI243" s="194">
        <f>IF(N243="nulová",J243,0)</f>
        <v>0</v>
      </c>
      <c r="BJ243" s="19" t="s">
        <v>80</v>
      </c>
      <c r="BK243" s="194">
        <f>ROUND(I243*H243,2)</f>
        <v>0</v>
      </c>
      <c r="BL243" s="19" t="s">
        <v>141</v>
      </c>
      <c r="BM243" s="193" t="s">
        <v>826</v>
      </c>
    </row>
    <row r="244" s="2" customFormat="1" ht="16.5" customHeight="1">
      <c r="A244" s="38"/>
      <c r="B244" s="180"/>
      <c r="C244" s="181" t="s">
        <v>202</v>
      </c>
      <c r="D244" s="181" t="s">
        <v>137</v>
      </c>
      <c r="E244" s="182" t="s">
        <v>827</v>
      </c>
      <c r="F244" s="183" t="s">
        <v>828</v>
      </c>
      <c r="G244" s="184" t="s">
        <v>1</v>
      </c>
      <c r="H244" s="185">
        <v>0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38</v>
      </c>
      <c r="O244" s="77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141</v>
      </c>
      <c r="AT244" s="193" t="s">
        <v>137</v>
      </c>
      <c r="AU244" s="193" t="s">
        <v>82</v>
      </c>
      <c r="AY244" s="19" t="s">
        <v>135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9" t="s">
        <v>80</v>
      </c>
      <c r="BK244" s="194">
        <f>ROUND(I244*H244,2)</f>
        <v>0</v>
      </c>
      <c r="BL244" s="19" t="s">
        <v>141</v>
      </c>
      <c r="BM244" s="193" t="s">
        <v>829</v>
      </c>
    </row>
    <row r="245" s="2" customFormat="1" ht="16.5" customHeight="1">
      <c r="A245" s="38"/>
      <c r="B245" s="180"/>
      <c r="C245" s="181" t="s">
        <v>206</v>
      </c>
      <c r="D245" s="181" t="s">
        <v>137</v>
      </c>
      <c r="E245" s="182" t="s">
        <v>830</v>
      </c>
      <c r="F245" s="183" t="s">
        <v>831</v>
      </c>
      <c r="G245" s="184" t="s">
        <v>162</v>
      </c>
      <c r="H245" s="185">
        <v>10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38</v>
      </c>
      <c r="O245" s="77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141</v>
      </c>
      <c r="AT245" s="193" t="s">
        <v>137</v>
      </c>
      <c r="AU245" s="193" t="s">
        <v>82</v>
      </c>
      <c r="AY245" s="19" t="s">
        <v>135</v>
      </c>
      <c r="BE245" s="194">
        <f>IF(N245="základní",J245,0)</f>
        <v>0</v>
      </c>
      <c r="BF245" s="194">
        <f>IF(N245="snížená",J245,0)</f>
        <v>0</v>
      </c>
      <c r="BG245" s="194">
        <f>IF(N245="zákl. přenesená",J245,0)</f>
        <v>0</v>
      </c>
      <c r="BH245" s="194">
        <f>IF(N245="sníž. přenesená",J245,0)</f>
        <v>0</v>
      </c>
      <c r="BI245" s="194">
        <f>IF(N245="nulová",J245,0)</f>
        <v>0</v>
      </c>
      <c r="BJ245" s="19" t="s">
        <v>80</v>
      </c>
      <c r="BK245" s="194">
        <f>ROUND(I245*H245,2)</f>
        <v>0</v>
      </c>
      <c r="BL245" s="19" t="s">
        <v>141</v>
      </c>
      <c r="BM245" s="193" t="s">
        <v>832</v>
      </c>
    </row>
    <row r="246" s="2" customFormat="1" ht="21.75" customHeight="1">
      <c r="A246" s="38"/>
      <c r="B246" s="180"/>
      <c r="C246" s="181" t="s">
        <v>214</v>
      </c>
      <c r="D246" s="181" t="s">
        <v>137</v>
      </c>
      <c r="E246" s="182" t="s">
        <v>833</v>
      </c>
      <c r="F246" s="183" t="s">
        <v>834</v>
      </c>
      <c r="G246" s="184" t="s">
        <v>544</v>
      </c>
      <c r="H246" s="185">
        <v>1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38</v>
      </c>
      <c r="O246" s="77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141</v>
      </c>
      <c r="AT246" s="193" t="s">
        <v>137</v>
      </c>
      <c r="AU246" s="193" t="s">
        <v>82</v>
      </c>
      <c r="AY246" s="19" t="s">
        <v>135</v>
      </c>
      <c r="BE246" s="194">
        <f>IF(N246="základní",J246,0)</f>
        <v>0</v>
      </c>
      <c r="BF246" s="194">
        <f>IF(N246="snížená",J246,0)</f>
        <v>0</v>
      </c>
      <c r="BG246" s="194">
        <f>IF(N246="zákl. přenesená",J246,0)</f>
        <v>0</v>
      </c>
      <c r="BH246" s="194">
        <f>IF(N246="sníž. přenesená",J246,0)</f>
        <v>0</v>
      </c>
      <c r="BI246" s="194">
        <f>IF(N246="nulová",J246,0)</f>
        <v>0</v>
      </c>
      <c r="BJ246" s="19" t="s">
        <v>80</v>
      </c>
      <c r="BK246" s="194">
        <f>ROUND(I246*H246,2)</f>
        <v>0</v>
      </c>
      <c r="BL246" s="19" t="s">
        <v>141</v>
      </c>
      <c r="BM246" s="193" t="s">
        <v>835</v>
      </c>
    </row>
    <row r="247" s="2" customFormat="1" ht="16.5" customHeight="1">
      <c r="A247" s="38"/>
      <c r="B247" s="180"/>
      <c r="C247" s="181" t="s">
        <v>220</v>
      </c>
      <c r="D247" s="181" t="s">
        <v>137</v>
      </c>
      <c r="E247" s="182" t="s">
        <v>836</v>
      </c>
      <c r="F247" s="183" t="s">
        <v>837</v>
      </c>
      <c r="G247" s="184" t="s">
        <v>544</v>
      </c>
      <c r="H247" s="185">
        <v>10</v>
      </c>
      <c r="I247" s="186"/>
      <c r="J247" s="187">
        <f>ROUND(I247*H247,2)</f>
        <v>0</v>
      </c>
      <c r="K247" s="188"/>
      <c r="L247" s="39"/>
      <c r="M247" s="189" t="s">
        <v>1</v>
      </c>
      <c r="N247" s="190" t="s">
        <v>38</v>
      </c>
      <c r="O247" s="77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141</v>
      </c>
      <c r="AT247" s="193" t="s">
        <v>137</v>
      </c>
      <c r="AU247" s="193" t="s">
        <v>82</v>
      </c>
      <c r="AY247" s="19" t="s">
        <v>135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9" t="s">
        <v>80</v>
      </c>
      <c r="BK247" s="194">
        <f>ROUND(I247*H247,2)</f>
        <v>0</v>
      </c>
      <c r="BL247" s="19" t="s">
        <v>141</v>
      </c>
      <c r="BM247" s="193" t="s">
        <v>838</v>
      </c>
    </row>
    <row r="248" s="2" customFormat="1" ht="16.5" customHeight="1">
      <c r="A248" s="38"/>
      <c r="B248" s="180"/>
      <c r="C248" s="181" t="s">
        <v>8</v>
      </c>
      <c r="D248" s="181" t="s">
        <v>137</v>
      </c>
      <c r="E248" s="182" t="s">
        <v>839</v>
      </c>
      <c r="F248" s="183" t="s">
        <v>840</v>
      </c>
      <c r="G248" s="184" t="s">
        <v>841</v>
      </c>
      <c r="H248" s="185">
        <v>1</v>
      </c>
      <c r="I248" s="186"/>
      <c r="J248" s="187">
        <f>ROUND(I248*H248,2)</f>
        <v>0</v>
      </c>
      <c r="K248" s="188"/>
      <c r="L248" s="39"/>
      <c r="M248" s="189" t="s">
        <v>1</v>
      </c>
      <c r="N248" s="190" t="s">
        <v>38</v>
      </c>
      <c r="O248" s="77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141</v>
      </c>
      <c r="AT248" s="193" t="s">
        <v>137</v>
      </c>
      <c r="AU248" s="193" t="s">
        <v>82</v>
      </c>
      <c r="AY248" s="19" t="s">
        <v>135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9" t="s">
        <v>80</v>
      </c>
      <c r="BK248" s="194">
        <f>ROUND(I248*H248,2)</f>
        <v>0</v>
      </c>
      <c r="BL248" s="19" t="s">
        <v>141</v>
      </c>
      <c r="BM248" s="193" t="s">
        <v>842</v>
      </c>
    </row>
    <row r="249" s="12" customFormat="1" ht="25.92" customHeight="1">
      <c r="A249" s="12"/>
      <c r="B249" s="167"/>
      <c r="C249" s="12"/>
      <c r="D249" s="168" t="s">
        <v>72</v>
      </c>
      <c r="E249" s="169" t="s">
        <v>843</v>
      </c>
      <c r="F249" s="169" t="s">
        <v>844</v>
      </c>
      <c r="G249" s="12"/>
      <c r="H249" s="12"/>
      <c r="I249" s="170"/>
      <c r="J249" s="171">
        <f>BK249</f>
        <v>0</v>
      </c>
      <c r="K249" s="12"/>
      <c r="L249" s="167"/>
      <c r="M249" s="172"/>
      <c r="N249" s="173"/>
      <c r="O249" s="173"/>
      <c r="P249" s="174">
        <f>P250</f>
        <v>0</v>
      </c>
      <c r="Q249" s="173"/>
      <c r="R249" s="174">
        <f>R250</f>
        <v>0</v>
      </c>
      <c r="S249" s="173"/>
      <c r="T249" s="175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8" t="s">
        <v>80</v>
      </c>
      <c r="AT249" s="176" t="s">
        <v>72</v>
      </c>
      <c r="AU249" s="176" t="s">
        <v>73</v>
      </c>
      <c r="AY249" s="168" t="s">
        <v>135</v>
      </c>
      <c r="BK249" s="177">
        <f>BK250</f>
        <v>0</v>
      </c>
    </row>
    <row r="250" s="12" customFormat="1" ht="22.8" customHeight="1">
      <c r="A250" s="12"/>
      <c r="B250" s="167"/>
      <c r="C250" s="12"/>
      <c r="D250" s="168" t="s">
        <v>72</v>
      </c>
      <c r="E250" s="178" t="s">
        <v>632</v>
      </c>
      <c r="F250" s="178" t="s">
        <v>633</v>
      </c>
      <c r="G250" s="12"/>
      <c r="H250" s="12"/>
      <c r="I250" s="170"/>
      <c r="J250" s="179">
        <f>BK250</f>
        <v>0</v>
      </c>
      <c r="K250" s="12"/>
      <c r="L250" s="167"/>
      <c r="M250" s="172"/>
      <c r="N250" s="173"/>
      <c r="O250" s="173"/>
      <c r="P250" s="174">
        <f>SUM(P251:P257)</f>
        <v>0</v>
      </c>
      <c r="Q250" s="173"/>
      <c r="R250" s="174">
        <f>SUM(R251:R257)</f>
        <v>0</v>
      </c>
      <c r="S250" s="173"/>
      <c r="T250" s="175">
        <f>SUM(T251:T257)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68" t="s">
        <v>80</v>
      </c>
      <c r="AT250" s="176" t="s">
        <v>72</v>
      </c>
      <c r="AU250" s="176" t="s">
        <v>80</v>
      </c>
      <c r="AY250" s="168" t="s">
        <v>135</v>
      </c>
      <c r="BK250" s="177">
        <f>SUM(BK251:BK257)</f>
        <v>0</v>
      </c>
    </row>
    <row r="251" s="2" customFormat="1" ht="16.5" customHeight="1">
      <c r="A251" s="38"/>
      <c r="B251" s="180"/>
      <c r="C251" s="181" t="s">
        <v>80</v>
      </c>
      <c r="D251" s="181" t="s">
        <v>137</v>
      </c>
      <c r="E251" s="182" t="s">
        <v>845</v>
      </c>
      <c r="F251" s="183" t="s">
        <v>846</v>
      </c>
      <c r="G251" s="184" t="s">
        <v>787</v>
      </c>
      <c r="H251" s="185">
        <v>6</v>
      </c>
      <c r="I251" s="186"/>
      <c r="J251" s="187">
        <f>ROUND(I251*H251,2)</f>
        <v>0</v>
      </c>
      <c r="K251" s="188"/>
      <c r="L251" s="39"/>
      <c r="M251" s="189" t="s">
        <v>1</v>
      </c>
      <c r="N251" s="190" t="s">
        <v>38</v>
      </c>
      <c r="O251" s="77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141</v>
      </c>
      <c r="AT251" s="193" t="s">
        <v>137</v>
      </c>
      <c r="AU251" s="193" t="s">
        <v>82</v>
      </c>
      <c r="AY251" s="19" t="s">
        <v>135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19" t="s">
        <v>80</v>
      </c>
      <c r="BK251" s="194">
        <f>ROUND(I251*H251,2)</f>
        <v>0</v>
      </c>
      <c r="BL251" s="19" t="s">
        <v>141</v>
      </c>
      <c r="BM251" s="193" t="s">
        <v>847</v>
      </c>
    </row>
    <row r="252" s="2" customFormat="1" ht="16.5" customHeight="1">
      <c r="A252" s="38"/>
      <c r="B252" s="180"/>
      <c r="C252" s="181" t="s">
        <v>82</v>
      </c>
      <c r="D252" s="181" t="s">
        <v>137</v>
      </c>
      <c r="E252" s="182" t="s">
        <v>848</v>
      </c>
      <c r="F252" s="183" t="s">
        <v>849</v>
      </c>
      <c r="G252" s="184" t="s">
        <v>787</v>
      </c>
      <c r="H252" s="185">
        <v>3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38</v>
      </c>
      <c r="O252" s="77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141</v>
      </c>
      <c r="AT252" s="193" t="s">
        <v>137</v>
      </c>
      <c r="AU252" s="193" t="s">
        <v>82</v>
      </c>
      <c r="AY252" s="19" t="s">
        <v>135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9" t="s">
        <v>80</v>
      </c>
      <c r="BK252" s="194">
        <f>ROUND(I252*H252,2)</f>
        <v>0</v>
      </c>
      <c r="BL252" s="19" t="s">
        <v>141</v>
      </c>
      <c r="BM252" s="193" t="s">
        <v>850</v>
      </c>
    </row>
    <row r="253" s="2" customFormat="1" ht="16.5" customHeight="1">
      <c r="A253" s="38"/>
      <c r="B253" s="180"/>
      <c r="C253" s="181" t="s">
        <v>151</v>
      </c>
      <c r="D253" s="181" t="s">
        <v>137</v>
      </c>
      <c r="E253" s="182" t="s">
        <v>851</v>
      </c>
      <c r="F253" s="183" t="s">
        <v>852</v>
      </c>
      <c r="G253" s="184" t="s">
        <v>787</v>
      </c>
      <c r="H253" s="185">
        <v>3</v>
      </c>
      <c r="I253" s="186"/>
      <c r="J253" s="187">
        <f>ROUND(I253*H253,2)</f>
        <v>0</v>
      </c>
      <c r="K253" s="188"/>
      <c r="L253" s="39"/>
      <c r="M253" s="189" t="s">
        <v>1</v>
      </c>
      <c r="N253" s="190" t="s">
        <v>38</v>
      </c>
      <c r="O253" s="77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141</v>
      </c>
      <c r="AT253" s="193" t="s">
        <v>137</v>
      </c>
      <c r="AU253" s="193" t="s">
        <v>82</v>
      </c>
      <c r="AY253" s="19" t="s">
        <v>135</v>
      </c>
      <c r="BE253" s="194">
        <f>IF(N253="základní",J253,0)</f>
        <v>0</v>
      </c>
      <c r="BF253" s="194">
        <f>IF(N253="snížená",J253,0)</f>
        <v>0</v>
      </c>
      <c r="BG253" s="194">
        <f>IF(N253="zákl. přenesená",J253,0)</f>
        <v>0</v>
      </c>
      <c r="BH253" s="194">
        <f>IF(N253="sníž. přenesená",J253,0)</f>
        <v>0</v>
      </c>
      <c r="BI253" s="194">
        <f>IF(N253="nulová",J253,0)</f>
        <v>0</v>
      </c>
      <c r="BJ253" s="19" t="s">
        <v>80</v>
      </c>
      <c r="BK253" s="194">
        <f>ROUND(I253*H253,2)</f>
        <v>0</v>
      </c>
      <c r="BL253" s="19" t="s">
        <v>141</v>
      </c>
      <c r="BM253" s="193" t="s">
        <v>853</v>
      </c>
    </row>
    <row r="254" s="2" customFormat="1" ht="16.5" customHeight="1">
      <c r="A254" s="38"/>
      <c r="B254" s="180"/>
      <c r="C254" s="181" t="s">
        <v>141</v>
      </c>
      <c r="D254" s="181" t="s">
        <v>137</v>
      </c>
      <c r="E254" s="182" t="s">
        <v>854</v>
      </c>
      <c r="F254" s="183" t="s">
        <v>855</v>
      </c>
      <c r="G254" s="184" t="s">
        <v>787</v>
      </c>
      <c r="H254" s="185">
        <v>4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38</v>
      </c>
      <c r="O254" s="77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141</v>
      </c>
      <c r="AT254" s="193" t="s">
        <v>137</v>
      </c>
      <c r="AU254" s="193" t="s">
        <v>82</v>
      </c>
      <c r="AY254" s="19" t="s">
        <v>135</v>
      </c>
      <c r="BE254" s="194">
        <f>IF(N254="základní",J254,0)</f>
        <v>0</v>
      </c>
      <c r="BF254" s="194">
        <f>IF(N254="snížená",J254,0)</f>
        <v>0</v>
      </c>
      <c r="BG254" s="194">
        <f>IF(N254="zákl. přenesená",J254,0)</f>
        <v>0</v>
      </c>
      <c r="BH254" s="194">
        <f>IF(N254="sníž. přenesená",J254,0)</f>
        <v>0</v>
      </c>
      <c r="BI254" s="194">
        <f>IF(N254="nulová",J254,0)</f>
        <v>0</v>
      </c>
      <c r="BJ254" s="19" t="s">
        <v>80</v>
      </c>
      <c r="BK254" s="194">
        <f>ROUND(I254*H254,2)</f>
        <v>0</v>
      </c>
      <c r="BL254" s="19" t="s">
        <v>141</v>
      </c>
      <c r="BM254" s="193" t="s">
        <v>856</v>
      </c>
    </row>
    <row r="255" s="2" customFormat="1" ht="16.5" customHeight="1">
      <c r="A255" s="38"/>
      <c r="B255" s="180"/>
      <c r="C255" s="181" t="s">
        <v>165</v>
      </c>
      <c r="D255" s="181" t="s">
        <v>137</v>
      </c>
      <c r="E255" s="182" t="s">
        <v>857</v>
      </c>
      <c r="F255" s="183" t="s">
        <v>858</v>
      </c>
      <c r="G255" s="184" t="s">
        <v>859</v>
      </c>
      <c r="H255" s="185">
        <v>154</v>
      </c>
      <c r="I255" s="186"/>
      <c r="J255" s="187">
        <f>ROUND(I255*H255,2)</f>
        <v>0</v>
      </c>
      <c r="K255" s="188"/>
      <c r="L255" s="39"/>
      <c r="M255" s="189" t="s">
        <v>1</v>
      </c>
      <c r="N255" s="190" t="s">
        <v>38</v>
      </c>
      <c r="O255" s="77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141</v>
      </c>
      <c r="AT255" s="193" t="s">
        <v>137</v>
      </c>
      <c r="AU255" s="193" t="s">
        <v>82</v>
      </c>
      <c r="AY255" s="19" t="s">
        <v>135</v>
      </c>
      <c r="BE255" s="194">
        <f>IF(N255="základní",J255,0)</f>
        <v>0</v>
      </c>
      <c r="BF255" s="194">
        <f>IF(N255="snížená",J255,0)</f>
        <v>0</v>
      </c>
      <c r="BG255" s="194">
        <f>IF(N255="zákl. přenesená",J255,0)</f>
        <v>0</v>
      </c>
      <c r="BH255" s="194">
        <f>IF(N255="sníž. přenesená",J255,0)</f>
        <v>0</v>
      </c>
      <c r="BI255" s="194">
        <f>IF(N255="nulová",J255,0)</f>
        <v>0</v>
      </c>
      <c r="BJ255" s="19" t="s">
        <v>80</v>
      </c>
      <c r="BK255" s="194">
        <f>ROUND(I255*H255,2)</f>
        <v>0</v>
      </c>
      <c r="BL255" s="19" t="s">
        <v>141</v>
      </c>
      <c r="BM255" s="193" t="s">
        <v>860</v>
      </c>
    </row>
    <row r="256" s="2" customFormat="1" ht="16.5" customHeight="1">
      <c r="A256" s="38"/>
      <c r="B256" s="180"/>
      <c r="C256" s="181" t="s">
        <v>171</v>
      </c>
      <c r="D256" s="181" t="s">
        <v>137</v>
      </c>
      <c r="E256" s="182" t="s">
        <v>861</v>
      </c>
      <c r="F256" s="183" t="s">
        <v>862</v>
      </c>
      <c r="G256" s="184" t="s">
        <v>787</v>
      </c>
      <c r="H256" s="185">
        <v>4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38</v>
      </c>
      <c r="O256" s="77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141</v>
      </c>
      <c r="AT256" s="193" t="s">
        <v>137</v>
      </c>
      <c r="AU256" s="193" t="s">
        <v>82</v>
      </c>
      <c r="AY256" s="19" t="s">
        <v>135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9" t="s">
        <v>80</v>
      </c>
      <c r="BK256" s="194">
        <f>ROUND(I256*H256,2)</f>
        <v>0</v>
      </c>
      <c r="BL256" s="19" t="s">
        <v>141</v>
      </c>
      <c r="BM256" s="193" t="s">
        <v>863</v>
      </c>
    </row>
    <row r="257" s="2" customFormat="1" ht="16.5" customHeight="1">
      <c r="A257" s="38"/>
      <c r="B257" s="180"/>
      <c r="C257" s="181" t="s">
        <v>176</v>
      </c>
      <c r="D257" s="181" t="s">
        <v>137</v>
      </c>
      <c r="E257" s="182" t="s">
        <v>864</v>
      </c>
      <c r="F257" s="183" t="s">
        <v>865</v>
      </c>
      <c r="G257" s="184" t="s">
        <v>787</v>
      </c>
      <c r="H257" s="185">
        <v>6</v>
      </c>
      <c r="I257" s="186"/>
      <c r="J257" s="187">
        <f>ROUND(I257*H257,2)</f>
        <v>0</v>
      </c>
      <c r="K257" s="188"/>
      <c r="L257" s="39"/>
      <c r="M257" s="189" t="s">
        <v>1</v>
      </c>
      <c r="N257" s="190" t="s">
        <v>38</v>
      </c>
      <c r="O257" s="77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141</v>
      </c>
      <c r="AT257" s="193" t="s">
        <v>137</v>
      </c>
      <c r="AU257" s="193" t="s">
        <v>82</v>
      </c>
      <c r="AY257" s="19" t="s">
        <v>135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9" t="s">
        <v>80</v>
      </c>
      <c r="BK257" s="194">
        <f>ROUND(I257*H257,2)</f>
        <v>0</v>
      </c>
      <c r="BL257" s="19" t="s">
        <v>141</v>
      </c>
      <c r="BM257" s="193" t="s">
        <v>866</v>
      </c>
    </row>
    <row r="258" s="12" customFormat="1" ht="25.92" customHeight="1">
      <c r="A258" s="12"/>
      <c r="B258" s="167"/>
      <c r="C258" s="12"/>
      <c r="D258" s="168" t="s">
        <v>72</v>
      </c>
      <c r="E258" s="169" t="s">
        <v>867</v>
      </c>
      <c r="F258" s="169" t="s">
        <v>868</v>
      </c>
      <c r="G258" s="12"/>
      <c r="H258" s="12"/>
      <c r="I258" s="170"/>
      <c r="J258" s="171">
        <f>BK258</f>
        <v>0</v>
      </c>
      <c r="K258" s="12"/>
      <c r="L258" s="167"/>
      <c r="M258" s="172"/>
      <c r="N258" s="173"/>
      <c r="O258" s="173"/>
      <c r="P258" s="174">
        <f>P259</f>
        <v>0</v>
      </c>
      <c r="Q258" s="173"/>
      <c r="R258" s="174">
        <f>R259</f>
        <v>0</v>
      </c>
      <c r="S258" s="173"/>
      <c r="T258" s="175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8" t="s">
        <v>80</v>
      </c>
      <c r="AT258" s="176" t="s">
        <v>72</v>
      </c>
      <c r="AU258" s="176" t="s">
        <v>73</v>
      </c>
      <c r="AY258" s="168" t="s">
        <v>135</v>
      </c>
      <c r="BK258" s="177">
        <f>BK259</f>
        <v>0</v>
      </c>
    </row>
    <row r="259" s="12" customFormat="1" ht="22.8" customHeight="1">
      <c r="A259" s="12"/>
      <c r="B259" s="167"/>
      <c r="C259" s="12"/>
      <c r="D259" s="168" t="s">
        <v>72</v>
      </c>
      <c r="E259" s="178" t="s">
        <v>632</v>
      </c>
      <c r="F259" s="178" t="s">
        <v>633</v>
      </c>
      <c r="G259" s="12"/>
      <c r="H259" s="12"/>
      <c r="I259" s="170"/>
      <c r="J259" s="179">
        <f>BK259</f>
        <v>0</v>
      </c>
      <c r="K259" s="12"/>
      <c r="L259" s="167"/>
      <c r="M259" s="172"/>
      <c r="N259" s="173"/>
      <c r="O259" s="173"/>
      <c r="P259" s="174">
        <f>SUM(P260:P261)</f>
        <v>0</v>
      </c>
      <c r="Q259" s="173"/>
      <c r="R259" s="174">
        <f>SUM(R260:R261)</f>
        <v>0</v>
      </c>
      <c r="S259" s="173"/>
      <c r="T259" s="175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68" t="s">
        <v>80</v>
      </c>
      <c r="AT259" s="176" t="s">
        <v>72</v>
      </c>
      <c r="AU259" s="176" t="s">
        <v>80</v>
      </c>
      <c r="AY259" s="168" t="s">
        <v>135</v>
      </c>
      <c r="BK259" s="177">
        <f>SUM(BK260:BK261)</f>
        <v>0</v>
      </c>
    </row>
    <row r="260" s="2" customFormat="1" ht="21.75" customHeight="1">
      <c r="A260" s="38"/>
      <c r="B260" s="180"/>
      <c r="C260" s="181" t="s">
        <v>80</v>
      </c>
      <c r="D260" s="181" t="s">
        <v>137</v>
      </c>
      <c r="E260" s="182" t="s">
        <v>869</v>
      </c>
      <c r="F260" s="183" t="s">
        <v>870</v>
      </c>
      <c r="G260" s="184" t="s">
        <v>787</v>
      </c>
      <c r="H260" s="185">
        <v>12</v>
      </c>
      <c r="I260" s="186"/>
      <c r="J260" s="187">
        <f>ROUND(I260*H260,2)</f>
        <v>0</v>
      </c>
      <c r="K260" s="188"/>
      <c r="L260" s="39"/>
      <c r="M260" s="189" t="s">
        <v>1</v>
      </c>
      <c r="N260" s="190" t="s">
        <v>38</v>
      </c>
      <c r="O260" s="77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141</v>
      </c>
      <c r="AT260" s="193" t="s">
        <v>137</v>
      </c>
      <c r="AU260" s="193" t="s">
        <v>82</v>
      </c>
      <c r="AY260" s="19" t="s">
        <v>135</v>
      </c>
      <c r="BE260" s="194">
        <f>IF(N260="základní",J260,0)</f>
        <v>0</v>
      </c>
      <c r="BF260" s="194">
        <f>IF(N260="snížená",J260,0)</f>
        <v>0</v>
      </c>
      <c r="BG260" s="194">
        <f>IF(N260="zákl. přenesená",J260,0)</f>
        <v>0</v>
      </c>
      <c r="BH260" s="194">
        <f>IF(N260="sníž. přenesená",J260,0)</f>
        <v>0</v>
      </c>
      <c r="BI260" s="194">
        <f>IF(N260="nulová",J260,0)</f>
        <v>0</v>
      </c>
      <c r="BJ260" s="19" t="s">
        <v>80</v>
      </c>
      <c r="BK260" s="194">
        <f>ROUND(I260*H260,2)</f>
        <v>0</v>
      </c>
      <c r="BL260" s="19" t="s">
        <v>141</v>
      </c>
      <c r="BM260" s="193" t="s">
        <v>871</v>
      </c>
    </row>
    <row r="261" s="2" customFormat="1" ht="24.15" customHeight="1">
      <c r="A261" s="38"/>
      <c r="B261" s="180"/>
      <c r="C261" s="181" t="s">
        <v>82</v>
      </c>
      <c r="D261" s="181" t="s">
        <v>137</v>
      </c>
      <c r="E261" s="182" t="s">
        <v>872</v>
      </c>
      <c r="F261" s="183" t="s">
        <v>873</v>
      </c>
      <c r="G261" s="184" t="s">
        <v>787</v>
      </c>
      <c r="H261" s="185">
        <v>8</v>
      </c>
      <c r="I261" s="186"/>
      <c r="J261" s="187">
        <f>ROUND(I261*H261,2)</f>
        <v>0</v>
      </c>
      <c r="K261" s="188"/>
      <c r="L261" s="39"/>
      <c r="M261" s="189" t="s">
        <v>1</v>
      </c>
      <c r="N261" s="190" t="s">
        <v>38</v>
      </c>
      <c r="O261" s="77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141</v>
      </c>
      <c r="AT261" s="193" t="s">
        <v>137</v>
      </c>
      <c r="AU261" s="193" t="s">
        <v>82</v>
      </c>
      <c r="AY261" s="19" t="s">
        <v>135</v>
      </c>
      <c r="BE261" s="194">
        <f>IF(N261="základní",J261,0)</f>
        <v>0</v>
      </c>
      <c r="BF261" s="194">
        <f>IF(N261="snížená",J261,0)</f>
        <v>0</v>
      </c>
      <c r="BG261" s="194">
        <f>IF(N261="zákl. přenesená",J261,0)</f>
        <v>0</v>
      </c>
      <c r="BH261" s="194">
        <f>IF(N261="sníž. přenesená",J261,0)</f>
        <v>0</v>
      </c>
      <c r="BI261" s="194">
        <f>IF(N261="nulová",J261,0)</f>
        <v>0</v>
      </c>
      <c r="BJ261" s="19" t="s">
        <v>80</v>
      </c>
      <c r="BK261" s="194">
        <f>ROUND(I261*H261,2)</f>
        <v>0</v>
      </c>
      <c r="BL261" s="19" t="s">
        <v>141</v>
      </c>
      <c r="BM261" s="193" t="s">
        <v>874</v>
      </c>
    </row>
    <row r="262" s="12" customFormat="1" ht="25.92" customHeight="1">
      <c r="A262" s="12"/>
      <c r="B262" s="167"/>
      <c r="C262" s="12"/>
      <c r="D262" s="168" t="s">
        <v>72</v>
      </c>
      <c r="E262" s="169" t="s">
        <v>875</v>
      </c>
      <c r="F262" s="169" t="s">
        <v>876</v>
      </c>
      <c r="G262" s="12"/>
      <c r="H262" s="12"/>
      <c r="I262" s="170"/>
      <c r="J262" s="171">
        <f>BK262</f>
        <v>0</v>
      </c>
      <c r="K262" s="12"/>
      <c r="L262" s="167"/>
      <c r="M262" s="172"/>
      <c r="N262" s="173"/>
      <c r="O262" s="173"/>
      <c r="P262" s="174">
        <f>P263+P266</f>
        <v>0</v>
      </c>
      <c r="Q262" s="173"/>
      <c r="R262" s="174">
        <f>R263+R266</f>
        <v>0</v>
      </c>
      <c r="S262" s="173"/>
      <c r="T262" s="175">
        <f>T263+T266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68" t="s">
        <v>80</v>
      </c>
      <c r="AT262" s="176" t="s">
        <v>72</v>
      </c>
      <c r="AU262" s="176" t="s">
        <v>73</v>
      </c>
      <c r="AY262" s="168" t="s">
        <v>135</v>
      </c>
      <c r="BK262" s="177">
        <f>BK263+BK266</f>
        <v>0</v>
      </c>
    </row>
    <row r="263" s="12" customFormat="1" ht="22.8" customHeight="1">
      <c r="A263" s="12"/>
      <c r="B263" s="167"/>
      <c r="C263" s="12"/>
      <c r="D263" s="168" t="s">
        <v>72</v>
      </c>
      <c r="E263" s="178" t="s">
        <v>632</v>
      </c>
      <c r="F263" s="178" t="s">
        <v>633</v>
      </c>
      <c r="G263" s="12"/>
      <c r="H263" s="12"/>
      <c r="I263" s="170"/>
      <c r="J263" s="179">
        <f>BK263</f>
        <v>0</v>
      </c>
      <c r="K263" s="12"/>
      <c r="L263" s="167"/>
      <c r="M263" s="172"/>
      <c r="N263" s="173"/>
      <c r="O263" s="173"/>
      <c r="P263" s="174">
        <f>P264</f>
        <v>0</v>
      </c>
      <c r="Q263" s="173"/>
      <c r="R263" s="174">
        <f>R264</f>
        <v>0</v>
      </c>
      <c r="S263" s="173"/>
      <c r="T263" s="175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8" t="s">
        <v>80</v>
      </c>
      <c r="AT263" s="176" t="s">
        <v>72</v>
      </c>
      <c r="AU263" s="176" t="s">
        <v>80</v>
      </c>
      <c r="AY263" s="168" t="s">
        <v>135</v>
      </c>
      <c r="BK263" s="177">
        <f>BK264</f>
        <v>0</v>
      </c>
    </row>
    <row r="264" s="12" customFormat="1" ht="20.88" customHeight="1">
      <c r="A264" s="12"/>
      <c r="B264" s="167"/>
      <c r="C264" s="12"/>
      <c r="D264" s="168" t="s">
        <v>72</v>
      </c>
      <c r="E264" s="178" t="s">
        <v>877</v>
      </c>
      <c r="F264" s="178" t="s">
        <v>878</v>
      </c>
      <c r="G264" s="12"/>
      <c r="H264" s="12"/>
      <c r="I264" s="170"/>
      <c r="J264" s="179">
        <f>BK264</f>
        <v>0</v>
      </c>
      <c r="K264" s="12"/>
      <c r="L264" s="167"/>
      <c r="M264" s="172"/>
      <c r="N264" s="173"/>
      <c r="O264" s="173"/>
      <c r="P264" s="174">
        <f>P265</f>
        <v>0</v>
      </c>
      <c r="Q264" s="173"/>
      <c r="R264" s="174">
        <f>R265</f>
        <v>0</v>
      </c>
      <c r="S264" s="173"/>
      <c r="T264" s="175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68" t="s">
        <v>80</v>
      </c>
      <c r="AT264" s="176" t="s">
        <v>72</v>
      </c>
      <c r="AU264" s="176" t="s">
        <v>82</v>
      </c>
      <c r="AY264" s="168" t="s">
        <v>135</v>
      </c>
      <c r="BK264" s="177">
        <f>BK265</f>
        <v>0</v>
      </c>
    </row>
    <row r="265" s="2" customFormat="1" ht="24.15" customHeight="1">
      <c r="A265" s="38"/>
      <c r="B265" s="180"/>
      <c r="C265" s="181" t="s">
        <v>80</v>
      </c>
      <c r="D265" s="181" t="s">
        <v>137</v>
      </c>
      <c r="E265" s="182" t="s">
        <v>879</v>
      </c>
      <c r="F265" s="183" t="s">
        <v>880</v>
      </c>
      <c r="G265" s="184" t="s">
        <v>787</v>
      </c>
      <c r="H265" s="185">
        <v>24</v>
      </c>
      <c r="I265" s="186"/>
      <c r="J265" s="187">
        <f>ROUND(I265*H265,2)</f>
        <v>0</v>
      </c>
      <c r="K265" s="188"/>
      <c r="L265" s="39"/>
      <c r="M265" s="189" t="s">
        <v>1</v>
      </c>
      <c r="N265" s="190" t="s">
        <v>38</v>
      </c>
      <c r="O265" s="77"/>
      <c r="P265" s="191">
        <f>O265*H265</f>
        <v>0</v>
      </c>
      <c r="Q265" s="191">
        <v>0</v>
      </c>
      <c r="R265" s="191">
        <f>Q265*H265</f>
        <v>0</v>
      </c>
      <c r="S265" s="191">
        <v>0</v>
      </c>
      <c r="T265" s="19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141</v>
      </c>
      <c r="AT265" s="193" t="s">
        <v>137</v>
      </c>
      <c r="AU265" s="193" t="s">
        <v>151</v>
      </c>
      <c r="AY265" s="19" t="s">
        <v>135</v>
      </c>
      <c r="BE265" s="194">
        <f>IF(N265="základní",J265,0)</f>
        <v>0</v>
      </c>
      <c r="BF265" s="194">
        <f>IF(N265="snížená",J265,0)</f>
        <v>0</v>
      </c>
      <c r="BG265" s="194">
        <f>IF(N265="zákl. přenesená",J265,0)</f>
        <v>0</v>
      </c>
      <c r="BH265" s="194">
        <f>IF(N265="sníž. přenesená",J265,0)</f>
        <v>0</v>
      </c>
      <c r="BI265" s="194">
        <f>IF(N265="nulová",J265,0)</f>
        <v>0</v>
      </c>
      <c r="BJ265" s="19" t="s">
        <v>80</v>
      </c>
      <c r="BK265" s="194">
        <f>ROUND(I265*H265,2)</f>
        <v>0</v>
      </c>
      <c r="BL265" s="19" t="s">
        <v>141</v>
      </c>
      <c r="BM265" s="193" t="s">
        <v>881</v>
      </c>
    </row>
    <row r="266" s="12" customFormat="1" ht="22.8" customHeight="1">
      <c r="A266" s="12"/>
      <c r="B266" s="167"/>
      <c r="C266" s="12"/>
      <c r="D266" s="168" t="s">
        <v>72</v>
      </c>
      <c r="E266" s="178" t="s">
        <v>632</v>
      </c>
      <c r="F266" s="178" t="s">
        <v>633</v>
      </c>
      <c r="G266" s="12"/>
      <c r="H266" s="12"/>
      <c r="I266" s="170"/>
      <c r="J266" s="179">
        <f>BK266</f>
        <v>0</v>
      </c>
      <c r="K266" s="12"/>
      <c r="L266" s="167"/>
      <c r="M266" s="172"/>
      <c r="N266" s="173"/>
      <c r="O266" s="173"/>
      <c r="P266" s="174">
        <f>SUM(P267:P268)</f>
        <v>0</v>
      </c>
      <c r="Q266" s="173"/>
      <c r="R266" s="174">
        <f>SUM(R267:R268)</f>
        <v>0</v>
      </c>
      <c r="S266" s="173"/>
      <c r="T266" s="175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68" t="s">
        <v>80</v>
      </c>
      <c r="AT266" s="176" t="s">
        <v>72</v>
      </c>
      <c r="AU266" s="176" t="s">
        <v>80</v>
      </c>
      <c r="AY266" s="168" t="s">
        <v>135</v>
      </c>
      <c r="BK266" s="177">
        <f>SUM(BK267:BK268)</f>
        <v>0</v>
      </c>
    </row>
    <row r="267" s="2" customFormat="1" ht="16.5" customHeight="1">
      <c r="A267" s="38"/>
      <c r="B267" s="180"/>
      <c r="C267" s="181" t="s">
        <v>80</v>
      </c>
      <c r="D267" s="181" t="s">
        <v>137</v>
      </c>
      <c r="E267" s="182" t="s">
        <v>882</v>
      </c>
      <c r="F267" s="183" t="s">
        <v>883</v>
      </c>
      <c r="G267" s="184" t="s">
        <v>544</v>
      </c>
      <c r="H267" s="185">
        <v>1</v>
      </c>
      <c r="I267" s="186"/>
      <c r="J267" s="187">
        <f>ROUND(I267*H267,2)</f>
        <v>0</v>
      </c>
      <c r="K267" s="188"/>
      <c r="L267" s="39"/>
      <c r="M267" s="189" t="s">
        <v>1</v>
      </c>
      <c r="N267" s="190" t="s">
        <v>38</v>
      </c>
      <c r="O267" s="77"/>
      <c r="P267" s="191">
        <f>O267*H267</f>
        <v>0</v>
      </c>
      <c r="Q267" s="191">
        <v>0</v>
      </c>
      <c r="R267" s="191">
        <f>Q267*H267</f>
        <v>0</v>
      </c>
      <c r="S267" s="191">
        <v>0</v>
      </c>
      <c r="T267" s="19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3" t="s">
        <v>141</v>
      </c>
      <c r="AT267" s="193" t="s">
        <v>137</v>
      </c>
      <c r="AU267" s="193" t="s">
        <v>82</v>
      </c>
      <c r="AY267" s="19" t="s">
        <v>135</v>
      </c>
      <c r="BE267" s="194">
        <f>IF(N267="základní",J267,0)</f>
        <v>0</v>
      </c>
      <c r="BF267" s="194">
        <f>IF(N267="snížená",J267,0)</f>
        <v>0</v>
      </c>
      <c r="BG267" s="194">
        <f>IF(N267="zákl. přenesená",J267,0)</f>
        <v>0</v>
      </c>
      <c r="BH267" s="194">
        <f>IF(N267="sníž. přenesená",J267,0)</f>
        <v>0</v>
      </c>
      <c r="BI267" s="194">
        <f>IF(N267="nulová",J267,0)</f>
        <v>0</v>
      </c>
      <c r="BJ267" s="19" t="s">
        <v>80</v>
      </c>
      <c r="BK267" s="194">
        <f>ROUND(I267*H267,2)</f>
        <v>0</v>
      </c>
      <c r="BL267" s="19" t="s">
        <v>141</v>
      </c>
      <c r="BM267" s="193" t="s">
        <v>884</v>
      </c>
    </row>
    <row r="268" s="2" customFormat="1" ht="16.5" customHeight="1">
      <c r="A268" s="38"/>
      <c r="B268" s="180"/>
      <c r="C268" s="181" t="s">
        <v>82</v>
      </c>
      <c r="D268" s="181" t="s">
        <v>137</v>
      </c>
      <c r="E268" s="182" t="s">
        <v>885</v>
      </c>
      <c r="F268" s="183" t="s">
        <v>858</v>
      </c>
      <c r="G268" s="184" t="s">
        <v>859</v>
      </c>
      <c r="H268" s="185">
        <v>154</v>
      </c>
      <c r="I268" s="186"/>
      <c r="J268" s="187">
        <f>ROUND(I268*H268,2)</f>
        <v>0</v>
      </c>
      <c r="K268" s="188"/>
      <c r="L268" s="39"/>
      <c r="M268" s="238" t="s">
        <v>1</v>
      </c>
      <c r="N268" s="239" t="s">
        <v>38</v>
      </c>
      <c r="O268" s="240"/>
      <c r="P268" s="241">
        <f>O268*H268</f>
        <v>0</v>
      </c>
      <c r="Q268" s="241">
        <v>0</v>
      </c>
      <c r="R268" s="241">
        <f>Q268*H268</f>
        <v>0</v>
      </c>
      <c r="S268" s="241">
        <v>0</v>
      </c>
      <c r="T268" s="24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141</v>
      </c>
      <c r="AT268" s="193" t="s">
        <v>137</v>
      </c>
      <c r="AU268" s="193" t="s">
        <v>82</v>
      </c>
      <c r="AY268" s="19" t="s">
        <v>135</v>
      </c>
      <c r="BE268" s="194">
        <f>IF(N268="základní",J268,0)</f>
        <v>0</v>
      </c>
      <c r="BF268" s="194">
        <f>IF(N268="snížená",J268,0)</f>
        <v>0</v>
      </c>
      <c r="BG268" s="194">
        <f>IF(N268="zákl. přenesená",J268,0)</f>
        <v>0</v>
      </c>
      <c r="BH268" s="194">
        <f>IF(N268="sníž. přenesená",J268,0)</f>
        <v>0</v>
      </c>
      <c r="BI268" s="194">
        <f>IF(N268="nulová",J268,0)</f>
        <v>0</v>
      </c>
      <c r="BJ268" s="19" t="s">
        <v>80</v>
      </c>
      <c r="BK268" s="194">
        <f>ROUND(I268*H268,2)</f>
        <v>0</v>
      </c>
      <c r="BL268" s="19" t="s">
        <v>141</v>
      </c>
      <c r="BM268" s="193" t="s">
        <v>886</v>
      </c>
    </row>
    <row r="269" s="2" customFormat="1" ht="6.96" customHeight="1">
      <c r="A269" s="38"/>
      <c r="B269" s="60"/>
      <c r="C269" s="61"/>
      <c r="D269" s="61"/>
      <c r="E269" s="61"/>
      <c r="F269" s="61"/>
      <c r="G269" s="61"/>
      <c r="H269" s="61"/>
      <c r="I269" s="61"/>
      <c r="J269" s="61"/>
      <c r="K269" s="61"/>
      <c r="L269" s="39"/>
      <c r="M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</row>
  </sheetData>
  <autoFilter ref="C141:K2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97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Rekonstrukce jednotné kanalizace a vodovodu - ulice Rychtského Ryně v Podkrkonoší</v>
      </c>
      <c r="F7" s="32"/>
      <c r="G7" s="32"/>
      <c r="H7" s="32"/>
      <c r="L7" s="22"/>
    </row>
    <row r="8" s="1" customFormat="1" ht="12" customHeight="1">
      <c r="B8" s="22"/>
      <c r="D8" s="32" t="s">
        <v>98</v>
      </c>
      <c r="L8" s="22"/>
    </row>
    <row r="9" s="2" customFormat="1" ht="16.5" customHeight="1">
      <c r="A9" s="38"/>
      <c r="B9" s="39"/>
      <c r="C9" s="38"/>
      <c r="D9" s="38"/>
      <c r="E9" s="129" t="s">
        <v>99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100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887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20. 1. 2023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ROUND(J129,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ROUND((SUM(BE129:BE369)),  2)</f>
        <v>0</v>
      </c>
      <c r="G35" s="38"/>
      <c r="H35" s="38"/>
      <c r="I35" s="136">
        <v>0.20999999999999999</v>
      </c>
      <c r="J35" s="135">
        <f>ROUND(((SUM(BE129:BE369))*I35),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ROUND((SUM(BF129:BF369)),  2)</f>
        <v>0</v>
      </c>
      <c r="G36" s="38"/>
      <c r="H36" s="38"/>
      <c r="I36" s="136">
        <v>0.14999999999999999</v>
      </c>
      <c r="J36" s="135">
        <f>ROUND(((SUM(BF129:BF369))*I36),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ROUND((SUM(BG129:BG369)),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ROUND((SUM(BH129:BH369)),  2)</f>
        <v>0</v>
      </c>
      <c r="G38" s="38"/>
      <c r="H38" s="38"/>
      <c r="I38" s="136">
        <v>0.14999999999999999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ROUND((SUM(BI129:BI369)),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Rekonstrukce jednotné kanalizace a vodovodu - ulice Rychtského Ryně v Podkrkonoší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98</v>
      </c>
      <c r="L86" s="22"/>
    </row>
    <row r="87" s="2" customFormat="1" ht="16.5" customHeight="1">
      <c r="A87" s="38"/>
      <c r="B87" s="39"/>
      <c r="C87" s="38"/>
      <c r="D87" s="38"/>
      <c r="E87" s="129" t="s">
        <v>99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734-02b - Kanalizace A - 2.část od Š7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20. 1. 2023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103</v>
      </c>
      <c r="D96" s="137"/>
      <c r="E96" s="137"/>
      <c r="F96" s="137"/>
      <c r="G96" s="137"/>
      <c r="H96" s="137"/>
      <c r="I96" s="137"/>
      <c r="J96" s="146" t="s">
        <v>104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105</v>
      </c>
      <c r="D98" s="38"/>
      <c r="E98" s="38"/>
      <c r="F98" s="38"/>
      <c r="G98" s="38"/>
      <c r="H98" s="38"/>
      <c r="I98" s="38"/>
      <c r="J98" s="96">
        <f>J129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106</v>
      </c>
    </row>
    <row r="99" s="9" customFormat="1" ht="24.96" customHeight="1">
      <c r="A99" s="9"/>
      <c r="B99" s="148"/>
      <c r="C99" s="9"/>
      <c r="D99" s="149" t="s">
        <v>107</v>
      </c>
      <c r="E99" s="150"/>
      <c r="F99" s="150"/>
      <c r="G99" s="150"/>
      <c r="H99" s="150"/>
      <c r="I99" s="150"/>
      <c r="J99" s="151">
        <f>J130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108</v>
      </c>
      <c r="E100" s="154"/>
      <c r="F100" s="154"/>
      <c r="G100" s="154"/>
      <c r="H100" s="154"/>
      <c r="I100" s="154"/>
      <c r="J100" s="155">
        <f>J131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109</v>
      </c>
      <c r="E101" s="154"/>
      <c r="F101" s="154"/>
      <c r="G101" s="154"/>
      <c r="H101" s="154"/>
      <c r="I101" s="154"/>
      <c r="J101" s="155">
        <f>J226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110</v>
      </c>
      <c r="E102" s="154"/>
      <c r="F102" s="154"/>
      <c r="G102" s="154"/>
      <c r="H102" s="154"/>
      <c r="I102" s="154"/>
      <c r="J102" s="155">
        <f>J229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111</v>
      </c>
      <c r="E103" s="154"/>
      <c r="F103" s="154"/>
      <c r="G103" s="154"/>
      <c r="H103" s="154"/>
      <c r="I103" s="154"/>
      <c r="J103" s="155">
        <f>J239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112</v>
      </c>
      <c r="E104" s="154"/>
      <c r="F104" s="154"/>
      <c r="G104" s="154"/>
      <c r="H104" s="154"/>
      <c r="I104" s="154"/>
      <c r="J104" s="155">
        <f>J285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113</v>
      </c>
      <c r="E105" s="154"/>
      <c r="F105" s="154"/>
      <c r="G105" s="154"/>
      <c r="H105" s="154"/>
      <c r="I105" s="154"/>
      <c r="J105" s="155">
        <f>J345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114</v>
      </c>
      <c r="E106" s="154"/>
      <c r="F106" s="154"/>
      <c r="G106" s="154"/>
      <c r="H106" s="154"/>
      <c r="I106" s="154"/>
      <c r="J106" s="155">
        <f>J357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115</v>
      </c>
      <c r="E107" s="154"/>
      <c r="F107" s="154"/>
      <c r="G107" s="154"/>
      <c r="H107" s="154"/>
      <c r="I107" s="154"/>
      <c r="J107" s="155">
        <f>J365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120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38"/>
      <c r="D117" s="38"/>
      <c r="E117" s="129" t="str">
        <f>E7</f>
        <v>Rekonstrukce jednotné kanalizace a vodovodu - ulice Rychtského Ryně v Podkrkonoší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98</v>
      </c>
      <c r="L118" s="22"/>
    </row>
    <row r="119" s="2" customFormat="1" ht="16.5" customHeight="1">
      <c r="A119" s="38"/>
      <c r="B119" s="39"/>
      <c r="C119" s="38"/>
      <c r="D119" s="38"/>
      <c r="E119" s="129" t="s">
        <v>99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100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E11</f>
        <v>734-02b - Kanalizace A - 2.část od Š7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F14</f>
        <v xml:space="preserve"> </v>
      </c>
      <c r="G123" s="38"/>
      <c r="H123" s="38"/>
      <c r="I123" s="32" t="s">
        <v>22</v>
      </c>
      <c r="J123" s="69" t="str">
        <f>IF(J14="","",J14)</f>
        <v>20. 1. 2023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38"/>
      <c r="E125" s="38"/>
      <c r="F125" s="27" t="str">
        <f>E17</f>
        <v xml:space="preserve"> </v>
      </c>
      <c r="G125" s="38"/>
      <c r="H125" s="38"/>
      <c r="I125" s="32" t="s">
        <v>29</v>
      </c>
      <c r="J125" s="36" t="str">
        <f>E23</f>
        <v xml:space="preserve"> 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38"/>
      <c r="E126" s="38"/>
      <c r="F126" s="27" t="str">
        <f>IF(E20="","",E20)</f>
        <v>Vyplň údaj</v>
      </c>
      <c r="G126" s="38"/>
      <c r="H126" s="38"/>
      <c r="I126" s="32" t="s">
        <v>31</v>
      </c>
      <c r="J126" s="36" t="str">
        <f>E26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56"/>
      <c r="B128" s="157"/>
      <c r="C128" s="158" t="s">
        <v>121</v>
      </c>
      <c r="D128" s="159" t="s">
        <v>58</v>
      </c>
      <c r="E128" s="159" t="s">
        <v>54</v>
      </c>
      <c r="F128" s="159" t="s">
        <v>55</v>
      </c>
      <c r="G128" s="159" t="s">
        <v>122</v>
      </c>
      <c r="H128" s="159" t="s">
        <v>123</v>
      </c>
      <c r="I128" s="159" t="s">
        <v>124</v>
      </c>
      <c r="J128" s="160" t="s">
        <v>104</v>
      </c>
      <c r="K128" s="161" t="s">
        <v>125</v>
      </c>
      <c r="L128" s="162"/>
      <c r="M128" s="86" t="s">
        <v>1</v>
      </c>
      <c r="N128" s="87" t="s">
        <v>37</v>
      </c>
      <c r="O128" s="87" t="s">
        <v>126</v>
      </c>
      <c r="P128" s="87" t="s">
        <v>127</v>
      </c>
      <c r="Q128" s="87" t="s">
        <v>128</v>
      </c>
      <c r="R128" s="87" t="s">
        <v>129</v>
      </c>
      <c r="S128" s="87" t="s">
        <v>130</v>
      </c>
      <c r="T128" s="88" t="s">
        <v>131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="2" customFormat="1" ht="22.8" customHeight="1">
      <c r="A129" s="38"/>
      <c r="B129" s="39"/>
      <c r="C129" s="93" t="s">
        <v>132</v>
      </c>
      <c r="D129" s="38"/>
      <c r="E129" s="38"/>
      <c r="F129" s="38"/>
      <c r="G129" s="38"/>
      <c r="H129" s="38"/>
      <c r="I129" s="38"/>
      <c r="J129" s="163">
        <f>BK129</f>
        <v>0</v>
      </c>
      <c r="K129" s="38"/>
      <c r="L129" s="39"/>
      <c r="M129" s="89"/>
      <c r="N129" s="73"/>
      <c r="O129" s="90"/>
      <c r="P129" s="164">
        <f>P130</f>
        <v>0</v>
      </c>
      <c r="Q129" s="90"/>
      <c r="R129" s="164">
        <f>R130</f>
        <v>1312.0897441</v>
      </c>
      <c r="S129" s="90"/>
      <c r="T129" s="165">
        <f>T130</f>
        <v>171.31950000000001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72</v>
      </c>
      <c r="AU129" s="19" t="s">
        <v>106</v>
      </c>
      <c r="BK129" s="166">
        <f>BK130</f>
        <v>0</v>
      </c>
    </row>
    <row r="130" s="12" customFormat="1" ht="25.92" customHeight="1">
      <c r="A130" s="12"/>
      <c r="B130" s="167"/>
      <c r="C130" s="12"/>
      <c r="D130" s="168" t="s">
        <v>72</v>
      </c>
      <c r="E130" s="169" t="s">
        <v>133</v>
      </c>
      <c r="F130" s="169" t="s">
        <v>134</v>
      </c>
      <c r="G130" s="12"/>
      <c r="H130" s="12"/>
      <c r="I130" s="170"/>
      <c r="J130" s="171">
        <f>BK130</f>
        <v>0</v>
      </c>
      <c r="K130" s="12"/>
      <c r="L130" s="167"/>
      <c r="M130" s="172"/>
      <c r="N130" s="173"/>
      <c r="O130" s="173"/>
      <c r="P130" s="174">
        <f>P131+P226+P229+P239+P285+P345+P357+P365</f>
        <v>0</v>
      </c>
      <c r="Q130" s="173"/>
      <c r="R130" s="174">
        <f>R131+R226+R229+R239+R285+R345+R357+R365</f>
        <v>1312.0897441</v>
      </c>
      <c r="S130" s="173"/>
      <c r="T130" s="175">
        <f>T131+T226+T229+T239+T285+T345+T357+T365</f>
        <v>171.31950000000001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8" t="s">
        <v>80</v>
      </c>
      <c r="AT130" s="176" t="s">
        <v>72</v>
      </c>
      <c r="AU130" s="176" t="s">
        <v>73</v>
      </c>
      <c r="AY130" s="168" t="s">
        <v>135</v>
      </c>
      <c r="BK130" s="177">
        <f>BK131+BK226+BK229+BK239+BK285+BK345+BK357+BK365</f>
        <v>0</v>
      </c>
    </row>
    <row r="131" s="12" customFormat="1" ht="22.8" customHeight="1">
      <c r="A131" s="12"/>
      <c r="B131" s="167"/>
      <c r="C131" s="12"/>
      <c r="D131" s="168" t="s">
        <v>72</v>
      </c>
      <c r="E131" s="178" t="s">
        <v>80</v>
      </c>
      <c r="F131" s="178" t="s">
        <v>136</v>
      </c>
      <c r="G131" s="12"/>
      <c r="H131" s="12"/>
      <c r="I131" s="170"/>
      <c r="J131" s="179">
        <f>BK131</f>
        <v>0</v>
      </c>
      <c r="K131" s="12"/>
      <c r="L131" s="167"/>
      <c r="M131" s="172"/>
      <c r="N131" s="173"/>
      <c r="O131" s="173"/>
      <c r="P131" s="174">
        <f>SUM(P132:P225)</f>
        <v>0</v>
      </c>
      <c r="Q131" s="173"/>
      <c r="R131" s="174">
        <f>SUM(R132:R225)</f>
        <v>907.08711225000002</v>
      </c>
      <c r="S131" s="173"/>
      <c r="T131" s="175">
        <f>SUM(T132:T225)</f>
        <v>171.31950000000001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8" t="s">
        <v>80</v>
      </c>
      <c r="AT131" s="176" t="s">
        <v>72</v>
      </c>
      <c r="AU131" s="176" t="s">
        <v>80</v>
      </c>
      <c r="AY131" s="168" t="s">
        <v>135</v>
      </c>
      <c r="BK131" s="177">
        <f>SUM(BK132:BK225)</f>
        <v>0</v>
      </c>
    </row>
    <row r="132" s="2" customFormat="1" ht="24.15" customHeight="1">
      <c r="A132" s="38"/>
      <c r="B132" s="180"/>
      <c r="C132" s="181" t="s">
        <v>80</v>
      </c>
      <c r="D132" s="181" t="s">
        <v>137</v>
      </c>
      <c r="E132" s="182" t="s">
        <v>138</v>
      </c>
      <c r="F132" s="183" t="s">
        <v>139</v>
      </c>
      <c r="G132" s="184" t="s">
        <v>140</v>
      </c>
      <c r="H132" s="185">
        <v>12.92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38</v>
      </c>
      <c r="O132" s="77"/>
      <c r="P132" s="191">
        <f>O132*H132</f>
        <v>0</v>
      </c>
      <c r="Q132" s="191">
        <v>0</v>
      </c>
      <c r="R132" s="191">
        <f>Q132*H132</f>
        <v>0</v>
      </c>
      <c r="S132" s="191">
        <v>0.255</v>
      </c>
      <c r="T132" s="192">
        <f>S132*H132</f>
        <v>3.2946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141</v>
      </c>
      <c r="AT132" s="193" t="s">
        <v>137</v>
      </c>
      <c r="AU132" s="193" t="s">
        <v>82</v>
      </c>
      <c r="AY132" s="19" t="s">
        <v>135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9" t="s">
        <v>80</v>
      </c>
      <c r="BK132" s="194">
        <f>ROUND(I132*H132,2)</f>
        <v>0</v>
      </c>
      <c r="BL132" s="19" t="s">
        <v>141</v>
      </c>
      <c r="BM132" s="193" t="s">
        <v>888</v>
      </c>
    </row>
    <row r="133" s="13" customFormat="1">
      <c r="A133" s="13"/>
      <c r="B133" s="195"/>
      <c r="C133" s="13"/>
      <c r="D133" s="196" t="s">
        <v>143</v>
      </c>
      <c r="E133" s="197" t="s">
        <v>1</v>
      </c>
      <c r="F133" s="198" t="s">
        <v>889</v>
      </c>
      <c r="G133" s="13"/>
      <c r="H133" s="199">
        <v>12.92</v>
      </c>
      <c r="I133" s="200"/>
      <c r="J133" s="13"/>
      <c r="K133" s="13"/>
      <c r="L133" s="195"/>
      <c r="M133" s="201"/>
      <c r="N133" s="202"/>
      <c r="O133" s="202"/>
      <c r="P133" s="202"/>
      <c r="Q133" s="202"/>
      <c r="R133" s="202"/>
      <c r="S133" s="202"/>
      <c r="T133" s="20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7" t="s">
        <v>143</v>
      </c>
      <c r="AU133" s="197" t="s">
        <v>82</v>
      </c>
      <c r="AV133" s="13" t="s">
        <v>82</v>
      </c>
      <c r="AW133" s="13" t="s">
        <v>30</v>
      </c>
      <c r="AX133" s="13" t="s">
        <v>80</v>
      </c>
      <c r="AY133" s="197" t="s">
        <v>135</v>
      </c>
    </row>
    <row r="134" s="2" customFormat="1" ht="33" customHeight="1">
      <c r="A134" s="38"/>
      <c r="B134" s="180"/>
      <c r="C134" s="181" t="s">
        <v>82</v>
      </c>
      <c r="D134" s="181" t="s">
        <v>137</v>
      </c>
      <c r="E134" s="182" t="s">
        <v>145</v>
      </c>
      <c r="F134" s="183" t="s">
        <v>146</v>
      </c>
      <c r="G134" s="184" t="s">
        <v>140</v>
      </c>
      <c r="H134" s="185">
        <v>212.91999999999999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38</v>
      </c>
      <c r="O134" s="77"/>
      <c r="P134" s="191">
        <f>O134*H134</f>
        <v>0</v>
      </c>
      <c r="Q134" s="191">
        <v>0</v>
      </c>
      <c r="R134" s="191">
        <f>Q134*H134</f>
        <v>0</v>
      </c>
      <c r="S134" s="191">
        <v>0.5</v>
      </c>
      <c r="T134" s="192">
        <f>S134*H134</f>
        <v>106.45999999999999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141</v>
      </c>
      <c r="AT134" s="193" t="s">
        <v>137</v>
      </c>
      <c r="AU134" s="193" t="s">
        <v>82</v>
      </c>
      <c r="AY134" s="19" t="s">
        <v>135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9" t="s">
        <v>80</v>
      </c>
      <c r="BK134" s="194">
        <f>ROUND(I134*H134,2)</f>
        <v>0</v>
      </c>
      <c r="BL134" s="19" t="s">
        <v>141</v>
      </c>
      <c r="BM134" s="193" t="s">
        <v>890</v>
      </c>
    </row>
    <row r="135" s="16" customFormat="1">
      <c r="A135" s="16"/>
      <c r="B135" s="220"/>
      <c r="C135" s="16"/>
      <c r="D135" s="196" t="s">
        <v>143</v>
      </c>
      <c r="E135" s="221" t="s">
        <v>1</v>
      </c>
      <c r="F135" s="222" t="s">
        <v>479</v>
      </c>
      <c r="G135" s="16"/>
      <c r="H135" s="221" t="s">
        <v>1</v>
      </c>
      <c r="I135" s="223"/>
      <c r="J135" s="16"/>
      <c r="K135" s="16"/>
      <c r="L135" s="220"/>
      <c r="M135" s="224"/>
      <c r="N135" s="225"/>
      <c r="O135" s="225"/>
      <c r="P135" s="225"/>
      <c r="Q135" s="225"/>
      <c r="R135" s="225"/>
      <c r="S135" s="225"/>
      <c r="T135" s="22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21" t="s">
        <v>143</v>
      </c>
      <c r="AU135" s="221" t="s">
        <v>82</v>
      </c>
      <c r="AV135" s="16" t="s">
        <v>80</v>
      </c>
      <c r="AW135" s="16" t="s">
        <v>30</v>
      </c>
      <c r="AX135" s="16" t="s">
        <v>73</v>
      </c>
      <c r="AY135" s="221" t="s">
        <v>135</v>
      </c>
    </row>
    <row r="136" s="13" customFormat="1">
      <c r="A136" s="13"/>
      <c r="B136" s="195"/>
      <c r="C136" s="13"/>
      <c r="D136" s="196" t="s">
        <v>143</v>
      </c>
      <c r="E136" s="197" t="s">
        <v>1</v>
      </c>
      <c r="F136" s="198" t="s">
        <v>891</v>
      </c>
      <c r="G136" s="13"/>
      <c r="H136" s="199">
        <v>116.44</v>
      </c>
      <c r="I136" s="200"/>
      <c r="J136" s="13"/>
      <c r="K136" s="13"/>
      <c r="L136" s="195"/>
      <c r="M136" s="201"/>
      <c r="N136" s="202"/>
      <c r="O136" s="202"/>
      <c r="P136" s="202"/>
      <c r="Q136" s="202"/>
      <c r="R136" s="202"/>
      <c r="S136" s="202"/>
      <c r="T136" s="20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7" t="s">
        <v>143</v>
      </c>
      <c r="AU136" s="197" t="s">
        <v>82</v>
      </c>
      <c r="AV136" s="13" t="s">
        <v>82</v>
      </c>
      <c r="AW136" s="13" t="s">
        <v>30</v>
      </c>
      <c r="AX136" s="13" t="s">
        <v>73</v>
      </c>
      <c r="AY136" s="197" t="s">
        <v>135</v>
      </c>
    </row>
    <row r="137" s="13" customFormat="1">
      <c r="A137" s="13"/>
      <c r="B137" s="195"/>
      <c r="C137" s="13"/>
      <c r="D137" s="196" t="s">
        <v>143</v>
      </c>
      <c r="E137" s="197" t="s">
        <v>1</v>
      </c>
      <c r="F137" s="198" t="s">
        <v>892</v>
      </c>
      <c r="G137" s="13"/>
      <c r="H137" s="199">
        <v>37.920000000000002</v>
      </c>
      <c r="I137" s="200"/>
      <c r="J137" s="13"/>
      <c r="K137" s="13"/>
      <c r="L137" s="195"/>
      <c r="M137" s="201"/>
      <c r="N137" s="202"/>
      <c r="O137" s="202"/>
      <c r="P137" s="202"/>
      <c r="Q137" s="202"/>
      <c r="R137" s="202"/>
      <c r="S137" s="202"/>
      <c r="T137" s="20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7" t="s">
        <v>143</v>
      </c>
      <c r="AU137" s="197" t="s">
        <v>82</v>
      </c>
      <c r="AV137" s="13" t="s">
        <v>82</v>
      </c>
      <c r="AW137" s="13" t="s">
        <v>30</v>
      </c>
      <c r="AX137" s="13" t="s">
        <v>73</v>
      </c>
      <c r="AY137" s="197" t="s">
        <v>135</v>
      </c>
    </row>
    <row r="138" s="13" customFormat="1">
      <c r="A138" s="13"/>
      <c r="B138" s="195"/>
      <c r="C138" s="13"/>
      <c r="D138" s="196" t="s">
        <v>143</v>
      </c>
      <c r="E138" s="197" t="s">
        <v>1</v>
      </c>
      <c r="F138" s="198" t="s">
        <v>893</v>
      </c>
      <c r="G138" s="13"/>
      <c r="H138" s="199">
        <v>16.239999999999998</v>
      </c>
      <c r="I138" s="200"/>
      <c r="J138" s="13"/>
      <c r="K138" s="13"/>
      <c r="L138" s="195"/>
      <c r="M138" s="201"/>
      <c r="N138" s="202"/>
      <c r="O138" s="202"/>
      <c r="P138" s="202"/>
      <c r="Q138" s="202"/>
      <c r="R138" s="202"/>
      <c r="S138" s="202"/>
      <c r="T138" s="20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7" t="s">
        <v>143</v>
      </c>
      <c r="AU138" s="197" t="s">
        <v>82</v>
      </c>
      <c r="AV138" s="13" t="s">
        <v>82</v>
      </c>
      <c r="AW138" s="13" t="s">
        <v>30</v>
      </c>
      <c r="AX138" s="13" t="s">
        <v>73</v>
      </c>
      <c r="AY138" s="197" t="s">
        <v>135</v>
      </c>
    </row>
    <row r="139" s="14" customFormat="1">
      <c r="A139" s="14"/>
      <c r="B139" s="204"/>
      <c r="C139" s="14"/>
      <c r="D139" s="196" t="s">
        <v>143</v>
      </c>
      <c r="E139" s="205" t="s">
        <v>1</v>
      </c>
      <c r="F139" s="206" t="s">
        <v>150</v>
      </c>
      <c r="G139" s="14"/>
      <c r="H139" s="207">
        <v>170.60000000000002</v>
      </c>
      <c r="I139" s="208"/>
      <c r="J139" s="14"/>
      <c r="K139" s="14"/>
      <c r="L139" s="204"/>
      <c r="M139" s="209"/>
      <c r="N139" s="210"/>
      <c r="O139" s="210"/>
      <c r="P139" s="210"/>
      <c r="Q139" s="210"/>
      <c r="R139" s="210"/>
      <c r="S139" s="210"/>
      <c r="T139" s="21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5" t="s">
        <v>143</v>
      </c>
      <c r="AU139" s="205" t="s">
        <v>82</v>
      </c>
      <c r="AV139" s="14" t="s">
        <v>151</v>
      </c>
      <c r="AW139" s="14" t="s">
        <v>30</v>
      </c>
      <c r="AX139" s="14" t="s">
        <v>73</v>
      </c>
      <c r="AY139" s="205" t="s">
        <v>135</v>
      </c>
    </row>
    <row r="140" s="13" customFormat="1">
      <c r="A140" s="13"/>
      <c r="B140" s="195"/>
      <c r="C140" s="13"/>
      <c r="D140" s="196" t="s">
        <v>143</v>
      </c>
      <c r="E140" s="197" t="s">
        <v>1</v>
      </c>
      <c r="F140" s="198" t="s">
        <v>894</v>
      </c>
      <c r="G140" s="13"/>
      <c r="H140" s="199">
        <v>7.5999999999999996</v>
      </c>
      <c r="I140" s="200"/>
      <c r="J140" s="13"/>
      <c r="K140" s="13"/>
      <c r="L140" s="195"/>
      <c r="M140" s="201"/>
      <c r="N140" s="202"/>
      <c r="O140" s="202"/>
      <c r="P140" s="202"/>
      <c r="Q140" s="202"/>
      <c r="R140" s="202"/>
      <c r="S140" s="202"/>
      <c r="T140" s="20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7" t="s">
        <v>143</v>
      </c>
      <c r="AU140" s="197" t="s">
        <v>82</v>
      </c>
      <c r="AV140" s="13" t="s">
        <v>82</v>
      </c>
      <c r="AW140" s="13" t="s">
        <v>30</v>
      </c>
      <c r="AX140" s="13" t="s">
        <v>73</v>
      </c>
      <c r="AY140" s="197" t="s">
        <v>135</v>
      </c>
    </row>
    <row r="141" s="13" customFormat="1">
      <c r="A141" s="13"/>
      <c r="B141" s="195"/>
      <c r="C141" s="13"/>
      <c r="D141" s="196" t="s">
        <v>143</v>
      </c>
      <c r="E141" s="197" t="s">
        <v>1</v>
      </c>
      <c r="F141" s="198" t="s">
        <v>895</v>
      </c>
      <c r="G141" s="13"/>
      <c r="H141" s="199">
        <v>17.199999999999999</v>
      </c>
      <c r="I141" s="200"/>
      <c r="J141" s="13"/>
      <c r="K141" s="13"/>
      <c r="L141" s="195"/>
      <c r="M141" s="201"/>
      <c r="N141" s="202"/>
      <c r="O141" s="202"/>
      <c r="P141" s="202"/>
      <c r="Q141" s="202"/>
      <c r="R141" s="202"/>
      <c r="S141" s="202"/>
      <c r="T141" s="20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7" t="s">
        <v>143</v>
      </c>
      <c r="AU141" s="197" t="s">
        <v>82</v>
      </c>
      <c r="AV141" s="13" t="s">
        <v>82</v>
      </c>
      <c r="AW141" s="13" t="s">
        <v>30</v>
      </c>
      <c r="AX141" s="13" t="s">
        <v>73</v>
      </c>
      <c r="AY141" s="197" t="s">
        <v>135</v>
      </c>
    </row>
    <row r="142" s="13" customFormat="1">
      <c r="A142" s="13"/>
      <c r="B142" s="195"/>
      <c r="C142" s="13"/>
      <c r="D142" s="196" t="s">
        <v>143</v>
      </c>
      <c r="E142" s="197" t="s">
        <v>1</v>
      </c>
      <c r="F142" s="198" t="s">
        <v>896</v>
      </c>
      <c r="G142" s="13"/>
      <c r="H142" s="199">
        <v>17.52</v>
      </c>
      <c r="I142" s="200"/>
      <c r="J142" s="13"/>
      <c r="K142" s="13"/>
      <c r="L142" s="195"/>
      <c r="M142" s="201"/>
      <c r="N142" s="202"/>
      <c r="O142" s="202"/>
      <c r="P142" s="202"/>
      <c r="Q142" s="202"/>
      <c r="R142" s="202"/>
      <c r="S142" s="202"/>
      <c r="T142" s="20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7" t="s">
        <v>143</v>
      </c>
      <c r="AU142" s="197" t="s">
        <v>82</v>
      </c>
      <c r="AV142" s="13" t="s">
        <v>82</v>
      </c>
      <c r="AW142" s="13" t="s">
        <v>30</v>
      </c>
      <c r="AX142" s="13" t="s">
        <v>73</v>
      </c>
      <c r="AY142" s="197" t="s">
        <v>135</v>
      </c>
    </row>
    <row r="143" s="14" customFormat="1">
      <c r="A143" s="14"/>
      <c r="B143" s="204"/>
      <c r="C143" s="14"/>
      <c r="D143" s="196" t="s">
        <v>143</v>
      </c>
      <c r="E143" s="205" t="s">
        <v>1</v>
      </c>
      <c r="F143" s="206" t="s">
        <v>150</v>
      </c>
      <c r="G143" s="14"/>
      <c r="H143" s="207">
        <v>42.319999999999993</v>
      </c>
      <c r="I143" s="208"/>
      <c r="J143" s="14"/>
      <c r="K143" s="14"/>
      <c r="L143" s="204"/>
      <c r="M143" s="209"/>
      <c r="N143" s="210"/>
      <c r="O143" s="210"/>
      <c r="P143" s="210"/>
      <c r="Q143" s="210"/>
      <c r="R143" s="210"/>
      <c r="S143" s="210"/>
      <c r="T143" s="21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5" t="s">
        <v>143</v>
      </c>
      <c r="AU143" s="205" t="s">
        <v>82</v>
      </c>
      <c r="AV143" s="14" t="s">
        <v>151</v>
      </c>
      <c r="AW143" s="14" t="s">
        <v>30</v>
      </c>
      <c r="AX143" s="14" t="s">
        <v>73</v>
      </c>
      <c r="AY143" s="205" t="s">
        <v>135</v>
      </c>
    </row>
    <row r="144" s="15" customFormat="1">
      <c r="A144" s="15"/>
      <c r="B144" s="212"/>
      <c r="C144" s="15"/>
      <c r="D144" s="196" t="s">
        <v>143</v>
      </c>
      <c r="E144" s="213" t="s">
        <v>1</v>
      </c>
      <c r="F144" s="214" t="s">
        <v>153</v>
      </c>
      <c r="G144" s="15"/>
      <c r="H144" s="215">
        <v>212.92000000000002</v>
      </c>
      <c r="I144" s="216"/>
      <c r="J144" s="15"/>
      <c r="K144" s="15"/>
      <c r="L144" s="212"/>
      <c r="M144" s="217"/>
      <c r="N144" s="218"/>
      <c r="O144" s="218"/>
      <c r="P144" s="218"/>
      <c r="Q144" s="218"/>
      <c r="R144" s="218"/>
      <c r="S144" s="218"/>
      <c r="T144" s="219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3" t="s">
        <v>143</v>
      </c>
      <c r="AU144" s="213" t="s">
        <v>82</v>
      </c>
      <c r="AV144" s="15" t="s">
        <v>141</v>
      </c>
      <c r="AW144" s="15" t="s">
        <v>30</v>
      </c>
      <c r="AX144" s="15" t="s">
        <v>80</v>
      </c>
      <c r="AY144" s="213" t="s">
        <v>135</v>
      </c>
    </row>
    <row r="145" s="2" customFormat="1" ht="24.15" customHeight="1">
      <c r="A145" s="38"/>
      <c r="B145" s="180"/>
      <c r="C145" s="181" t="s">
        <v>151</v>
      </c>
      <c r="D145" s="181" t="s">
        <v>137</v>
      </c>
      <c r="E145" s="182" t="s">
        <v>154</v>
      </c>
      <c r="F145" s="183" t="s">
        <v>155</v>
      </c>
      <c r="G145" s="184" t="s">
        <v>140</v>
      </c>
      <c r="H145" s="185">
        <v>269.29500000000002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38</v>
      </c>
      <c r="O145" s="77"/>
      <c r="P145" s="191">
        <f>O145*H145</f>
        <v>0</v>
      </c>
      <c r="Q145" s="191">
        <v>0</v>
      </c>
      <c r="R145" s="191">
        <f>Q145*H145</f>
        <v>0</v>
      </c>
      <c r="S145" s="191">
        <v>0.22</v>
      </c>
      <c r="T145" s="192">
        <f>S145*H145</f>
        <v>59.244900000000001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141</v>
      </c>
      <c r="AT145" s="193" t="s">
        <v>137</v>
      </c>
      <c r="AU145" s="193" t="s">
        <v>82</v>
      </c>
      <c r="AY145" s="19" t="s">
        <v>135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9" t="s">
        <v>80</v>
      </c>
      <c r="BK145" s="194">
        <f>ROUND(I145*H145,2)</f>
        <v>0</v>
      </c>
      <c r="BL145" s="19" t="s">
        <v>141</v>
      </c>
      <c r="BM145" s="193" t="s">
        <v>897</v>
      </c>
    </row>
    <row r="146" s="16" customFormat="1">
      <c r="A146" s="16"/>
      <c r="B146" s="220"/>
      <c r="C146" s="16"/>
      <c r="D146" s="196" t="s">
        <v>143</v>
      </c>
      <c r="E146" s="221" t="s">
        <v>1</v>
      </c>
      <c r="F146" s="222" t="s">
        <v>898</v>
      </c>
      <c r="G146" s="16"/>
      <c r="H146" s="221" t="s">
        <v>1</v>
      </c>
      <c r="I146" s="223"/>
      <c r="J146" s="16"/>
      <c r="K146" s="16"/>
      <c r="L146" s="220"/>
      <c r="M146" s="224"/>
      <c r="N146" s="225"/>
      <c r="O146" s="225"/>
      <c r="P146" s="225"/>
      <c r="Q146" s="225"/>
      <c r="R146" s="225"/>
      <c r="S146" s="225"/>
      <c r="T146" s="22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21" t="s">
        <v>143</v>
      </c>
      <c r="AU146" s="221" t="s">
        <v>82</v>
      </c>
      <c r="AV146" s="16" t="s">
        <v>80</v>
      </c>
      <c r="AW146" s="16" t="s">
        <v>30</v>
      </c>
      <c r="AX146" s="16" t="s">
        <v>73</v>
      </c>
      <c r="AY146" s="221" t="s">
        <v>135</v>
      </c>
    </row>
    <row r="147" s="13" customFormat="1">
      <c r="A147" s="13"/>
      <c r="B147" s="195"/>
      <c r="C147" s="13"/>
      <c r="D147" s="196" t="s">
        <v>143</v>
      </c>
      <c r="E147" s="197" t="s">
        <v>1</v>
      </c>
      <c r="F147" s="198" t="s">
        <v>899</v>
      </c>
      <c r="G147" s="13"/>
      <c r="H147" s="199">
        <v>160.10499999999999</v>
      </c>
      <c r="I147" s="200"/>
      <c r="J147" s="13"/>
      <c r="K147" s="13"/>
      <c r="L147" s="195"/>
      <c r="M147" s="201"/>
      <c r="N147" s="202"/>
      <c r="O147" s="202"/>
      <c r="P147" s="202"/>
      <c r="Q147" s="202"/>
      <c r="R147" s="202"/>
      <c r="S147" s="202"/>
      <c r="T147" s="20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7" t="s">
        <v>143</v>
      </c>
      <c r="AU147" s="197" t="s">
        <v>82</v>
      </c>
      <c r="AV147" s="13" t="s">
        <v>82</v>
      </c>
      <c r="AW147" s="13" t="s">
        <v>30</v>
      </c>
      <c r="AX147" s="13" t="s">
        <v>73</v>
      </c>
      <c r="AY147" s="197" t="s">
        <v>135</v>
      </c>
    </row>
    <row r="148" s="13" customFormat="1">
      <c r="A148" s="13"/>
      <c r="B148" s="195"/>
      <c r="C148" s="13"/>
      <c r="D148" s="196" t="s">
        <v>143</v>
      </c>
      <c r="E148" s="197" t="s">
        <v>1</v>
      </c>
      <c r="F148" s="198" t="s">
        <v>900</v>
      </c>
      <c r="G148" s="13"/>
      <c r="H148" s="199">
        <v>52.140000000000001</v>
      </c>
      <c r="I148" s="200"/>
      <c r="J148" s="13"/>
      <c r="K148" s="13"/>
      <c r="L148" s="195"/>
      <c r="M148" s="201"/>
      <c r="N148" s="202"/>
      <c r="O148" s="202"/>
      <c r="P148" s="202"/>
      <c r="Q148" s="202"/>
      <c r="R148" s="202"/>
      <c r="S148" s="202"/>
      <c r="T148" s="20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7" t="s">
        <v>143</v>
      </c>
      <c r="AU148" s="197" t="s">
        <v>82</v>
      </c>
      <c r="AV148" s="13" t="s">
        <v>82</v>
      </c>
      <c r="AW148" s="13" t="s">
        <v>30</v>
      </c>
      <c r="AX148" s="13" t="s">
        <v>73</v>
      </c>
      <c r="AY148" s="197" t="s">
        <v>135</v>
      </c>
    </row>
    <row r="149" s="13" customFormat="1">
      <c r="A149" s="13"/>
      <c r="B149" s="195"/>
      <c r="C149" s="13"/>
      <c r="D149" s="196" t="s">
        <v>143</v>
      </c>
      <c r="E149" s="197" t="s">
        <v>1</v>
      </c>
      <c r="F149" s="198" t="s">
        <v>901</v>
      </c>
      <c r="G149" s="13"/>
      <c r="H149" s="199">
        <v>22.329999999999998</v>
      </c>
      <c r="I149" s="200"/>
      <c r="J149" s="13"/>
      <c r="K149" s="13"/>
      <c r="L149" s="195"/>
      <c r="M149" s="201"/>
      <c r="N149" s="202"/>
      <c r="O149" s="202"/>
      <c r="P149" s="202"/>
      <c r="Q149" s="202"/>
      <c r="R149" s="202"/>
      <c r="S149" s="202"/>
      <c r="T149" s="20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7" t="s">
        <v>143</v>
      </c>
      <c r="AU149" s="197" t="s">
        <v>82</v>
      </c>
      <c r="AV149" s="13" t="s">
        <v>82</v>
      </c>
      <c r="AW149" s="13" t="s">
        <v>30</v>
      </c>
      <c r="AX149" s="13" t="s">
        <v>73</v>
      </c>
      <c r="AY149" s="197" t="s">
        <v>135</v>
      </c>
    </row>
    <row r="150" s="14" customFormat="1">
      <c r="A150" s="14"/>
      <c r="B150" s="204"/>
      <c r="C150" s="14"/>
      <c r="D150" s="196" t="s">
        <v>143</v>
      </c>
      <c r="E150" s="205" t="s">
        <v>1</v>
      </c>
      <c r="F150" s="206" t="s">
        <v>150</v>
      </c>
      <c r="G150" s="14"/>
      <c r="H150" s="207">
        <v>234.57499999999999</v>
      </c>
      <c r="I150" s="208"/>
      <c r="J150" s="14"/>
      <c r="K150" s="14"/>
      <c r="L150" s="204"/>
      <c r="M150" s="209"/>
      <c r="N150" s="210"/>
      <c r="O150" s="210"/>
      <c r="P150" s="210"/>
      <c r="Q150" s="210"/>
      <c r="R150" s="210"/>
      <c r="S150" s="210"/>
      <c r="T150" s="21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5" t="s">
        <v>143</v>
      </c>
      <c r="AU150" s="205" t="s">
        <v>82</v>
      </c>
      <c r="AV150" s="14" t="s">
        <v>151</v>
      </c>
      <c r="AW150" s="14" t="s">
        <v>30</v>
      </c>
      <c r="AX150" s="14" t="s">
        <v>73</v>
      </c>
      <c r="AY150" s="205" t="s">
        <v>135</v>
      </c>
    </row>
    <row r="151" s="13" customFormat="1">
      <c r="A151" s="13"/>
      <c r="B151" s="195"/>
      <c r="C151" s="13"/>
      <c r="D151" s="196" t="s">
        <v>143</v>
      </c>
      <c r="E151" s="197" t="s">
        <v>1</v>
      </c>
      <c r="F151" s="198" t="s">
        <v>902</v>
      </c>
      <c r="G151" s="13"/>
      <c r="H151" s="199">
        <v>17.199999999999999</v>
      </c>
      <c r="I151" s="200"/>
      <c r="J151" s="13"/>
      <c r="K151" s="13"/>
      <c r="L151" s="195"/>
      <c r="M151" s="201"/>
      <c r="N151" s="202"/>
      <c r="O151" s="202"/>
      <c r="P151" s="202"/>
      <c r="Q151" s="202"/>
      <c r="R151" s="202"/>
      <c r="S151" s="202"/>
      <c r="T151" s="20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7" t="s">
        <v>143</v>
      </c>
      <c r="AU151" s="197" t="s">
        <v>82</v>
      </c>
      <c r="AV151" s="13" t="s">
        <v>82</v>
      </c>
      <c r="AW151" s="13" t="s">
        <v>30</v>
      </c>
      <c r="AX151" s="13" t="s">
        <v>73</v>
      </c>
      <c r="AY151" s="197" t="s">
        <v>135</v>
      </c>
    </row>
    <row r="152" s="13" customFormat="1">
      <c r="A152" s="13"/>
      <c r="B152" s="195"/>
      <c r="C152" s="13"/>
      <c r="D152" s="196" t="s">
        <v>143</v>
      </c>
      <c r="E152" s="197" t="s">
        <v>1</v>
      </c>
      <c r="F152" s="198" t="s">
        <v>896</v>
      </c>
      <c r="G152" s="13"/>
      <c r="H152" s="199">
        <v>17.52</v>
      </c>
      <c r="I152" s="200"/>
      <c r="J152" s="13"/>
      <c r="K152" s="13"/>
      <c r="L152" s="195"/>
      <c r="M152" s="201"/>
      <c r="N152" s="202"/>
      <c r="O152" s="202"/>
      <c r="P152" s="202"/>
      <c r="Q152" s="202"/>
      <c r="R152" s="202"/>
      <c r="S152" s="202"/>
      <c r="T152" s="20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7" t="s">
        <v>143</v>
      </c>
      <c r="AU152" s="197" t="s">
        <v>82</v>
      </c>
      <c r="AV152" s="13" t="s">
        <v>82</v>
      </c>
      <c r="AW152" s="13" t="s">
        <v>30</v>
      </c>
      <c r="AX152" s="13" t="s">
        <v>73</v>
      </c>
      <c r="AY152" s="197" t="s">
        <v>135</v>
      </c>
    </row>
    <row r="153" s="15" customFormat="1">
      <c r="A153" s="15"/>
      <c r="B153" s="212"/>
      <c r="C153" s="15"/>
      <c r="D153" s="196" t="s">
        <v>143</v>
      </c>
      <c r="E153" s="213" t="s">
        <v>1</v>
      </c>
      <c r="F153" s="214" t="s">
        <v>153</v>
      </c>
      <c r="G153" s="15"/>
      <c r="H153" s="215">
        <v>269.29499999999996</v>
      </c>
      <c r="I153" s="216"/>
      <c r="J153" s="15"/>
      <c r="K153" s="15"/>
      <c r="L153" s="212"/>
      <c r="M153" s="217"/>
      <c r="N153" s="218"/>
      <c r="O153" s="218"/>
      <c r="P153" s="218"/>
      <c r="Q153" s="218"/>
      <c r="R153" s="218"/>
      <c r="S153" s="218"/>
      <c r="T153" s="219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3" t="s">
        <v>143</v>
      </c>
      <c r="AU153" s="213" t="s">
        <v>82</v>
      </c>
      <c r="AV153" s="15" t="s">
        <v>141</v>
      </c>
      <c r="AW153" s="15" t="s">
        <v>30</v>
      </c>
      <c r="AX153" s="15" t="s">
        <v>80</v>
      </c>
      <c r="AY153" s="213" t="s">
        <v>135</v>
      </c>
    </row>
    <row r="154" s="2" customFormat="1" ht="16.5" customHeight="1">
      <c r="A154" s="38"/>
      <c r="B154" s="180"/>
      <c r="C154" s="181" t="s">
        <v>141</v>
      </c>
      <c r="D154" s="181" t="s">
        <v>137</v>
      </c>
      <c r="E154" s="182" t="s">
        <v>160</v>
      </c>
      <c r="F154" s="183" t="s">
        <v>161</v>
      </c>
      <c r="G154" s="184" t="s">
        <v>162</v>
      </c>
      <c r="H154" s="185">
        <v>8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38</v>
      </c>
      <c r="O154" s="77"/>
      <c r="P154" s="191">
        <f>O154*H154</f>
        <v>0</v>
      </c>
      <c r="Q154" s="191">
        <v>0</v>
      </c>
      <c r="R154" s="191">
        <f>Q154*H154</f>
        <v>0</v>
      </c>
      <c r="S154" s="191">
        <v>0.28999999999999998</v>
      </c>
      <c r="T154" s="192">
        <f>S154*H154</f>
        <v>2.3199999999999998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141</v>
      </c>
      <c r="AT154" s="193" t="s">
        <v>137</v>
      </c>
      <c r="AU154" s="193" t="s">
        <v>82</v>
      </c>
      <c r="AY154" s="19" t="s">
        <v>135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9" t="s">
        <v>80</v>
      </c>
      <c r="BK154" s="194">
        <f>ROUND(I154*H154,2)</f>
        <v>0</v>
      </c>
      <c r="BL154" s="19" t="s">
        <v>141</v>
      </c>
      <c r="BM154" s="193" t="s">
        <v>903</v>
      </c>
    </row>
    <row r="155" s="13" customFormat="1">
      <c r="A155" s="13"/>
      <c r="B155" s="195"/>
      <c r="C155" s="13"/>
      <c r="D155" s="196" t="s">
        <v>143</v>
      </c>
      <c r="E155" s="197" t="s">
        <v>1</v>
      </c>
      <c r="F155" s="198" t="s">
        <v>904</v>
      </c>
      <c r="G155" s="13"/>
      <c r="H155" s="199">
        <v>8</v>
      </c>
      <c r="I155" s="200"/>
      <c r="J155" s="13"/>
      <c r="K155" s="13"/>
      <c r="L155" s="195"/>
      <c r="M155" s="201"/>
      <c r="N155" s="202"/>
      <c r="O155" s="202"/>
      <c r="P155" s="202"/>
      <c r="Q155" s="202"/>
      <c r="R155" s="202"/>
      <c r="S155" s="202"/>
      <c r="T155" s="20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7" t="s">
        <v>143</v>
      </c>
      <c r="AU155" s="197" t="s">
        <v>82</v>
      </c>
      <c r="AV155" s="13" t="s">
        <v>82</v>
      </c>
      <c r="AW155" s="13" t="s">
        <v>30</v>
      </c>
      <c r="AX155" s="13" t="s">
        <v>80</v>
      </c>
      <c r="AY155" s="197" t="s">
        <v>135</v>
      </c>
    </row>
    <row r="156" s="2" customFormat="1" ht="24.15" customHeight="1">
      <c r="A156" s="38"/>
      <c r="B156" s="180"/>
      <c r="C156" s="181" t="s">
        <v>165</v>
      </c>
      <c r="D156" s="181" t="s">
        <v>137</v>
      </c>
      <c r="E156" s="182" t="s">
        <v>166</v>
      </c>
      <c r="F156" s="183" t="s">
        <v>167</v>
      </c>
      <c r="G156" s="184" t="s">
        <v>162</v>
      </c>
      <c r="H156" s="185">
        <v>27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38</v>
      </c>
      <c r="O156" s="77"/>
      <c r="P156" s="191">
        <f>O156*H156</f>
        <v>0</v>
      </c>
      <c r="Q156" s="191">
        <v>0.036900000000000002</v>
      </c>
      <c r="R156" s="191">
        <f>Q156*H156</f>
        <v>0.99630000000000007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141</v>
      </c>
      <c r="AT156" s="193" t="s">
        <v>137</v>
      </c>
      <c r="AU156" s="193" t="s">
        <v>82</v>
      </c>
      <c r="AY156" s="19" t="s">
        <v>135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9" t="s">
        <v>80</v>
      </c>
      <c r="BK156" s="194">
        <f>ROUND(I156*H156,2)</f>
        <v>0</v>
      </c>
      <c r="BL156" s="19" t="s">
        <v>141</v>
      </c>
      <c r="BM156" s="193" t="s">
        <v>905</v>
      </c>
    </row>
    <row r="157" s="13" customFormat="1">
      <c r="A157" s="13"/>
      <c r="B157" s="195"/>
      <c r="C157" s="13"/>
      <c r="D157" s="196" t="s">
        <v>143</v>
      </c>
      <c r="E157" s="197" t="s">
        <v>1</v>
      </c>
      <c r="F157" s="198" t="s">
        <v>906</v>
      </c>
      <c r="G157" s="13"/>
      <c r="H157" s="199">
        <v>27</v>
      </c>
      <c r="I157" s="200"/>
      <c r="J157" s="13"/>
      <c r="K157" s="13"/>
      <c r="L157" s="195"/>
      <c r="M157" s="201"/>
      <c r="N157" s="202"/>
      <c r="O157" s="202"/>
      <c r="P157" s="202"/>
      <c r="Q157" s="202"/>
      <c r="R157" s="202"/>
      <c r="S157" s="202"/>
      <c r="T157" s="20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7" t="s">
        <v>143</v>
      </c>
      <c r="AU157" s="197" t="s">
        <v>82</v>
      </c>
      <c r="AV157" s="13" t="s">
        <v>82</v>
      </c>
      <c r="AW157" s="13" t="s">
        <v>30</v>
      </c>
      <c r="AX157" s="13" t="s">
        <v>80</v>
      </c>
      <c r="AY157" s="197" t="s">
        <v>135</v>
      </c>
    </row>
    <row r="158" s="2" customFormat="1" ht="33" customHeight="1">
      <c r="A158" s="38"/>
      <c r="B158" s="180"/>
      <c r="C158" s="181" t="s">
        <v>295</v>
      </c>
      <c r="D158" s="181" t="s">
        <v>137</v>
      </c>
      <c r="E158" s="182" t="s">
        <v>907</v>
      </c>
      <c r="F158" s="183" t="s">
        <v>908</v>
      </c>
      <c r="G158" s="184" t="s">
        <v>174</v>
      </c>
      <c r="H158" s="185">
        <v>67.5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38</v>
      </c>
      <c r="O158" s="77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141</v>
      </c>
      <c r="AT158" s="193" t="s">
        <v>137</v>
      </c>
      <c r="AU158" s="193" t="s">
        <v>82</v>
      </c>
      <c r="AY158" s="19" t="s">
        <v>135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9" t="s">
        <v>80</v>
      </c>
      <c r="BK158" s="194">
        <f>ROUND(I158*H158,2)</f>
        <v>0</v>
      </c>
      <c r="BL158" s="19" t="s">
        <v>141</v>
      </c>
      <c r="BM158" s="193" t="s">
        <v>909</v>
      </c>
    </row>
    <row r="159" s="13" customFormat="1">
      <c r="A159" s="13"/>
      <c r="B159" s="195"/>
      <c r="C159" s="13"/>
      <c r="D159" s="196" t="s">
        <v>143</v>
      </c>
      <c r="E159" s="197" t="s">
        <v>1</v>
      </c>
      <c r="F159" s="198" t="s">
        <v>910</v>
      </c>
      <c r="G159" s="13"/>
      <c r="H159" s="199">
        <v>67.5</v>
      </c>
      <c r="I159" s="200"/>
      <c r="J159" s="13"/>
      <c r="K159" s="13"/>
      <c r="L159" s="195"/>
      <c r="M159" s="201"/>
      <c r="N159" s="202"/>
      <c r="O159" s="202"/>
      <c r="P159" s="202"/>
      <c r="Q159" s="202"/>
      <c r="R159" s="202"/>
      <c r="S159" s="202"/>
      <c r="T159" s="20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7" t="s">
        <v>143</v>
      </c>
      <c r="AU159" s="197" t="s">
        <v>82</v>
      </c>
      <c r="AV159" s="13" t="s">
        <v>82</v>
      </c>
      <c r="AW159" s="13" t="s">
        <v>30</v>
      </c>
      <c r="AX159" s="13" t="s">
        <v>73</v>
      </c>
      <c r="AY159" s="197" t="s">
        <v>135</v>
      </c>
    </row>
    <row r="160" s="15" customFormat="1">
      <c r="A160" s="15"/>
      <c r="B160" s="212"/>
      <c r="C160" s="15"/>
      <c r="D160" s="196" t="s">
        <v>143</v>
      </c>
      <c r="E160" s="213" t="s">
        <v>1</v>
      </c>
      <c r="F160" s="214" t="s">
        <v>153</v>
      </c>
      <c r="G160" s="15"/>
      <c r="H160" s="215">
        <v>67.5</v>
      </c>
      <c r="I160" s="216"/>
      <c r="J160" s="15"/>
      <c r="K160" s="15"/>
      <c r="L160" s="212"/>
      <c r="M160" s="217"/>
      <c r="N160" s="218"/>
      <c r="O160" s="218"/>
      <c r="P160" s="218"/>
      <c r="Q160" s="218"/>
      <c r="R160" s="218"/>
      <c r="S160" s="218"/>
      <c r="T160" s="21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3" t="s">
        <v>143</v>
      </c>
      <c r="AU160" s="213" t="s">
        <v>82</v>
      </c>
      <c r="AV160" s="15" t="s">
        <v>141</v>
      </c>
      <c r="AW160" s="15" t="s">
        <v>30</v>
      </c>
      <c r="AX160" s="15" t="s">
        <v>80</v>
      </c>
      <c r="AY160" s="213" t="s">
        <v>135</v>
      </c>
    </row>
    <row r="161" s="2" customFormat="1" ht="24.15" customHeight="1">
      <c r="A161" s="38"/>
      <c r="B161" s="180"/>
      <c r="C161" s="181" t="s">
        <v>176</v>
      </c>
      <c r="D161" s="181" t="s">
        <v>137</v>
      </c>
      <c r="E161" s="182" t="s">
        <v>172</v>
      </c>
      <c r="F161" s="183" t="s">
        <v>173</v>
      </c>
      <c r="G161" s="184" t="s">
        <v>174</v>
      </c>
      <c r="H161" s="185">
        <v>5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38</v>
      </c>
      <c r="O161" s="77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141</v>
      </c>
      <c r="AT161" s="193" t="s">
        <v>137</v>
      </c>
      <c r="AU161" s="193" t="s">
        <v>82</v>
      </c>
      <c r="AY161" s="19" t="s">
        <v>135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9" t="s">
        <v>80</v>
      </c>
      <c r="BK161" s="194">
        <f>ROUND(I161*H161,2)</f>
        <v>0</v>
      </c>
      <c r="BL161" s="19" t="s">
        <v>141</v>
      </c>
      <c r="BM161" s="193" t="s">
        <v>911</v>
      </c>
    </row>
    <row r="162" s="2" customFormat="1" ht="33" customHeight="1">
      <c r="A162" s="38"/>
      <c r="B162" s="180"/>
      <c r="C162" s="181" t="s">
        <v>330</v>
      </c>
      <c r="D162" s="181" t="s">
        <v>137</v>
      </c>
      <c r="E162" s="182" t="s">
        <v>912</v>
      </c>
      <c r="F162" s="183" t="s">
        <v>913</v>
      </c>
      <c r="G162" s="184" t="s">
        <v>174</v>
      </c>
      <c r="H162" s="185">
        <v>20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38</v>
      </c>
      <c r="O162" s="77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141</v>
      </c>
      <c r="AT162" s="193" t="s">
        <v>137</v>
      </c>
      <c r="AU162" s="193" t="s">
        <v>82</v>
      </c>
      <c r="AY162" s="19" t="s">
        <v>135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9" t="s">
        <v>80</v>
      </c>
      <c r="BK162" s="194">
        <f>ROUND(I162*H162,2)</f>
        <v>0</v>
      </c>
      <c r="BL162" s="19" t="s">
        <v>141</v>
      </c>
      <c r="BM162" s="193" t="s">
        <v>914</v>
      </c>
    </row>
    <row r="163" s="2" customFormat="1" ht="33" customHeight="1">
      <c r="A163" s="38"/>
      <c r="B163" s="180"/>
      <c r="C163" s="181" t="s">
        <v>183</v>
      </c>
      <c r="D163" s="181" t="s">
        <v>137</v>
      </c>
      <c r="E163" s="182" t="s">
        <v>915</v>
      </c>
      <c r="F163" s="183" t="s">
        <v>916</v>
      </c>
      <c r="G163" s="184" t="s">
        <v>174</v>
      </c>
      <c r="H163" s="185">
        <v>63.856000000000002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38</v>
      </c>
      <c r="O163" s="77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141</v>
      </c>
      <c r="AT163" s="193" t="s">
        <v>137</v>
      </c>
      <c r="AU163" s="193" t="s">
        <v>82</v>
      </c>
      <c r="AY163" s="19" t="s">
        <v>135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9" t="s">
        <v>80</v>
      </c>
      <c r="BK163" s="194">
        <f>ROUND(I163*H163,2)</f>
        <v>0</v>
      </c>
      <c r="BL163" s="19" t="s">
        <v>141</v>
      </c>
      <c r="BM163" s="193" t="s">
        <v>917</v>
      </c>
    </row>
    <row r="164" s="13" customFormat="1">
      <c r="A164" s="13"/>
      <c r="B164" s="195"/>
      <c r="C164" s="13"/>
      <c r="D164" s="196" t="s">
        <v>143</v>
      </c>
      <c r="E164" s="197" t="s">
        <v>1</v>
      </c>
      <c r="F164" s="198" t="s">
        <v>918</v>
      </c>
      <c r="G164" s="13"/>
      <c r="H164" s="199">
        <v>22.776</v>
      </c>
      <c r="I164" s="200"/>
      <c r="J164" s="13"/>
      <c r="K164" s="13"/>
      <c r="L164" s="195"/>
      <c r="M164" s="201"/>
      <c r="N164" s="202"/>
      <c r="O164" s="202"/>
      <c r="P164" s="202"/>
      <c r="Q164" s="202"/>
      <c r="R164" s="202"/>
      <c r="S164" s="202"/>
      <c r="T164" s="20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7" t="s">
        <v>143</v>
      </c>
      <c r="AU164" s="197" t="s">
        <v>82</v>
      </c>
      <c r="AV164" s="13" t="s">
        <v>82</v>
      </c>
      <c r="AW164" s="13" t="s">
        <v>30</v>
      </c>
      <c r="AX164" s="13" t="s">
        <v>73</v>
      </c>
      <c r="AY164" s="197" t="s">
        <v>135</v>
      </c>
    </row>
    <row r="165" s="13" customFormat="1">
      <c r="A165" s="13"/>
      <c r="B165" s="195"/>
      <c r="C165" s="13"/>
      <c r="D165" s="196" t="s">
        <v>143</v>
      </c>
      <c r="E165" s="197" t="s">
        <v>1</v>
      </c>
      <c r="F165" s="198" t="s">
        <v>919</v>
      </c>
      <c r="G165" s="13"/>
      <c r="H165" s="199">
        <v>41.079999999999998</v>
      </c>
      <c r="I165" s="200"/>
      <c r="J165" s="13"/>
      <c r="K165" s="13"/>
      <c r="L165" s="195"/>
      <c r="M165" s="201"/>
      <c r="N165" s="202"/>
      <c r="O165" s="202"/>
      <c r="P165" s="202"/>
      <c r="Q165" s="202"/>
      <c r="R165" s="202"/>
      <c r="S165" s="202"/>
      <c r="T165" s="20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7" t="s">
        <v>143</v>
      </c>
      <c r="AU165" s="197" t="s">
        <v>82</v>
      </c>
      <c r="AV165" s="13" t="s">
        <v>82</v>
      </c>
      <c r="AW165" s="13" t="s">
        <v>30</v>
      </c>
      <c r="AX165" s="13" t="s">
        <v>73</v>
      </c>
      <c r="AY165" s="197" t="s">
        <v>135</v>
      </c>
    </row>
    <row r="166" s="15" customFormat="1">
      <c r="A166" s="15"/>
      <c r="B166" s="212"/>
      <c r="C166" s="15"/>
      <c r="D166" s="196" t="s">
        <v>143</v>
      </c>
      <c r="E166" s="213" t="s">
        <v>1</v>
      </c>
      <c r="F166" s="214" t="s">
        <v>153</v>
      </c>
      <c r="G166" s="15"/>
      <c r="H166" s="215">
        <v>63.855999999999995</v>
      </c>
      <c r="I166" s="216"/>
      <c r="J166" s="15"/>
      <c r="K166" s="15"/>
      <c r="L166" s="212"/>
      <c r="M166" s="217"/>
      <c r="N166" s="218"/>
      <c r="O166" s="218"/>
      <c r="P166" s="218"/>
      <c r="Q166" s="218"/>
      <c r="R166" s="218"/>
      <c r="S166" s="218"/>
      <c r="T166" s="21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3" t="s">
        <v>143</v>
      </c>
      <c r="AU166" s="213" t="s">
        <v>82</v>
      </c>
      <c r="AV166" s="15" t="s">
        <v>141</v>
      </c>
      <c r="AW166" s="15" t="s">
        <v>30</v>
      </c>
      <c r="AX166" s="15" t="s">
        <v>80</v>
      </c>
      <c r="AY166" s="213" t="s">
        <v>135</v>
      </c>
    </row>
    <row r="167" s="2" customFormat="1" ht="33" customHeight="1">
      <c r="A167" s="38"/>
      <c r="B167" s="180"/>
      <c r="C167" s="181" t="s">
        <v>326</v>
      </c>
      <c r="D167" s="181" t="s">
        <v>137</v>
      </c>
      <c r="E167" s="182" t="s">
        <v>920</v>
      </c>
      <c r="F167" s="183" t="s">
        <v>921</v>
      </c>
      <c r="G167" s="184" t="s">
        <v>174</v>
      </c>
      <c r="H167" s="185">
        <v>502.334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38</v>
      </c>
      <c r="O167" s="77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141</v>
      </c>
      <c r="AT167" s="193" t="s">
        <v>137</v>
      </c>
      <c r="AU167" s="193" t="s">
        <v>82</v>
      </c>
      <c r="AY167" s="19" t="s">
        <v>135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9" t="s">
        <v>80</v>
      </c>
      <c r="BK167" s="194">
        <f>ROUND(I167*H167,2)</f>
        <v>0</v>
      </c>
      <c r="BL167" s="19" t="s">
        <v>141</v>
      </c>
      <c r="BM167" s="193" t="s">
        <v>922</v>
      </c>
    </row>
    <row r="168" s="16" customFormat="1">
      <c r="A168" s="16"/>
      <c r="B168" s="220"/>
      <c r="C168" s="16"/>
      <c r="D168" s="196" t="s">
        <v>143</v>
      </c>
      <c r="E168" s="221" t="s">
        <v>1</v>
      </c>
      <c r="F168" s="222" t="s">
        <v>479</v>
      </c>
      <c r="G168" s="16"/>
      <c r="H168" s="221" t="s">
        <v>1</v>
      </c>
      <c r="I168" s="223"/>
      <c r="J168" s="16"/>
      <c r="K168" s="16"/>
      <c r="L168" s="220"/>
      <c r="M168" s="224"/>
      <c r="N168" s="225"/>
      <c r="O168" s="225"/>
      <c r="P168" s="225"/>
      <c r="Q168" s="225"/>
      <c r="R168" s="225"/>
      <c r="S168" s="225"/>
      <c r="T168" s="22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21" t="s">
        <v>143</v>
      </c>
      <c r="AU168" s="221" t="s">
        <v>82</v>
      </c>
      <c r="AV168" s="16" t="s">
        <v>80</v>
      </c>
      <c r="AW168" s="16" t="s">
        <v>30</v>
      </c>
      <c r="AX168" s="16" t="s">
        <v>73</v>
      </c>
      <c r="AY168" s="221" t="s">
        <v>135</v>
      </c>
    </row>
    <row r="169" s="13" customFormat="1">
      <c r="A169" s="13"/>
      <c r="B169" s="195"/>
      <c r="C169" s="13"/>
      <c r="D169" s="196" t="s">
        <v>143</v>
      </c>
      <c r="E169" s="197" t="s">
        <v>1</v>
      </c>
      <c r="F169" s="198" t="s">
        <v>923</v>
      </c>
      <c r="G169" s="13"/>
      <c r="H169" s="199">
        <v>123.211</v>
      </c>
      <c r="I169" s="200"/>
      <c r="J169" s="13"/>
      <c r="K169" s="13"/>
      <c r="L169" s="195"/>
      <c r="M169" s="201"/>
      <c r="N169" s="202"/>
      <c r="O169" s="202"/>
      <c r="P169" s="202"/>
      <c r="Q169" s="202"/>
      <c r="R169" s="202"/>
      <c r="S169" s="202"/>
      <c r="T169" s="20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7" t="s">
        <v>143</v>
      </c>
      <c r="AU169" s="197" t="s">
        <v>82</v>
      </c>
      <c r="AV169" s="13" t="s">
        <v>82</v>
      </c>
      <c r="AW169" s="13" t="s">
        <v>30</v>
      </c>
      <c r="AX169" s="13" t="s">
        <v>73</v>
      </c>
      <c r="AY169" s="197" t="s">
        <v>135</v>
      </c>
    </row>
    <row r="170" s="13" customFormat="1">
      <c r="A170" s="13"/>
      <c r="B170" s="195"/>
      <c r="C170" s="13"/>
      <c r="D170" s="196" t="s">
        <v>143</v>
      </c>
      <c r="E170" s="197" t="s">
        <v>1</v>
      </c>
      <c r="F170" s="198" t="s">
        <v>924</v>
      </c>
      <c r="G170" s="13"/>
      <c r="H170" s="199">
        <v>130.12899999999999</v>
      </c>
      <c r="I170" s="200"/>
      <c r="J170" s="13"/>
      <c r="K170" s="13"/>
      <c r="L170" s="195"/>
      <c r="M170" s="201"/>
      <c r="N170" s="202"/>
      <c r="O170" s="202"/>
      <c r="P170" s="202"/>
      <c r="Q170" s="202"/>
      <c r="R170" s="202"/>
      <c r="S170" s="202"/>
      <c r="T170" s="20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7" t="s">
        <v>143</v>
      </c>
      <c r="AU170" s="197" t="s">
        <v>82</v>
      </c>
      <c r="AV170" s="13" t="s">
        <v>82</v>
      </c>
      <c r="AW170" s="13" t="s">
        <v>30</v>
      </c>
      <c r="AX170" s="13" t="s">
        <v>73</v>
      </c>
      <c r="AY170" s="197" t="s">
        <v>135</v>
      </c>
    </row>
    <row r="171" s="13" customFormat="1">
      <c r="A171" s="13"/>
      <c r="B171" s="195"/>
      <c r="C171" s="13"/>
      <c r="D171" s="196" t="s">
        <v>143</v>
      </c>
      <c r="E171" s="197" t="s">
        <v>1</v>
      </c>
      <c r="F171" s="198" t="s">
        <v>925</v>
      </c>
      <c r="G171" s="13"/>
      <c r="H171" s="199">
        <v>119.947</v>
      </c>
      <c r="I171" s="200"/>
      <c r="J171" s="13"/>
      <c r="K171" s="13"/>
      <c r="L171" s="195"/>
      <c r="M171" s="201"/>
      <c r="N171" s="202"/>
      <c r="O171" s="202"/>
      <c r="P171" s="202"/>
      <c r="Q171" s="202"/>
      <c r="R171" s="202"/>
      <c r="S171" s="202"/>
      <c r="T171" s="20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7" t="s">
        <v>143</v>
      </c>
      <c r="AU171" s="197" t="s">
        <v>82</v>
      </c>
      <c r="AV171" s="13" t="s">
        <v>82</v>
      </c>
      <c r="AW171" s="13" t="s">
        <v>30</v>
      </c>
      <c r="AX171" s="13" t="s">
        <v>73</v>
      </c>
      <c r="AY171" s="197" t="s">
        <v>135</v>
      </c>
    </row>
    <row r="172" s="13" customFormat="1">
      <c r="A172" s="13"/>
      <c r="B172" s="195"/>
      <c r="C172" s="13"/>
      <c r="D172" s="196" t="s">
        <v>143</v>
      </c>
      <c r="E172" s="197" t="s">
        <v>1</v>
      </c>
      <c r="F172" s="198" t="s">
        <v>926</v>
      </c>
      <c r="G172" s="13"/>
      <c r="H172" s="199">
        <v>129.047</v>
      </c>
      <c r="I172" s="200"/>
      <c r="J172" s="13"/>
      <c r="K172" s="13"/>
      <c r="L172" s="195"/>
      <c r="M172" s="201"/>
      <c r="N172" s="202"/>
      <c r="O172" s="202"/>
      <c r="P172" s="202"/>
      <c r="Q172" s="202"/>
      <c r="R172" s="202"/>
      <c r="S172" s="202"/>
      <c r="T172" s="20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7" t="s">
        <v>143</v>
      </c>
      <c r="AU172" s="197" t="s">
        <v>82</v>
      </c>
      <c r="AV172" s="13" t="s">
        <v>82</v>
      </c>
      <c r="AW172" s="13" t="s">
        <v>30</v>
      </c>
      <c r="AX172" s="13" t="s">
        <v>73</v>
      </c>
      <c r="AY172" s="197" t="s">
        <v>135</v>
      </c>
    </row>
    <row r="173" s="15" customFormat="1">
      <c r="A173" s="15"/>
      <c r="B173" s="212"/>
      <c r="C173" s="15"/>
      <c r="D173" s="196" t="s">
        <v>143</v>
      </c>
      <c r="E173" s="213" t="s">
        <v>1</v>
      </c>
      <c r="F173" s="214" t="s">
        <v>153</v>
      </c>
      <c r="G173" s="15"/>
      <c r="H173" s="215">
        <v>502.33399999999995</v>
      </c>
      <c r="I173" s="216"/>
      <c r="J173" s="15"/>
      <c r="K173" s="15"/>
      <c r="L173" s="212"/>
      <c r="M173" s="217"/>
      <c r="N173" s="218"/>
      <c r="O173" s="218"/>
      <c r="P173" s="218"/>
      <c r="Q173" s="218"/>
      <c r="R173" s="218"/>
      <c r="S173" s="218"/>
      <c r="T173" s="219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3" t="s">
        <v>143</v>
      </c>
      <c r="AU173" s="213" t="s">
        <v>82</v>
      </c>
      <c r="AV173" s="15" t="s">
        <v>141</v>
      </c>
      <c r="AW173" s="15" t="s">
        <v>30</v>
      </c>
      <c r="AX173" s="15" t="s">
        <v>80</v>
      </c>
      <c r="AY173" s="213" t="s">
        <v>135</v>
      </c>
    </row>
    <row r="174" s="2" customFormat="1" ht="24.15" customHeight="1">
      <c r="A174" s="38"/>
      <c r="B174" s="180"/>
      <c r="C174" s="181" t="s">
        <v>189</v>
      </c>
      <c r="D174" s="181" t="s">
        <v>137</v>
      </c>
      <c r="E174" s="182" t="s">
        <v>927</v>
      </c>
      <c r="F174" s="183" t="s">
        <v>928</v>
      </c>
      <c r="G174" s="184" t="s">
        <v>140</v>
      </c>
      <c r="H174" s="185">
        <v>824.48500000000001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38</v>
      </c>
      <c r="O174" s="77"/>
      <c r="P174" s="191">
        <f>O174*H174</f>
        <v>0</v>
      </c>
      <c r="Q174" s="191">
        <v>0.00084999999999999995</v>
      </c>
      <c r="R174" s="191">
        <f>Q174*H174</f>
        <v>0.70081225000000003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141</v>
      </c>
      <c r="AT174" s="193" t="s">
        <v>137</v>
      </c>
      <c r="AU174" s="193" t="s">
        <v>82</v>
      </c>
      <c r="AY174" s="19" t="s">
        <v>135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9" t="s">
        <v>80</v>
      </c>
      <c r="BK174" s="194">
        <f>ROUND(I174*H174,2)</f>
        <v>0</v>
      </c>
      <c r="BL174" s="19" t="s">
        <v>141</v>
      </c>
      <c r="BM174" s="193" t="s">
        <v>929</v>
      </c>
    </row>
    <row r="175" s="16" customFormat="1">
      <c r="A175" s="16"/>
      <c r="B175" s="220"/>
      <c r="C175" s="16"/>
      <c r="D175" s="196" t="s">
        <v>143</v>
      </c>
      <c r="E175" s="221" t="s">
        <v>1</v>
      </c>
      <c r="F175" s="222" t="s">
        <v>930</v>
      </c>
      <c r="G175" s="16"/>
      <c r="H175" s="221" t="s">
        <v>1</v>
      </c>
      <c r="I175" s="223"/>
      <c r="J175" s="16"/>
      <c r="K175" s="16"/>
      <c r="L175" s="220"/>
      <c r="M175" s="224"/>
      <c r="N175" s="225"/>
      <c r="O175" s="225"/>
      <c r="P175" s="225"/>
      <c r="Q175" s="225"/>
      <c r="R175" s="225"/>
      <c r="S175" s="225"/>
      <c r="T175" s="22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21" t="s">
        <v>143</v>
      </c>
      <c r="AU175" s="221" t="s">
        <v>82</v>
      </c>
      <c r="AV175" s="16" t="s">
        <v>80</v>
      </c>
      <c r="AW175" s="16" t="s">
        <v>30</v>
      </c>
      <c r="AX175" s="16" t="s">
        <v>73</v>
      </c>
      <c r="AY175" s="221" t="s">
        <v>135</v>
      </c>
    </row>
    <row r="176" s="13" customFormat="1">
      <c r="A176" s="13"/>
      <c r="B176" s="195"/>
      <c r="C176" s="13"/>
      <c r="D176" s="196" t="s">
        <v>143</v>
      </c>
      <c r="E176" s="197" t="s">
        <v>1</v>
      </c>
      <c r="F176" s="198" t="s">
        <v>931</v>
      </c>
      <c r="G176" s="13"/>
      <c r="H176" s="199">
        <v>824.48500000000001</v>
      </c>
      <c r="I176" s="200"/>
      <c r="J176" s="13"/>
      <c r="K176" s="13"/>
      <c r="L176" s="195"/>
      <c r="M176" s="201"/>
      <c r="N176" s="202"/>
      <c r="O176" s="202"/>
      <c r="P176" s="202"/>
      <c r="Q176" s="202"/>
      <c r="R176" s="202"/>
      <c r="S176" s="202"/>
      <c r="T176" s="20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7" t="s">
        <v>143</v>
      </c>
      <c r="AU176" s="197" t="s">
        <v>82</v>
      </c>
      <c r="AV176" s="13" t="s">
        <v>82</v>
      </c>
      <c r="AW176" s="13" t="s">
        <v>30</v>
      </c>
      <c r="AX176" s="13" t="s">
        <v>80</v>
      </c>
      <c r="AY176" s="197" t="s">
        <v>135</v>
      </c>
    </row>
    <row r="177" s="2" customFormat="1" ht="24.15" customHeight="1">
      <c r="A177" s="38"/>
      <c r="B177" s="180"/>
      <c r="C177" s="181" t="s">
        <v>196</v>
      </c>
      <c r="D177" s="181" t="s">
        <v>137</v>
      </c>
      <c r="E177" s="182" t="s">
        <v>932</v>
      </c>
      <c r="F177" s="183" t="s">
        <v>933</v>
      </c>
      <c r="G177" s="184" t="s">
        <v>140</v>
      </c>
      <c r="H177" s="185">
        <v>824.48500000000001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38</v>
      </c>
      <c r="O177" s="77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141</v>
      </c>
      <c r="AT177" s="193" t="s">
        <v>137</v>
      </c>
      <c r="AU177" s="193" t="s">
        <v>82</v>
      </c>
      <c r="AY177" s="19" t="s">
        <v>135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9" t="s">
        <v>80</v>
      </c>
      <c r="BK177" s="194">
        <f>ROUND(I177*H177,2)</f>
        <v>0</v>
      </c>
      <c r="BL177" s="19" t="s">
        <v>141</v>
      </c>
      <c r="BM177" s="193" t="s">
        <v>934</v>
      </c>
    </row>
    <row r="178" s="2" customFormat="1" ht="37.8" customHeight="1">
      <c r="A178" s="38"/>
      <c r="B178" s="180"/>
      <c r="C178" s="181" t="s">
        <v>202</v>
      </c>
      <c r="D178" s="181" t="s">
        <v>137</v>
      </c>
      <c r="E178" s="182" t="s">
        <v>935</v>
      </c>
      <c r="F178" s="183" t="s">
        <v>936</v>
      </c>
      <c r="G178" s="184" t="s">
        <v>174</v>
      </c>
      <c r="H178" s="185">
        <v>5.4400000000000004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38</v>
      </c>
      <c r="O178" s="77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141</v>
      </c>
      <c r="AT178" s="193" t="s">
        <v>137</v>
      </c>
      <c r="AU178" s="193" t="s">
        <v>82</v>
      </c>
      <c r="AY178" s="19" t="s">
        <v>135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9" t="s">
        <v>80</v>
      </c>
      <c r="BK178" s="194">
        <f>ROUND(I178*H178,2)</f>
        <v>0</v>
      </c>
      <c r="BL178" s="19" t="s">
        <v>141</v>
      </c>
      <c r="BM178" s="193" t="s">
        <v>937</v>
      </c>
    </row>
    <row r="179" s="13" customFormat="1">
      <c r="A179" s="13"/>
      <c r="B179" s="195"/>
      <c r="C179" s="13"/>
      <c r="D179" s="196" t="s">
        <v>143</v>
      </c>
      <c r="E179" s="197" t="s">
        <v>1</v>
      </c>
      <c r="F179" s="198" t="s">
        <v>938</v>
      </c>
      <c r="G179" s="13"/>
      <c r="H179" s="199">
        <v>1.3600000000000001</v>
      </c>
      <c r="I179" s="200"/>
      <c r="J179" s="13"/>
      <c r="K179" s="13"/>
      <c r="L179" s="195"/>
      <c r="M179" s="201"/>
      <c r="N179" s="202"/>
      <c r="O179" s="202"/>
      <c r="P179" s="202"/>
      <c r="Q179" s="202"/>
      <c r="R179" s="202"/>
      <c r="S179" s="202"/>
      <c r="T179" s="20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7" t="s">
        <v>143</v>
      </c>
      <c r="AU179" s="197" t="s">
        <v>82</v>
      </c>
      <c r="AV179" s="13" t="s">
        <v>82</v>
      </c>
      <c r="AW179" s="13" t="s">
        <v>30</v>
      </c>
      <c r="AX179" s="13" t="s">
        <v>73</v>
      </c>
      <c r="AY179" s="197" t="s">
        <v>135</v>
      </c>
    </row>
    <row r="180" s="13" customFormat="1">
      <c r="A180" s="13"/>
      <c r="B180" s="195"/>
      <c r="C180" s="13"/>
      <c r="D180" s="196" t="s">
        <v>143</v>
      </c>
      <c r="E180" s="197" t="s">
        <v>1</v>
      </c>
      <c r="F180" s="198" t="s">
        <v>939</v>
      </c>
      <c r="G180" s="13"/>
      <c r="H180" s="199">
        <v>1.3600000000000001</v>
      </c>
      <c r="I180" s="200"/>
      <c r="J180" s="13"/>
      <c r="K180" s="13"/>
      <c r="L180" s="195"/>
      <c r="M180" s="201"/>
      <c r="N180" s="202"/>
      <c r="O180" s="202"/>
      <c r="P180" s="202"/>
      <c r="Q180" s="202"/>
      <c r="R180" s="202"/>
      <c r="S180" s="202"/>
      <c r="T180" s="20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7" t="s">
        <v>143</v>
      </c>
      <c r="AU180" s="197" t="s">
        <v>82</v>
      </c>
      <c r="AV180" s="13" t="s">
        <v>82</v>
      </c>
      <c r="AW180" s="13" t="s">
        <v>30</v>
      </c>
      <c r="AX180" s="13" t="s">
        <v>73</v>
      </c>
      <c r="AY180" s="197" t="s">
        <v>135</v>
      </c>
    </row>
    <row r="181" s="13" customFormat="1">
      <c r="A181" s="13"/>
      <c r="B181" s="195"/>
      <c r="C181" s="13"/>
      <c r="D181" s="196" t="s">
        <v>143</v>
      </c>
      <c r="E181" s="197" t="s">
        <v>1</v>
      </c>
      <c r="F181" s="198" t="s">
        <v>940</v>
      </c>
      <c r="G181" s="13"/>
      <c r="H181" s="199">
        <v>1.3600000000000001</v>
      </c>
      <c r="I181" s="200"/>
      <c r="J181" s="13"/>
      <c r="K181" s="13"/>
      <c r="L181" s="195"/>
      <c r="M181" s="201"/>
      <c r="N181" s="202"/>
      <c r="O181" s="202"/>
      <c r="P181" s="202"/>
      <c r="Q181" s="202"/>
      <c r="R181" s="202"/>
      <c r="S181" s="202"/>
      <c r="T181" s="20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7" t="s">
        <v>143</v>
      </c>
      <c r="AU181" s="197" t="s">
        <v>82</v>
      </c>
      <c r="AV181" s="13" t="s">
        <v>82</v>
      </c>
      <c r="AW181" s="13" t="s">
        <v>30</v>
      </c>
      <c r="AX181" s="13" t="s">
        <v>73</v>
      </c>
      <c r="AY181" s="197" t="s">
        <v>135</v>
      </c>
    </row>
    <row r="182" s="13" customFormat="1">
      <c r="A182" s="13"/>
      <c r="B182" s="195"/>
      <c r="C182" s="13"/>
      <c r="D182" s="196" t="s">
        <v>143</v>
      </c>
      <c r="E182" s="197" t="s">
        <v>1</v>
      </c>
      <c r="F182" s="198" t="s">
        <v>941</v>
      </c>
      <c r="G182" s="13"/>
      <c r="H182" s="199">
        <v>1.3600000000000001</v>
      </c>
      <c r="I182" s="200"/>
      <c r="J182" s="13"/>
      <c r="K182" s="13"/>
      <c r="L182" s="195"/>
      <c r="M182" s="201"/>
      <c r="N182" s="202"/>
      <c r="O182" s="202"/>
      <c r="P182" s="202"/>
      <c r="Q182" s="202"/>
      <c r="R182" s="202"/>
      <c r="S182" s="202"/>
      <c r="T182" s="20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7" t="s">
        <v>143</v>
      </c>
      <c r="AU182" s="197" t="s">
        <v>82</v>
      </c>
      <c r="AV182" s="13" t="s">
        <v>82</v>
      </c>
      <c r="AW182" s="13" t="s">
        <v>30</v>
      </c>
      <c r="AX182" s="13" t="s">
        <v>73</v>
      </c>
      <c r="AY182" s="197" t="s">
        <v>135</v>
      </c>
    </row>
    <row r="183" s="15" customFormat="1">
      <c r="A183" s="15"/>
      <c r="B183" s="212"/>
      <c r="C183" s="15"/>
      <c r="D183" s="196" t="s">
        <v>143</v>
      </c>
      <c r="E183" s="213" t="s">
        <v>1</v>
      </c>
      <c r="F183" s="214" t="s">
        <v>153</v>
      </c>
      <c r="G183" s="15"/>
      <c r="H183" s="215">
        <v>5.4400000000000004</v>
      </c>
      <c r="I183" s="216"/>
      <c r="J183" s="15"/>
      <c r="K183" s="15"/>
      <c r="L183" s="212"/>
      <c r="M183" s="217"/>
      <c r="N183" s="218"/>
      <c r="O183" s="218"/>
      <c r="P183" s="218"/>
      <c r="Q183" s="218"/>
      <c r="R183" s="218"/>
      <c r="S183" s="218"/>
      <c r="T183" s="21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3" t="s">
        <v>143</v>
      </c>
      <c r="AU183" s="213" t="s">
        <v>82</v>
      </c>
      <c r="AV183" s="15" t="s">
        <v>141</v>
      </c>
      <c r="AW183" s="15" t="s">
        <v>30</v>
      </c>
      <c r="AX183" s="15" t="s">
        <v>80</v>
      </c>
      <c r="AY183" s="213" t="s">
        <v>135</v>
      </c>
    </row>
    <row r="184" s="2" customFormat="1" ht="33" customHeight="1">
      <c r="A184" s="38"/>
      <c r="B184" s="180"/>
      <c r="C184" s="181" t="s">
        <v>206</v>
      </c>
      <c r="D184" s="181" t="s">
        <v>137</v>
      </c>
      <c r="E184" s="182" t="s">
        <v>190</v>
      </c>
      <c r="F184" s="183" t="s">
        <v>191</v>
      </c>
      <c r="G184" s="184" t="s">
        <v>174</v>
      </c>
      <c r="H184" s="185">
        <v>489.16199999999998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38</v>
      </c>
      <c r="O184" s="77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141</v>
      </c>
      <c r="AT184" s="193" t="s">
        <v>137</v>
      </c>
      <c r="AU184" s="193" t="s">
        <v>82</v>
      </c>
      <c r="AY184" s="19" t="s">
        <v>135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9" t="s">
        <v>80</v>
      </c>
      <c r="BK184" s="194">
        <f>ROUND(I184*H184,2)</f>
        <v>0</v>
      </c>
      <c r="BL184" s="19" t="s">
        <v>141</v>
      </c>
      <c r="BM184" s="193" t="s">
        <v>942</v>
      </c>
    </row>
    <row r="185" s="16" customFormat="1">
      <c r="A185" s="16"/>
      <c r="B185" s="220"/>
      <c r="C185" s="16"/>
      <c r="D185" s="196" t="s">
        <v>143</v>
      </c>
      <c r="E185" s="221" t="s">
        <v>1</v>
      </c>
      <c r="F185" s="222" t="s">
        <v>943</v>
      </c>
      <c r="G185" s="16"/>
      <c r="H185" s="221" t="s">
        <v>1</v>
      </c>
      <c r="I185" s="223"/>
      <c r="J185" s="16"/>
      <c r="K185" s="16"/>
      <c r="L185" s="220"/>
      <c r="M185" s="224"/>
      <c r="N185" s="225"/>
      <c r="O185" s="225"/>
      <c r="P185" s="225"/>
      <c r="Q185" s="225"/>
      <c r="R185" s="225"/>
      <c r="S185" s="225"/>
      <c r="T185" s="22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21" t="s">
        <v>143</v>
      </c>
      <c r="AU185" s="221" t="s">
        <v>82</v>
      </c>
      <c r="AV185" s="16" t="s">
        <v>80</v>
      </c>
      <c r="AW185" s="16" t="s">
        <v>30</v>
      </c>
      <c r="AX185" s="16" t="s">
        <v>73</v>
      </c>
      <c r="AY185" s="221" t="s">
        <v>135</v>
      </c>
    </row>
    <row r="186" s="13" customFormat="1">
      <c r="A186" s="13"/>
      <c r="B186" s="195"/>
      <c r="C186" s="13"/>
      <c r="D186" s="196" t="s">
        <v>143</v>
      </c>
      <c r="E186" s="197" t="s">
        <v>1</v>
      </c>
      <c r="F186" s="198" t="s">
        <v>944</v>
      </c>
      <c r="G186" s="13"/>
      <c r="H186" s="199">
        <v>133.97999999999999</v>
      </c>
      <c r="I186" s="200"/>
      <c r="J186" s="13"/>
      <c r="K186" s="13"/>
      <c r="L186" s="195"/>
      <c r="M186" s="201"/>
      <c r="N186" s="202"/>
      <c r="O186" s="202"/>
      <c r="P186" s="202"/>
      <c r="Q186" s="202"/>
      <c r="R186" s="202"/>
      <c r="S186" s="202"/>
      <c r="T186" s="20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7" t="s">
        <v>143</v>
      </c>
      <c r="AU186" s="197" t="s">
        <v>82</v>
      </c>
      <c r="AV186" s="13" t="s">
        <v>82</v>
      </c>
      <c r="AW186" s="13" t="s">
        <v>30</v>
      </c>
      <c r="AX186" s="13" t="s">
        <v>73</v>
      </c>
      <c r="AY186" s="197" t="s">
        <v>135</v>
      </c>
    </row>
    <row r="187" s="13" customFormat="1">
      <c r="A187" s="13"/>
      <c r="B187" s="195"/>
      <c r="C187" s="13"/>
      <c r="D187" s="196" t="s">
        <v>143</v>
      </c>
      <c r="E187" s="197" t="s">
        <v>1</v>
      </c>
      <c r="F187" s="198" t="s">
        <v>945</v>
      </c>
      <c r="G187" s="13"/>
      <c r="H187" s="199">
        <v>29.555</v>
      </c>
      <c r="I187" s="200"/>
      <c r="J187" s="13"/>
      <c r="K187" s="13"/>
      <c r="L187" s="195"/>
      <c r="M187" s="201"/>
      <c r="N187" s="202"/>
      <c r="O187" s="202"/>
      <c r="P187" s="202"/>
      <c r="Q187" s="202"/>
      <c r="R187" s="202"/>
      <c r="S187" s="202"/>
      <c r="T187" s="20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7" t="s">
        <v>143</v>
      </c>
      <c r="AU187" s="197" t="s">
        <v>82</v>
      </c>
      <c r="AV187" s="13" t="s">
        <v>82</v>
      </c>
      <c r="AW187" s="13" t="s">
        <v>30</v>
      </c>
      <c r="AX187" s="13" t="s">
        <v>73</v>
      </c>
      <c r="AY187" s="197" t="s">
        <v>135</v>
      </c>
    </row>
    <row r="188" s="13" customFormat="1">
      <c r="A188" s="13"/>
      <c r="B188" s="195"/>
      <c r="C188" s="13"/>
      <c r="D188" s="196" t="s">
        <v>143</v>
      </c>
      <c r="E188" s="197" t="s">
        <v>1</v>
      </c>
      <c r="F188" s="198" t="s">
        <v>946</v>
      </c>
      <c r="G188" s="13"/>
      <c r="H188" s="199">
        <v>318.71499999999997</v>
      </c>
      <c r="I188" s="200"/>
      <c r="J188" s="13"/>
      <c r="K188" s="13"/>
      <c r="L188" s="195"/>
      <c r="M188" s="201"/>
      <c r="N188" s="202"/>
      <c r="O188" s="202"/>
      <c r="P188" s="202"/>
      <c r="Q188" s="202"/>
      <c r="R188" s="202"/>
      <c r="S188" s="202"/>
      <c r="T188" s="20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7" t="s">
        <v>143</v>
      </c>
      <c r="AU188" s="197" t="s">
        <v>82</v>
      </c>
      <c r="AV188" s="13" t="s">
        <v>82</v>
      </c>
      <c r="AW188" s="13" t="s">
        <v>30</v>
      </c>
      <c r="AX188" s="13" t="s">
        <v>73</v>
      </c>
      <c r="AY188" s="197" t="s">
        <v>135</v>
      </c>
    </row>
    <row r="189" s="13" customFormat="1">
      <c r="A189" s="13"/>
      <c r="B189" s="195"/>
      <c r="C189" s="13"/>
      <c r="D189" s="196" t="s">
        <v>143</v>
      </c>
      <c r="E189" s="197" t="s">
        <v>1</v>
      </c>
      <c r="F189" s="198" t="s">
        <v>947</v>
      </c>
      <c r="G189" s="13"/>
      <c r="H189" s="199">
        <v>6.9119999999999999</v>
      </c>
      <c r="I189" s="200"/>
      <c r="J189" s="13"/>
      <c r="K189" s="13"/>
      <c r="L189" s="195"/>
      <c r="M189" s="201"/>
      <c r="N189" s="202"/>
      <c r="O189" s="202"/>
      <c r="P189" s="202"/>
      <c r="Q189" s="202"/>
      <c r="R189" s="202"/>
      <c r="S189" s="202"/>
      <c r="T189" s="20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7" t="s">
        <v>143</v>
      </c>
      <c r="AU189" s="197" t="s">
        <v>82</v>
      </c>
      <c r="AV189" s="13" t="s">
        <v>82</v>
      </c>
      <c r="AW189" s="13" t="s">
        <v>30</v>
      </c>
      <c r="AX189" s="13" t="s">
        <v>73</v>
      </c>
      <c r="AY189" s="197" t="s">
        <v>135</v>
      </c>
    </row>
    <row r="190" s="15" customFormat="1">
      <c r="A190" s="15"/>
      <c r="B190" s="212"/>
      <c r="C190" s="15"/>
      <c r="D190" s="196" t="s">
        <v>143</v>
      </c>
      <c r="E190" s="213" t="s">
        <v>1</v>
      </c>
      <c r="F190" s="214" t="s">
        <v>153</v>
      </c>
      <c r="G190" s="15"/>
      <c r="H190" s="215">
        <v>489.16199999999998</v>
      </c>
      <c r="I190" s="216"/>
      <c r="J190" s="15"/>
      <c r="K190" s="15"/>
      <c r="L190" s="212"/>
      <c r="M190" s="217"/>
      <c r="N190" s="218"/>
      <c r="O190" s="218"/>
      <c r="P190" s="218"/>
      <c r="Q190" s="218"/>
      <c r="R190" s="218"/>
      <c r="S190" s="218"/>
      <c r="T190" s="219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13" t="s">
        <v>143</v>
      </c>
      <c r="AU190" s="213" t="s">
        <v>82</v>
      </c>
      <c r="AV190" s="15" t="s">
        <v>141</v>
      </c>
      <c r="AW190" s="15" t="s">
        <v>30</v>
      </c>
      <c r="AX190" s="15" t="s">
        <v>80</v>
      </c>
      <c r="AY190" s="213" t="s">
        <v>135</v>
      </c>
    </row>
    <row r="191" s="2" customFormat="1" ht="24.15" customHeight="1">
      <c r="A191" s="38"/>
      <c r="B191" s="180"/>
      <c r="C191" s="181" t="s">
        <v>214</v>
      </c>
      <c r="D191" s="181" t="s">
        <v>137</v>
      </c>
      <c r="E191" s="182" t="s">
        <v>948</v>
      </c>
      <c r="F191" s="183" t="s">
        <v>949</v>
      </c>
      <c r="G191" s="184" t="s">
        <v>174</v>
      </c>
      <c r="H191" s="185">
        <v>2.7200000000000002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38</v>
      </c>
      <c r="O191" s="77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141</v>
      </c>
      <c r="AT191" s="193" t="s">
        <v>137</v>
      </c>
      <c r="AU191" s="193" t="s">
        <v>82</v>
      </c>
      <c r="AY191" s="19" t="s">
        <v>135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9" t="s">
        <v>80</v>
      </c>
      <c r="BK191" s="194">
        <f>ROUND(I191*H191,2)</f>
        <v>0</v>
      </c>
      <c r="BL191" s="19" t="s">
        <v>141</v>
      </c>
      <c r="BM191" s="193" t="s">
        <v>950</v>
      </c>
    </row>
    <row r="192" s="2" customFormat="1" ht="24.15" customHeight="1">
      <c r="A192" s="38"/>
      <c r="B192" s="180"/>
      <c r="C192" s="181" t="s">
        <v>220</v>
      </c>
      <c r="D192" s="181" t="s">
        <v>137</v>
      </c>
      <c r="E192" s="182" t="s">
        <v>197</v>
      </c>
      <c r="F192" s="183" t="s">
        <v>198</v>
      </c>
      <c r="G192" s="184" t="s">
        <v>199</v>
      </c>
      <c r="H192" s="185">
        <v>880.49199999999996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38</v>
      </c>
      <c r="O192" s="77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141</v>
      </c>
      <c r="AT192" s="193" t="s">
        <v>137</v>
      </c>
      <c r="AU192" s="193" t="s">
        <v>82</v>
      </c>
      <c r="AY192" s="19" t="s">
        <v>135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9" t="s">
        <v>80</v>
      </c>
      <c r="BK192" s="194">
        <f>ROUND(I192*H192,2)</f>
        <v>0</v>
      </c>
      <c r="BL192" s="19" t="s">
        <v>141</v>
      </c>
      <c r="BM192" s="193" t="s">
        <v>951</v>
      </c>
    </row>
    <row r="193" s="13" customFormat="1">
      <c r="A193" s="13"/>
      <c r="B193" s="195"/>
      <c r="C193" s="13"/>
      <c r="D193" s="196" t="s">
        <v>143</v>
      </c>
      <c r="E193" s="13"/>
      <c r="F193" s="198" t="s">
        <v>952</v>
      </c>
      <c r="G193" s="13"/>
      <c r="H193" s="199">
        <v>880.49199999999996</v>
      </c>
      <c r="I193" s="200"/>
      <c r="J193" s="13"/>
      <c r="K193" s="13"/>
      <c r="L193" s="195"/>
      <c r="M193" s="201"/>
      <c r="N193" s="202"/>
      <c r="O193" s="202"/>
      <c r="P193" s="202"/>
      <c r="Q193" s="202"/>
      <c r="R193" s="202"/>
      <c r="S193" s="202"/>
      <c r="T193" s="20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7" t="s">
        <v>143</v>
      </c>
      <c r="AU193" s="197" t="s">
        <v>82</v>
      </c>
      <c r="AV193" s="13" t="s">
        <v>82</v>
      </c>
      <c r="AW193" s="13" t="s">
        <v>3</v>
      </c>
      <c r="AX193" s="13" t="s">
        <v>80</v>
      </c>
      <c r="AY193" s="197" t="s">
        <v>135</v>
      </c>
    </row>
    <row r="194" s="2" customFormat="1" ht="16.5" customHeight="1">
      <c r="A194" s="38"/>
      <c r="B194" s="180"/>
      <c r="C194" s="181" t="s">
        <v>8</v>
      </c>
      <c r="D194" s="181" t="s">
        <v>137</v>
      </c>
      <c r="E194" s="182" t="s">
        <v>203</v>
      </c>
      <c r="F194" s="183" t="s">
        <v>204</v>
      </c>
      <c r="G194" s="184" t="s">
        <v>174</v>
      </c>
      <c r="H194" s="185">
        <v>489.16199999999998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38</v>
      </c>
      <c r="O194" s="77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141</v>
      </c>
      <c r="AT194" s="193" t="s">
        <v>137</v>
      </c>
      <c r="AU194" s="193" t="s">
        <v>82</v>
      </c>
      <c r="AY194" s="19" t="s">
        <v>135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9" t="s">
        <v>80</v>
      </c>
      <c r="BK194" s="194">
        <f>ROUND(I194*H194,2)</f>
        <v>0</v>
      </c>
      <c r="BL194" s="19" t="s">
        <v>141</v>
      </c>
      <c r="BM194" s="193" t="s">
        <v>953</v>
      </c>
    </row>
    <row r="195" s="2" customFormat="1" ht="24.15" customHeight="1">
      <c r="A195" s="38"/>
      <c r="B195" s="180"/>
      <c r="C195" s="181" t="s">
        <v>232</v>
      </c>
      <c r="D195" s="181" t="s">
        <v>137</v>
      </c>
      <c r="E195" s="182" t="s">
        <v>207</v>
      </c>
      <c r="F195" s="183" t="s">
        <v>208</v>
      </c>
      <c r="G195" s="184" t="s">
        <v>174</v>
      </c>
      <c r="H195" s="185">
        <v>318.71499999999997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38</v>
      </c>
      <c r="O195" s="77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141</v>
      </c>
      <c r="AT195" s="193" t="s">
        <v>137</v>
      </c>
      <c r="AU195" s="193" t="s">
        <v>82</v>
      </c>
      <c r="AY195" s="19" t="s">
        <v>135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9" t="s">
        <v>80</v>
      </c>
      <c r="BK195" s="194">
        <f>ROUND(I195*H195,2)</f>
        <v>0</v>
      </c>
      <c r="BL195" s="19" t="s">
        <v>141</v>
      </c>
      <c r="BM195" s="193" t="s">
        <v>954</v>
      </c>
    </row>
    <row r="196" s="16" customFormat="1">
      <c r="A196" s="16"/>
      <c r="B196" s="220"/>
      <c r="C196" s="16"/>
      <c r="D196" s="196" t="s">
        <v>143</v>
      </c>
      <c r="E196" s="221" t="s">
        <v>1</v>
      </c>
      <c r="F196" s="222" t="s">
        <v>955</v>
      </c>
      <c r="G196" s="16"/>
      <c r="H196" s="221" t="s">
        <v>1</v>
      </c>
      <c r="I196" s="223"/>
      <c r="J196" s="16"/>
      <c r="K196" s="16"/>
      <c r="L196" s="220"/>
      <c r="M196" s="224"/>
      <c r="N196" s="225"/>
      <c r="O196" s="225"/>
      <c r="P196" s="225"/>
      <c r="Q196" s="225"/>
      <c r="R196" s="225"/>
      <c r="S196" s="225"/>
      <c r="T196" s="22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21" t="s">
        <v>143</v>
      </c>
      <c r="AU196" s="221" t="s">
        <v>82</v>
      </c>
      <c r="AV196" s="16" t="s">
        <v>80</v>
      </c>
      <c r="AW196" s="16" t="s">
        <v>30</v>
      </c>
      <c r="AX196" s="16" t="s">
        <v>73</v>
      </c>
      <c r="AY196" s="221" t="s">
        <v>135</v>
      </c>
    </row>
    <row r="197" s="13" customFormat="1">
      <c r="A197" s="13"/>
      <c r="B197" s="195"/>
      <c r="C197" s="13"/>
      <c r="D197" s="196" t="s">
        <v>143</v>
      </c>
      <c r="E197" s="197" t="s">
        <v>1</v>
      </c>
      <c r="F197" s="198" t="s">
        <v>956</v>
      </c>
      <c r="G197" s="13"/>
      <c r="H197" s="199">
        <v>58.927</v>
      </c>
      <c r="I197" s="200"/>
      <c r="J197" s="13"/>
      <c r="K197" s="13"/>
      <c r="L197" s="195"/>
      <c r="M197" s="201"/>
      <c r="N197" s="202"/>
      <c r="O197" s="202"/>
      <c r="P197" s="202"/>
      <c r="Q197" s="202"/>
      <c r="R197" s="202"/>
      <c r="S197" s="202"/>
      <c r="T197" s="20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7" t="s">
        <v>143</v>
      </c>
      <c r="AU197" s="197" t="s">
        <v>82</v>
      </c>
      <c r="AV197" s="13" t="s">
        <v>82</v>
      </c>
      <c r="AW197" s="13" t="s">
        <v>30</v>
      </c>
      <c r="AX197" s="13" t="s">
        <v>73</v>
      </c>
      <c r="AY197" s="197" t="s">
        <v>135</v>
      </c>
    </row>
    <row r="198" s="13" customFormat="1">
      <c r="A198" s="13"/>
      <c r="B198" s="195"/>
      <c r="C198" s="13"/>
      <c r="D198" s="196" t="s">
        <v>143</v>
      </c>
      <c r="E198" s="197" t="s">
        <v>1</v>
      </c>
      <c r="F198" s="198" t="s">
        <v>957</v>
      </c>
      <c r="G198" s="13"/>
      <c r="H198" s="199">
        <v>63.68</v>
      </c>
      <c r="I198" s="200"/>
      <c r="J198" s="13"/>
      <c r="K198" s="13"/>
      <c r="L198" s="195"/>
      <c r="M198" s="201"/>
      <c r="N198" s="202"/>
      <c r="O198" s="202"/>
      <c r="P198" s="202"/>
      <c r="Q198" s="202"/>
      <c r="R198" s="202"/>
      <c r="S198" s="202"/>
      <c r="T198" s="20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7" t="s">
        <v>143</v>
      </c>
      <c r="AU198" s="197" t="s">
        <v>82</v>
      </c>
      <c r="AV198" s="13" t="s">
        <v>82</v>
      </c>
      <c r="AW198" s="13" t="s">
        <v>30</v>
      </c>
      <c r="AX198" s="13" t="s">
        <v>73</v>
      </c>
      <c r="AY198" s="197" t="s">
        <v>135</v>
      </c>
    </row>
    <row r="199" s="13" customFormat="1">
      <c r="A199" s="13"/>
      <c r="B199" s="195"/>
      <c r="C199" s="13"/>
      <c r="D199" s="196" t="s">
        <v>143</v>
      </c>
      <c r="E199" s="197" t="s">
        <v>1</v>
      </c>
      <c r="F199" s="198" t="s">
        <v>958</v>
      </c>
      <c r="G199" s="13"/>
      <c r="H199" s="199">
        <v>58.567</v>
      </c>
      <c r="I199" s="200"/>
      <c r="J199" s="13"/>
      <c r="K199" s="13"/>
      <c r="L199" s="195"/>
      <c r="M199" s="201"/>
      <c r="N199" s="202"/>
      <c r="O199" s="202"/>
      <c r="P199" s="202"/>
      <c r="Q199" s="202"/>
      <c r="R199" s="202"/>
      <c r="S199" s="202"/>
      <c r="T199" s="20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7" t="s">
        <v>143</v>
      </c>
      <c r="AU199" s="197" t="s">
        <v>82</v>
      </c>
      <c r="AV199" s="13" t="s">
        <v>82</v>
      </c>
      <c r="AW199" s="13" t="s">
        <v>30</v>
      </c>
      <c r="AX199" s="13" t="s">
        <v>73</v>
      </c>
      <c r="AY199" s="197" t="s">
        <v>135</v>
      </c>
    </row>
    <row r="200" s="13" customFormat="1">
      <c r="A200" s="13"/>
      <c r="B200" s="195"/>
      <c r="C200" s="13"/>
      <c r="D200" s="196" t="s">
        <v>143</v>
      </c>
      <c r="E200" s="197" t="s">
        <v>1</v>
      </c>
      <c r="F200" s="198" t="s">
        <v>959</v>
      </c>
      <c r="G200" s="13"/>
      <c r="H200" s="199">
        <v>71.692999999999998</v>
      </c>
      <c r="I200" s="200"/>
      <c r="J200" s="13"/>
      <c r="K200" s="13"/>
      <c r="L200" s="195"/>
      <c r="M200" s="201"/>
      <c r="N200" s="202"/>
      <c r="O200" s="202"/>
      <c r="P200" s="202"/>
      <c r="Q200" s="202"/>
      <c r="R200" s="202"/>
      <c r="S200" s="202"/>
      <c r="T200" s="20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7" t="s">
        <v>143</v>
      </c>
      <c r="AU200" s="197" t="s">
        <v>82</v>
      </c>
      <c r="AV200" s="13" t="s">
        <v>82</v>
      </c>
      <c r="AW200" s="13" t="s">
        <v>30</v>
      </c>
      <c r="AX200" s="13" t="s">
        <v>73</v>
      </c>
      <c r="AY200" s="197" t="s">
        <v>135</v>
      </c>
    </row>
    <row r="201" s="14" customFormat="1">
      <c r="A201" s="14"/>
      <c r="B201" s="204"/>
      <c r="C201" s="14"/>
      <c r="D201" s="196" t="s">
        <v>143</v>
      </c>
      <c r="E201" s="205" t="s">
        <v>1</v>
      </c>
      <c r="F201" s="206" t="s">
        <v>150</v>
      </c>
      <c r="G201" s="14"/>
      <c r="H201" s="207">
        <v>252.86700000000002</v>
      </c>
      <c r="I201" s="208"/>
      <c r="J201" s="14"/>
      <c r="K201" s="14"/>
      <c r="L201" s="204"/>
      <c r="M201" s="209"/>
      <c r="N201" s="210"/>
      <c r="O201" s="210"/>
      <c r="P201" s="210"/>
      <c r="Q201" s="210"/>
      <c r="R201" s="210"/>
      <c r="S201" s="210"/>
      <c r="T201" s="21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5" t="s">
        <v>143</v>
      </c>
      <c r="AU201" s="205" t="s">
        <v>82</v>
      </c>
      <c r="AV201" s="14" t="s">
        <v>151</v>
      </c>
      <c r="AW201" s="14" t="s">
        <v>30</v>
      </c>
      <c r="AX201" s="14" t="s">
        <v>73</v>
      </c>
      <c r="AY201" s="205" t="s">
        <v>135</v>
      </c>
    </row>
    <row r="202" s="13" customFormat="1">
      <c r="A202" s="13"/>
      <c r="B202" s="195"/>
      <c r="C202" s="13"/>
      <c r="D202" s="196" t="s">
        <v>143</v>
      </c>
      <c r="E202" s="197" t="s">
        <v>1</v>
      </c>
      <c r="F202" s="198" t="s">
        <v>960</v>
      </c>
      <c r="G202" s="13"/>
      <c r="H202" s="199">
        <v>4.3799999999999999</v>
      </c>
      <c r="I202" s="200"/>
      <c r="J202" s="13"/>
      <c r="K202" s="13"/>
      <c r="L202" s="195"/>
      <c r="M202" s="201"/>
      <c r="N202" s="202"/>
      <c r="O202" s="202"/>
      <c r="P202" s="202"/>
      <c r="Q202" s="202"/>
      <c r="R202" s="202"/>
      <c r="S202" s="202"/>
      <c r="T202" s="20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7" t="s">
        <v>143</v>
      </c>
      <c r="AU202" s="197" t="s">
        <v>82</v>
      </c>
      <c r="AV202" s="13" t="s">
        <v>82</v>
      </c>
      <c r="AW202" s="13" t="s">
        <v>30</v>
      </c>
      <c r="AX202" s="13" t="s">
        <v>73</v>
      </c>
      <c r="AY202" s="197" t="s">
        <v>135</v>
      </c>
    </row>
    <row r="203" s="13" customFormat="1">
      <c r="A203" s="13"/>
      <c r="B203" s="195"/>
      <c r="C203" s="13"/>
      <c r="D203" s="196" t="s">
        <v>143</v>
      </c>
      <c r="E203" s="197" t="s">
        <v>1</v>
      </c>
      <c r="F203" s="198" t="s">
        <v>961</v>
      </c>
      <c r="G203" s="13"/>
      <c r="H203" s="199">
        <v>6.3200000000000003</v>
      </c>
      <c r="I203" s="200"/>
      <c r="J203" s="13"/>
      <c r="K203" s="13"/>
      <c r="L203" s="195"/>
      <c r="M203" s="201"/>
      <c r="N203" s="202"/>
      <c r="O203" s="202"/>
      <c r="P203" s="202"/>
      <c r="Q203" s="202"/>
      <c r="R203" s="202"/>
      <c r="S203" s="202"/>
      <c r="T203" s="20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7" t="s">
        <v>143</v>
      </c>
      <c r="AU203" s="197" t="s">
        <v>82</v>
      </c>
      <c r="AV203" s="13" t="s">
        <v>82</v>
      </c>
      <c r="AW203" s="13" t="s">
        <v>30</v>
      </c>
      <c r="AX203" s="13" t="s">
        <v>73</v>
      </c>
      <c r="AY203" s="197" t="s">
        <v>135</v>
      </c>
    </row>
    <row r="204" s="14" customFormat="1">
      <c r="A204" s="14"/>
      <c r="B204" s="204"/>
      <c r="C204" s="14"/>
      <c r="D204" s="196" t="s">
        <v>143</v>
      </c>
      <c r="E204" s="205" t="s">
        <v>1</v>
      </c>
      <c r="F204" s="206" t="s">
        <v>150</v>
      </c>
      <c r="G204" s="14"/>
      <c r="H204" s="207">
        <v>10.699999999999999</v>
      </c>
      <c r="I204" s="208"/>
      <c r="J204" s="14"/>
      <c r="K204" s="14"/>
      <c r="L204" s="204"/>
      <c r="M204" s="209"/>
      <c r="N204" s="210"/>
      <c r="O204" s="210"/>
      <c r="P204" s="210"/>
      <c r="Q204" s="210"/>
      <c r="R204" s="210"/>
      <c r="S204" s="210"/>
      <c r="T204" s="21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5" t="s">
        <v>143</v>
      </c>
      <c r="AU204" s="205" t="s">
        <v>82</v>
      </c>
      <c r="AV204" s="14" t="s">
        <v>151</v>
      </c>
      <c r="AW204" s="14" t="s">
        <v>30</v>
      </c>
      <c r="AX204" s="14" t="s">
        <v>73</v>
      </c>
      <c r="AY204" s="205" t="s">
        <v>135</v>
      </c>
    </row>
    <row r="205" s="16" customFormat="1">
      <c r="A205" s="16"/>
      <c r="B205" s="220"/>
      <c r="C205" s="16"/>
      <c r="D205" s="196" t="s">
        <v>143</v>
      </c>
      <c r="E205" s="221" t="s">
        <v>1</v>
      </c>
      <c r="F205" s="222" t="s">
        <v>962</v>
      </c>
      <c r="G205" s="16"/>
      <c r="H205" s="221" t="s">
        <v>1</v>
      </c>
      <c r="I205" s="223"/>
      <c r="J205" s="16"/>
      <c r="K205" s="16"/>
      <c r="L205" s="220"/>
      <c r="M205" s="224"/>
      <c r="N205" s="225"/>
      <c r="O205" s="225"/>
      <c r="P205" s="225"/>
      <c r="Q205" s="225"/>
      <c r="R205" s="225"/>
      <c r="S205" s="225"/>
      <c r="T205" s="22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21" t="s">
        <v>143</v>
      </c>
      <c r="AU205" s="221" t="s">
        <v>82</v>
      </c>
      <c r="AV205" s="16" t="s">
        <v>80</v>
      </c>
      <c r="AW205" s="16" t="s">
        <v>30</v>
      </c>
      <c r="AX205" s="16" t="s">
        <v>73</v>
      </c>
      <c r="AY205" s="221" t="s">
        <v>135</v>
      </c>
    </row>
    <row r="206" s="13" customFormat="1">
      <c r="A206" s="13"/>
      <c r="B206" s="195"/>
      <c r="C206" s="13"/>
      <c r="D206" s="196" t="s">
        <v>143</v>
      </c>
      <c r="E206" s="197" t="s">
        <v>1</v>
      </c>
      <c r="F206" s="198" t="s">
        <v>963</v>
      </c>
      <c r="G206" s="13"/>
      <c r="H206" s="199">
        <v>-1.3600000000000001</v>
      </c>
      <c r="I206" s="200"/>
      <c r="J206" s="13"/>
      <c r="K206" s="13"/>
      <c r="L206" s="195"/>
      <c r="M206" s="201"/>
      <c r="N206" s="202"/>
      <c r="O206" s="202"/>
      <c r="P206" s="202"/>
      <c r="Q206" s="202"/>
      <c r="R206" s="202"/>
      <c r="S206" s="202"/>
      <c r="T206" s="20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7" t="s">
        <v>143</v>
      </c>
      <c r="AU206" s="197" t="s">
        <v>82</v>
      </c>
      <c r="AV206" s="13" t="s">
        <v>82</v>
      </c>
      <c r="AW206" s="13" t="s">
        <v>30</v>
      </c>
      <c r="AX206" s="13" t="s">
        <v>73</v>
      </c>
      <c r="AY206" s="197" t="s">
        <v>135</v>
      </c>
    </row>
    <row r="207" s="13" customFormat="1">
      <c r="A207" s="13"/>
      <c r="B207" s="195"/>
      <c r="C207" s="13"/>
      <c r="D207" s="196" t="s">
        <v>143</v>
      </c>
      <c r="E207" s="197" t="s">
        <v>1</v>
      </c>
      <c r="F207" s="198" t="s">
        <v>964</v>
      </c>
      <c r="G207" s="13"/>
      <c r="H207" s="199">
        <v>-1.3600000000000001</v>
      </c>
      <c r="I207" s="200"/>
      <c r="J207" s="13"/>
      <c r="K207" s="13"/>
      <c r="L207" s="195"/>
      <c r="M207" s="201"/>
      <c r="N207" s="202"/>
      <c r="O207" s="202"/>
      <c r="P207" s="202"/>
      <c r="Q207" s="202"/>
      <c r="R207" s="202"/>
      <c r="S207" s="202"/>
      <c r="T207" s="20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7" t="s">
        <v>143</v>
      </c>
      <c r="AU207" s="197" t="s">
        <v>82</v>
      </c>
      <c r="AV207" s="13" t="s">
        <v>82</v>
      </c>
      <c r="AW207" s="13" t="s">
        <v>30</v>
      </c>
      <c r="AX207" s="13" t="s">
        <v>73</v>
      </c>
      <c r="AY207" s="197" t="s">
        <v>135</v>
      </c>
    </row>
    <row r="208" s="13" customFormat="1">
      <c r="A208" s="13"/>
      <c r="B208" s="195"/>
      <c r="C208" s="13"/>
      <c r="D208" s="196" t="s">
        <v>143</v>
      </c>
      <c r="E208" s="197" t="s">
        <v>1</v>
      </c>
      <c r="F208" s="198" t="s">
        <v>965</v>
      </c>
      <c r="G208" s="13"/>
      <c r="H208" s="199">
        <v>-1.3600000000000001</v>
      </c>
      <c r="I208" s="200"/>
      <c r="J208" s="13"/>
      <c r="K208" s="13"/>
      <c r="L208" s="195"/>
      <c r="M208" s="201"/>
      <c r="N208" s="202"/>
      <c r="O208" s="202"/>
      <c r="P208" s="202"/>
      <c r="Q208" s="202"/>
      <c r="R208" s="202"/>
      <c r="S208" s="202"/>
      <c r="T208" s="20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7" t="s">
        <v>143</v>
      </c>
      <c r="AU208" s="197" t="s">
        <v>82</v>
      </c>
      <c r="AV208" s="13" t="s">
        <v>82</v>
      </c>
      <c r="AW208" s="13" t="s">
        <v>30</v>
      </c>
      <c r="AX208" s="13" t="s">
        <v>73</v>
      </c>
      <c r="AY208" s="197" t="s">
        <v>135</v>
      </c>
    </row>
    <row r="209" s="13" customFormat="1">
      <c r="A209" s="13"/>
      <c r="B209" s="195"/>
      <c r="C209" s="13"/>
      <c r="D209" s="196" t="s">
        <v>143</v>
      </c>
      <c r="E209" s="197" t="s">
        <v>1</v>
      </c>
      <c r="F209" s="198" t="s">
        <v>966</v>
      </c>
      <c r="G209" s="13"/>
      <c r="H209" s="199">
        <v>-1.3600000000000001</v>
      </c>
      <c r="I209" s="200"/>
      <c r="J209" s="13"/>
      <c r="K209" s="13"/>
      <c r="L209" s="195"/>
      <c r="M209" s="201"/>
      <c r="N209" s="202"/>
      <c r="O209" s="202"/>
      <c r="P209" s="202"/>
      <c r="Q209" s="202"/>
      <c r="R209" s="202"/>
      <c r="S209" s="202"/>
      <c r="T209" s="20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7" t="s">
        <v>143</v>
      </c>
      <c r="AU209" s="197" t="s">
        <v>82</v>
      </c>
      <c r="AV209" s="13" t="s">
        <v>82</v>
      </c>
      <c r="AW209" s="13" t="s">
        <v>30</v>
      </c>
      <c r="AX209" s="13" t="s">
        <v>73</v>
      </c>
      <c r="AY209" s="197" t="s">
        <v>135</v>
      </c>
    </row>
    <row r="210" s="14" customFormat="1">
      <c r="A210" s="14"/>
      <c r="B210" s="204"/>
      <c r="C210" s="14"/>
      <c r="D210" s="196" t="s">
        <v>143</v>
      </c>
      <c r="E210" s="205" t="s">
        <v>1</v>
      </c>
      <c r="F210" s="206" t="s">
        <v>150</v>
      </c>
      <c r="G210" s="14"/>
      <c r="H210" s="207">
        <v>-5.4400000000000004</v>
      </c>
      <c r="I210" s="208"/>
      <c r="J210" s="14"/>
      <c r="K210" s="14"/>
      <c r="L210" s="204"/>
      <c r="M210" s="209"/>
      <c r="N210" s="210"/>
      <c r="O210" s="210"/>
      <c r="P210" s="210"/>
      <c r="Q210" s="210"/>
      <c r="R210" s="210"/>
      <c r="S210" s="210"/>
      <c r="T210" s="21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5" t="s">
        <v>143</v>
      </c>
      <c r="AU210" s="205" t="s">
        <v>82</v>
      </c>
      <c r="AV210" s="14" t="s">
        <v>151</v>
      </c>
      <c r="AW210" s="14" t="s">
        <v>30</v>
      </c>
      <c r="AX210" s="14" t="s">
        <v>73</v>
      </c>
      <c r="AY210" s="205" t="s">
        <v>135</v>
      </c>
    </row>
    <row r="211" s="13" customFormat="1">
      <c r="A211" s="13"/>
      <c r="B211" s="195"/>
      <c r="C211" s="13"/>
      <c r="D211" s="196" t="s">
        <v>143</v>
      </c>
      <c r="E211" s="197" t="s">
        <v>1</v>
      </c>
      <c r="F211" s="198" t="s">
        <v>967</v>
      </c>
      <c r="G211" s="13"/>
      <c r="H211" s="199">
        <v>60.588000000000001</v>
      </c>
      <c r="I211" s="200"/>
      <c r="J211" s="13"/>
      <c r="K211" s="13"/>
      <c r="L211" s="195"/>
      <c r="M211" s="201"/>
      <c r="N211" s="202"/>
      <c r="O211" s="202"/>
      <c r="P211" s="202"/>
      <c r="Q211" s="202"/>
      <c r="R211" s="202"/>
      <c r="S211" s="202"/>
      <c r="T211" s="20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7" t="s">
        <v>143</v>
      </c>
      <c r="AU211" s="197" t="s">
        <v>82</v>
      </c>
      <c r="AV211" s="13" t="s">
        <v>82</v>
      </c>
      <c r="AW211" s="13" t="s">
        <v>30</v>
      </c>
      <c r="AX211" s="13" t="s">
        <v>73</v>
      </c>
      <c r="AY211" s="197" t="s">
        <v>135</v>
      </c>
    </row>
    <row r="212" s="15" customFormat="1">
      <c r="A212" s="15"/>
      <c r="B212" s="212"/>
      <c r="C212" s="15"/>
      <c r="D212" s="196" t="s">
        <v>143</v>
      </c>
      <c r="E212" s="213" t="s">
        <v>1</v>
      </c>
      <c r="F212" s="214" t="s">
        <v>153</v>
      </c>
      <c r="G212" s="15"/>
      <c r="H212" s="215">
        <v>318.71499999999997</v>
      </c>
      <c r="I212" s="216"/>
      <c r="J212" s="15"/>
      <c r="K212" s="15"/>
      <c r="L212" s="212"/>
      <c r="M212" s="217"/>
      <c r="N212" s="218"/>
      <c r="O212" s="218"/>
      <c r="P212" s="218"/>
      <c r="Q212" s="218"/>
      <c r="R212" s="218"/>
      <c r="S212" s="218"/>
      <c r="T212" s="219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3" t="s">
        <v>143</v>
      </c>
      <c r="AU212" s="213" t="s">
        <v>82</v>
      </c>
      <c r="AV212" s="15" t="s">
        <v>141</v>
      </c>
      <c r="AW212" s="15" t="s">
        <v>30</v>
      </c>
      <c r="AX212" s="15" t="s">
        <v>80</v>
      </c>
      <c r="AY212" s="213" t="s">
        <v>135</v>
      </c>
    </row>
    <row r="213" s="2" customFormat="1" ht="16.5" customHeight="1">
      <c r="A213" s="38"/>
      <c r="B213" s="180"/>
      <c r="C213" s="227" t="s">
        <v>238</v>
      </c>
      <c r="D213" s="227" t="s">
        <v>215</v>
      </c>
      <c r="E213" s="228" t="s">
        <v>216</v>
      </c>
      <c r="F213" s="229" t="s">
        <v>217</v>
      </c>
      <c r="G213" s="230" t="s">
        <v>199</v>
      </c>
      <c r="H213" s="231">
        <v>637.42999999999995</v>
      </c>
      <c r="I213" s="232"/>
      <c r="J213" s="233">
        <f>ROUND(I213*H213,2)</f>
        <v>0</v>
      </c>
      <c r="K213" s="234"/>
      <c r="L213" s="235"/>
      <c r="M213" s="236" t="s">
        <v>1</v>
      </c>
      <c r="N213" s="237" t="s">
        <v>38</v>
      </c>
      <c r="O213" s="77"/>
      <c r="P213" s="191">
        <f>O213*H213</f>
        <v>0</v>
      </c>
      <c r="Q213" s="191">
        <v>1</v>
      </c>
      <c r="R213" s="191">
        <f>Q213*H213</f>
        <v>637.42999999999995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183</v>
      </c>
      <c r="AT213" s="193" t="s">
        <v>215</v>
      </c>
      <c r="AU213" s="193" t="s">
        <v>82</v>
      </c>
      <c r="AY213" s="19" t="s">
        <v>135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9" t="s">
        <v>80</v>
      </c>
      <c r="BK213" s="194">
        <f>ROUND(I213*H213,2)</f>
        <v>0</v>
      </c>
      <c r="BL213" s="19" t="s">
        <v>141</v>
      </c>
      <c r="BM213" s="193" t="s">
        <v>968</v>
      </c>
    </row>
    <row r="214" s="13" customFormat="1">
      <c r="A214" s="13"/>
      <c r="B214" s="195"/>
      <c r="C214" s="13"/>
      <c r="D214" s="196" t="s">
        <v>143</v>
      </c>
      <c r="E214" s="13"/>
      <c r="F214" s="198" t="s">
        <v>969</v>
      </c>
      <c r="G214" s="13"/>
      <c r="H214" s="199">
        <v>637.42999999999995</v>
      </c>
      <c r="I214" s="200"/>
      <c r="J214" s="13"/>
      <c r="K214" s="13"/>
      <c r="L214" s="195"/>
      <c r="M214" s="201"/>
      <c r="N214" s="202"/>
      <c r="O214" s="202"/>
      <c r="P214" s="202"/>
      <c r="Q214" s="202"/>
      <c r="R214" s="202"/>
      <c r="S214" s="202"/>
      <c r="T214" s="20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7" t="s">
        <v>143</v>
      </c>
      <c r="AU214" s="197" t="s">
        <v>82</v>
      </c>
      <c r="AV214" s="13" t="s">
        <v>82</v>
      </c>
      <c r="AW214" s="13" t="s">
        <v>3</v>
      </c>
      <c r="AX214" s="13" t="s">
        <v>80</v>
      </c>
      <c r="AY214" s="197" t="s">
        <v>135</v>
      </c>
    </row>
    <row r="215" s="2" customFormat="1" ht="24.15" customHeight="1">
      <c r="A215" s="38"/>
      <c r="B215" s="180"/>
      <c r="C215" s="181" t="s">
        <v>246</v>
      </c>
      <c r="D215" s="181" t="s">
        <v>137</v>
      </c>
      <c r="E215" s="182" t="s">
        <v>221</v>
      </c>
      <c r="F215" s="183" t="s">
        <v>222</v>
      </c>
      <c r="G215" s="184" t="s">
        <v>174</v>
      </c>
      <c r="H215" s="185">
        <v>133.97999999999999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38</v>
      </c>
      <c r="O215" s="77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141</v>
      </c>
      <c r="AT215" s="193" t="s">
        <v>137</v>
      </c>
      <c r="AU215" s="193" t="s">
        <v>82</v>
      </c>
      <c r="AY215" s="19" t="s">
        <v>135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9" t="s">
        <v>80</v>
      </c>
      <c r="BK215" s="194">
        <f>ROUND(I215*H215,2)</f>
        <v>0</v>
      </c>
      <c r="BL215" s="19" t="s">
        <v>141</v>
      </c>
      <c r="BM215" s="193" t="s">
        <v>970</v>
      </c>
    </row>
    <row r="216" s="13" customFormat="1">
      <c r="A216" s="13"/>
      <c r="B216" s="195"/>
      <c r="C216" s="13"/>
      <c r="D216" s="196" t="s">
        <v>143</v>
      </c>
      <c r="E216" s="197" t="s">
        <v>1</v>
      </c>
      <c r="F216" s="198" t="s">
        <v>971</v>
      </c>
      <c r="G216" s="13"/>
      <c r="H216" s="199">
        <v>77.772999999999996</v>
      </c>
      <c r="I216" s="200"/>
      <c r="J216" s="13"/>
      <c r="K216" s="13"/>
      <c r="L216" s="195"/>
      <c r="M216" s="201"/>
      <c r="N216" s="202"/>
      <c r="O216" s="202"/>
      <c r="P216" s="202"/>
      <c r="Q216" s="202"/>
      <c r="R216" s="202"/>
      <c r="S216" s="202"/>
      <c r="T216" s="20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7" t="s">
        <v>143</v>
      </c>
      <c r="AU216" s="197" t="s">
        <v>82</v>
      </c>
      <c r="AV216" s="13" t="s">
        <v>82</v>
      </c>
      <c r="AW216" s="13" t="s">
        <v>30</v>
      </c>
      <c r="AX216" s="13" t="s">
        <v>73</v>
      </c>
      <c r="AY216" s="197" t="s">
        <v>135</v>
      </c>
    </row>
    <row r="217" s="13" customFormat="1">
      <c r="A217" s="13"/>
      <c r="B217" s="195"/>
      <c r="C217" s="13"/>
      <c r="D217" s="196" t="s">
        <v>143</v>
      </c>
      <c r="E217" s="197" t="s">
        <v>1</v>
      </c>
      <c r="F217" s="198" t="s">
        <v>972</v>
      </c>
      <c r="G217" s="13"/>
      <c r="H217" s="199">
        <v>22.719000000000001</v>
      </c>
      <c r="I217" s="200"/>
      <c r="J217" s="13"/>
      <c r="K217" s="13"/>
      <c r="L217" s="195"/>
      <c r="M217" s="201"/>
      <c r="N217" s="202"/>
      <c r="O217" s="202"/>
      <c r="P217" s="202"/>
      <c r="Q217" s="202"/>
      <c r="R217" s="202"/>
      <c r="S217" s="202"/>
      <c r="T217" s="20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7" t="s">
        <v>143</v>
      </c>
      <c r="AU217" s="197" t="s">
        <v>82</v>
      </c>
      <c r="AV217" s="13" t="s">
        <v>82</v>
      </c>
      <c r="AW217" s="13" t="s">
        <v>30</v>
      </c>
      <c r="AX217" s="13" t="s">
        <v>73</v>
      </c>
      <c r="AY217" s="197" t="s">
        <v>135</v>
      </c>
    </row>
    <row r="218" s="13" customFormat="1">
      <c r="A218" s="13"/>
      <c r="B218" s="195"/>
      <c r="C218" s="13"/>
      <c r="D218" s="196" t="s">
        <v>143</v>
      </c>
      <c r="E218" s="197" t="s">
        <v>1</v>
      </c>
      <c r="F218" s="198" t="s">
        <v>973</v>
      </c>
      <c r="G218" s="13"/>
      <c r="H218" s="199">
        <v>11.962999999999999</v>
      </c>
      <c r="I218" s="200"/>
      <c r="J218" s="13"/>
      <c r="K218" s="13"/>
      <c r="L218" s="195"/>
      <c r="M218" s="201"/>
      <c r="N218" s="202"/>
      <c r="O218" s="202"/>
      <c r="P218" s="202"/>
      <c r="Q218" s="202"/>
      <c r="R218" s="202"/>
      <c r="S218" s="202"/>
      <c r="T218" s="20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7" t="s">
        <v>143</v>
      </c>
      <c r="AU218" s="197" t="s">
        <v>82</v>
      </c>
      <c r="AV218" s="13" t="s">
        <v>82</v>
      </c>
      <c r="AW218" s="13" t="s">
        <v>30</v>
      </c>
      <c r="AX218" s="13" t="s">
        <v>73</v>
      </c>
      <c r="AY218" s="197" t="s">
        <v>135</v>
      </c>
    </row>
    <row r="219" s="14" customFormat="1">
      <c r="A219" s="14"/>
      <c r="B219" s="204"/>
      <c r="C219" s="14"/>
      <c r="D219" s="196" t="s">
        <v>143</v>
      </c>
      <c r="E219" s="205" t="s">
        <v>1</v>
      </c>
      <c r="F219" s="206" t="s">
        <v>150</v>
      </c>
      <c r="G219" s="14"/>
      <c r="H219" s="207">
        <v>112.45499999999998</v>
      </c>
      <c r="I219" s="208"/>
      <c r="J219" s="14"/>
      <c r="K219" s="14"/>
      <c r="L219" s="204"/>
      <c r="M219" s="209"/>
      <c r="N219" s="210"/>
      <c r="O219" s="210"/>
      <c r="P219" s="210"/>
      <c r="Q219" s="210"/>
      <c r="R219" s="210"/>
      <c r="S219" s="210"/>
      <c r="T219" s="21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5" t="s">
        <v>143</v>
      </c>
      <c r="AU219" s="205" t="s">
        <v>82</v>
      </c>
      <c r="AV219" s="14" t="s">
        <v>151</v>
      </c>
      <c r="AW219" s="14" t="s">
        <v>30</v>
      </c>
      <c r="AX219" s="14" t="s">
        <v>73</v>
      </c>
      <c r="AY219" s="205" t="s">
        <v>135</v>
      </c>
    </row>
    <row r="220" s="13" customFormat="1">
      <c r="A220" s="13"/>
      <c r="B220" s="195"/>
      <c r="C220" s="13"/>
      <c r="D220" s="196" t="s">
        <v>143</v>
      </c>
      <c r="E220" s="197" t="s">
        <v>1</v>
      </c>
      <c r="F220" s="198" t="s">
        <v>974</v>
      </c>
      <c r="G220" s="13"/>
      <c r="H220" s="199">
        <v>13.516</v>
      </c>
      <c r="I220" s="200"/>
      <c r="J220" s="13"/>
      <c r="K220" s="13"/>
      <c r="L220" s="195"/>
      <c r="M220" s="201"/>
      <c r="N220" s="202"/>
      <c r="O220" s="202"/>
      <c r="P220" s="202"/>
      <c r="Q220" s="202"/>
      <c r="R220" s="202"/>
      <c r="S220" s="202"/>
      <c r="T220" s="20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7" t="s">
        <v>143</v>
      </c>
      <c r="AU220" s="197" t="s">
        <v>82</v>
      </c>
      <c r="AV220" s="13" t="s">
        <v>82</v>
      </c>
      <c r="AW220" s="13" t="s">
        <v>30</v>
      </c>
      <c r="AX220" s="13" t="s">
        <v>73</v>
      </c>
      <c r="AY220" s="197" t="s">
        <v>135</v>
      </c>
    </row>
    <row r="221" s="13" customFormat="1">
      <c r="A221" s="13"/>
      <c r="B221" s="195"/>
      <c r="C221" s="13"/>
      <c r="D221" s="196" t="s">
        <v>143</v>
      </c>
      <c r="E221" s="197" t="s">
        <v>1</v>
      </c>
      <c r="F221" s="198" t="s">
        <v>975</v>
      </c>
      <c r="G221" s="13"/>
      <c r="H221" s="199">
        <v>8.0090000000000003</v>
      </c>
      <c r="I221" s="200"/>
      <c r="J221" s="13"/>
      <c r="K221" s="13"/>
      <c r="L221" s="195"/>
      <c r="M221" s="201"/>
      <c r="N221" s="202"/>
      <c r="O221" s="202"/>
      <c r="P221" s="202"/>
      <c r="Q221" s="202"/>
      <c r="R221" s="202"/>
      <c r="S221" s="202"/>
      <c r="T221" s="20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7" t="s">
        <v>143</v>
      </c>
      <c r="AU221" s="197" t="s">
        <v>82</v>
      </c>
      <c r="AV221" s="13" t="s">
        <v>82</v>
      </c>
      <c r="AW221" s="13" t="s">
        <v>30</v>
      </c>
      <c r="AX221" s="13" t="s">
        <v>73</v>
      </c>
      <c r="AY221" s="197" t="s">
        <v>135</v>
      </c>
    </row>
    <row r="222" s="14" customFormat="1">
      <c r="A222" s="14"/>
      <c r="B222" s="204"/>
      <c r="C222" s="14"/>
      <c r="D222" s="196" t="s">
        <v>143</v>
      </c>
      <c r="E222" s="205" t="s">
        <v>1</v>
      </c>
      <c r="F222" s="206" t="s">
        <v>150</v>
      </c>
      <c r="G222" s="14"/>
      <c r="H222" s="207">
        <v>21.524999999999999</v>
      </c>
      <c r="I222" s="208"/>
      <c r="J222" s="14"/>
      <c r="K222" s="14"/>
      <c r="L222" s="204"/>
      <c r="M222" s="209"/>
      <c r="N222" s="210"/>
      <c r="O222" s="210"/>
      <c r="P222" s="210"/>
      <c r="Q222" s="210"/>
      <c r="R222" s="210"/>
      <c r="S222" s="210"/>
      <c r="T222" s="21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5" t="s">
        <v>143</v>
      </c>
      <c r="AU222" s="205" t="s">
        <v>82</v>
      </c>
      <c r="AV222" s="14" t="s">
        <v>151</v>
      </c>
      <c r="AW222" s="14" t="s">
        <v>30</v>
      </c>
      <c r="AX222" s="14" t="s">
        <v>73</v>
      </c>
      <c r="AY222" s="205" t="s">
        <v>135</v>
      </c>
    </row>
    <row r="223" s="15" customFormat="1">
      <c r="A223" s="15"/>
      <c r="B223" s="212"/>
      <c r="C223" s="15"/>
      <c r="D223" s="196" t="s">
        <v>143</v>
      </c>
      <c r="E223" s="213" t="s">
        <v>1</v>
      </c>
      <c r="F223" s="214" t="s">
        <v>153</v>
      </c>
      <c r="G223" s="15"/>
      <c r="H223" s="215">
        <v>133.97999999999999</v>
      </c>
      <c r="I223" s="216"/>
      <c r="J223" s="15"/>
      <c r="K223" s="15"/>
      <c r="L223" s="212"/>
      <c r="M223" s="217"/>
      <c r="N223" s="218"/>
      <c r="O223" s="218"/>
      <c r="P223" s="218"/>
      <c r="Q223" s="218"/>
      <c r="R223" s="218"/>
      <c r="S223" s="218"/>
      <c r="T223" s="21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13" t="s">
        <v>143</v>
      </c>
      <c r="AU223" s="213" t="s">
        <v>82</v>
      </c>
      <c r="AV223" s="15" t="s">
        <v>141</v>
      </c>
      <c r="AW223" s="15" t="s">
        <v>30</v>
      </c>
      <c r="AX223" s="15" t="s">
        <v>80</v>
      </c>
      <c r="AY223" s="213" t="s">
        <v>135</v>
      </c>
    </row>
    <row r="224" s="2" customFormat="1" ht="16.5" customHeight="1">
      <c r="A224" s="38"/>
      <c r="B224" s="180"/>
      <c r="C224" s="227" t="s">
        <v>250</v>
      </c>
      <c r="D224" s="227" t="s">
        <v>215</v>
      </c>
      <c r="E224" s="228" t="s">
        <v>227</v>
      </c>
      <c r="F224" s="229" t="s">
        <v>228</v>
      </c>
      <c r="G224" s="230" t="s">
        <v>199</v>
      </c>
      <c r="H224" s="231">
        <v>267.95999999999998</v>
      </c>
      <c r="I224" s="232"/>
      <c r="J224" s="233">
        <f>ROUND(I224*H224,2)</f>
        <v>0</v>
      </c>
      <c r="K224" s="234"/>
      <c r="L224" s="235"/>
      <c r="M224" s="236" t="s">
        <v>1</v>
      </c>
      <c r="N224" s="237" t="s">
        <v>38</v>
      </c>
      <c r="O224" s="77"/>
      <c r="P224" s="191">
        <f>O224*H224</f>
        <v>0</v>
      </c>
      <c r="Q224" s="191">
        <v>1</v>
      </c>
      <c r="R224" s="191">
        <f>Q224*H224</f>
        <v>267.95999999999998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183</v>
      </c>
      <c r="AT224" s="193" t="s">
        <v>215</v>
      </c>
      <c r="AU224" s="193" t="s">
        <v>82</v>
      </c>
      <c r="AY224" s="19" t="s">
        <v>135</v>
      </c>
      <c r="BE224" s="194">
        <f>IF(N224="základní",J224,0)</f>
        <v>0</v>
      </c>
      <c r="BF224" s="194">
        <f>IF(N224="snížená",J224,0)</f>
        <v>0</v>
      </c>
      <c r="BG224" s="194">
        <f>IF(N224="zákl. přenesená",J224,0)</f>
        <v>0</v>
      </c>
      <c r="BH224" s="194">
        <f>IF(N224="sníž. přenesená",J224,0)</f>
        <v>0</v>
      </c>
      <c r="BI224" s="194">
        <f>IF(N224="nulová",J224,0)</f>
        <v>0</v>
      </c>
      <c r="BJ224" s="19" t="s">
        <v>80</v>
      </c>
      <c r="BK224" s="194">
        <f>ROUND(I224*H224,2)</f>
        <v>0</v>
      </c>
      <c r="BL224" s="19" t="s">
        <v>141</v>
      </c>
      <c r="BM224" s="193" t="s">
        <v>976</v>
      </c>
    </row>
    <row r="225" s="13" customFormat="1">
      <c r="A225" s="13"/>
      <c r="B225" s="195"/>
      <c r="C225" s="13"/>
      <c r="D225" s="196" t="s">
        <v>143</v>
      </c>
      <c r="E225" s="13"/>
      <c r="F225" s="198" t="s">
        <v>977</v>
      </c>
      <c r="G225" s="13"/>
      <c r="H225" s="199">
        <v>267.95999999999998</v>
      </c>
      <c r="I225" s="200"/>
      <c r="J225" s="13"/>
      <c r="K225" s="13"/>
      <c r="L225" s="195"/>
      <c r="M225" s="201"/>
      <c r="N225" s="202"/>
      <c r="O225" s="202"/>
      <c r="P225" s="202"/>
      <c r="Q225" s="202"/>
      <c r="R225" s="202"/>
      <c r="S225" s="202"/>
      <c r="T225" s="20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7" t="s">
        <v>143</v>
      </c>
      <c r="AU225" s="197" t="s">
        <v>82</v>
      </c>
      <c r="AV225" s="13" t="s">
        <v>82</v>
      </c>
      <c r="AW225" s="13" t="s">
        <v>3</v>
      </c>
      <c r="AX225" s="13" t="s">
        <v>80</v>
      </c>
      <c r="AY225" s="197" t="s">
        <v>135</v>
      </c>
    </row>
    <row r="226" s="12" customFormat="1" ht="22.8" customHeight="1">
      <c r="A226" s="12"/>
      <c r="B226" s="167"/>
      <c r="C226" s="12"/>
      <c r="D226" s="168" t="s">
        <v>72</v>
      </c>
      <c r="E226" s="178" t="s">
        <v>82</v>
      </c>
      <c r="F226" s="178" t="s">
        <v>231</v>
      </c>
      <c r="G226" s="12"/>
      <c r="H226" s="12"/>
      <c r="I226" s="170"/>
      <c r="J226" s="179">
        <f>BK226</f>
        <v>0</v>
      </c>
      <c r="K226" s="12"/>
      <c r="L226" s="167"/>
      <c r="M226" s="172"/>
      <c r="N226" s="173"/>
      <c r="O226" s="173"/>
      <c r="P226" s="174">
        <f>SUM(P227:P228)</f>
        <v>0</v>
      </c>
      <c r="Q226" s="173"/>
      <c r="R226" s="174">
        <f>SUM(R227:R228)</f>
        <v>0</v>
      </c>
      <c r="S226" s="173"/>
      <c r="T226" s="175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8" t="s">
        <v>80</v>
      </c>
      <c r="AT226" s="176" t="s">
        <v>72</v>
      </c>
      <c r="AU226" s="176" t="s">
        <v>80</v>
      </c>
      <c r="AY226" s="168" t="s">
        <v>135</v>
      </c>
      <c r="BK226" s="177">
        <f>SUM(BK227:BK228)</f>
        <v>0</v>
      </c>
    </row>
    <row r="227" s="2" customFormat="1" ht="21.75" customHeight="1">
      <c r="A227" s="38"/>
      <c r="B227" s="180"/>
      <c r="C227" s="181" t="s">
        <v>254</v>
      </c>
      <c r="D227" s="181" t="s">
        <v>137</v>
      </c>
      <c r="E227" s="182" t="s">
        <v>978</v>
      </c>
      <c r="F227" s="183" t="s">
        <v>979</v>
      </c>
      <c r="G227" s="184" t="s">
        <v>174</v>
      </c>
      <c r="H227" s="185">
        <v>0</v>
      </c>
      <c r="I227" s="186"/>
      <c r="J227" s="187">
        <f>ROUND(I227*H227,2)</f>
        <v>0</v>
      </c>
      <c r="K227" s="188"/>
      <c r="L227" s="39"/>
      <c r="M227" s="189" t="s">
        <v>1</v>
      </c>
      <c r="N227" s="190" t="s">
        <v>38</v>
      </c>
      <c r="O227" s="77"/>
      <c r="P227" s="191">
        <f>O227*H227</f>
        <v>0</v>
      </c>
      <c r="Q227" s="191">
        <v>2.2563399999999998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141</v>
      </c>
      <c r="AT227" s="193" t="s">
        <v>137</v>
      </c>
      <c r="AU227" s="193" t="s">
        <v>82</v>
      </c>
      <c r="AY227" s="19" t="s">
        <v>135</v>
      </c>
      <c r="BE227" s="194">
        <f>IF(N227="základní",J227,0)</f>
        <v>0</v>
      </c>
      <c r="BF227" s="194">
        <f>IF(N227="snížená",J227,0)</f>
        <v>0</v>
      </c>
      <c r="BG227" s="194">
        <f>IF(N227="zákl. přenesená",J227,0)</f>
        <v>0</v>
      </c>
      <c r="BH227" s="194">
        <f>IF(N227="sníž. přenesená",J227,0)</f>
        <v>0</v>
      </c>
      <c r="BI227" s="194">
        <f>IF(N227="nulová",J227,0)</f>
        <v>0</v>
      </c>
      <c r="BJ227" s="19" t="s">
        <v>80</v>
      </c>
      <c r="BK227" s="194">
        <f>ROUND(I227*H227,2)</f>
        <v>0</v>
      </c>
      <c r="BL227" s="19" t="s">
        <v>141</v>
      </c>
      <c r="BM227" s="193" t="s">
        <v>980</v>
      </c>
    </row>
    <row r="228" s="2" customFormat="1" ht="16.5" customHeight="1">
      <c r="A228" s="38"/>
      <c r="B228" s="180"/>
      <c r="C228" s="181" t="s">
        <v>7</v>
      </c>
      <c r="D228" s="181" t="s">
        <v>137</v>
      </c>
      <c r="E228" s="182" t="s">
        <v>981</v>
      </c>
      <c r="F228" s="183" t="s">
        <v>982</v>
      </c>
      <c r="G228" s="184" t="s">
        <v>199</v>
      </c>
      <c r="H228" s="185">
        <v>0</v>
      </c>
      <c r="I228" s="186"/>
      <c r="J228" s="187">
        <f>ROUND(I228*H228,2)</f>
        <v>0</v>
      </c>
      <c r="K228" s="188"/>
      <c r="L228" s="39"/>
      <c r="M228" s="189" t="s">
        <v>1</v>
      </c>
      <c r="N228" s="190" t="s">
        <v>38</v>
      </c>
      <c r="O228" s="77"/>
      <c r="P228" s="191">
        <f>O228*H228</f>
        <v>0</v>
      </c>
      <c r="Q228" s="191">
        <v>1.06277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141</v>
      </c>
      <c r="AT228" s="193" t="s">
        <v>137</v>
      </c>
      <c r="AU228" s="193" t="s">
        <v>82</v>
      </c>
      <c r="AY228" s="19" t="s">
        <v>135</v>
      </c>
      <c r="BE228" s="194">
        <f>IF(N228="základní",J228,0)</f>
        <v>0</v>
      </c>
      <c r="BF228" s="194">
        <f>IF(N228="snížená",J228,0)</f>
        <v>0</v>
      </c>
      <c r="BG228" s="194">
        <f>IF(N228="zákl. přenesená",J228,0)</f>
        <v>0</v>
      </c>
      <c r="BH228" s="194">
        <f>IF(N228="sníž. přenesená",J228,0)</f>
        <v>0</v>
      </c>
      <c r="BI228" s="194">
        <f>IF(N228="nulová",J228,0)</f>
        <v>0</v>
      </c>
      <c r="BJ228" s="19" t="s">
        <v>80</v>
      </c>
      <c r="BK228" s="194">
        <f>ROUND(I228*H228,2)</f>
        <v>0</v>
      </c>
      <c r="BL228" s="19" t="s">
        <v>141</v>
      </c>
      <c r="BM228" s="193" t="s">
        <v>983</v>
      </c>
    </row>
    <row r="229" s="12" customFormat="1" ht="22.8" customHeight="1">
      <c r="A229" s="12"/>
      <c r="B229" s="167"/>
      <c r="C229" s="12"/>
      <c r="D229" s="168" t="s">
        <v>72</v>
      </c>
      <c r="E229" s="178" t="s">
        <v>141</v>
      </c>
      <c r="F229" s="178" t="s">
        <v>237</v>
      </c>
      <c r="G229" s="12"/>
      <c r="H229" s="12"/>
      <c r="I229" s="170"/>
      <c r="J229" s="179">
        <f>BK229</f>
        <v>0</v>
      </c>
      <c r="K229" s="12"/>
      <c r="L229" s="167"/>
      <c r="M229" s="172"/>
      <c r="N229" s="173"/>
      <c r="O229" s="173"/>
      <c r="P229" s="174">
        <f>SUM(P230:P238)</f>
        <v>0</v>
      </c>
      <c r="Q229" s="173"/>
      <c r="R229" s="174">
        <f>SUM(R230:R238)</f>
        <v>55.881707349999999</v>
      </c>
      <c r="S229" s="173"/>
      <c r="T229" s="175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8" t="s">
        <v>80</v>
      </c>
      <c r="AT229" s="176" t="s">
        <v>72</v>
      </c>
      <c r="AU229" s="176" t="s">
        <v>80</v>
      </c>
      <c r="AY229" s="168" t="s">
        <v>135</v>
      </c>
      <c r="BK229" s="177">
        <f>SUM(BK230:BK238)</f>
        <v>0</v>
      </c>
    </row>
    <row r="230" s="2" customFormat="1" ht="16.5" customHeight="1">
      <c r="A230" s="38"/>
      <c r="B230" s="180"/>
      <c r="C230" s="181" t="s">
        <v>261</v>
      </c>
      <c r="D230" s="181" t="s">
        <v>137</v>
      </c>
      <c r="E230" s="182" t="s">
        <v>239</v>
      </c>
      <c r="F230" s="183" t="s">
        <v>240</v>
      </c>
      <c r="G230" s="184" t="s">
        <v>174</v>
      </c>
      <c r="H230" s="185">
        <v>29.555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38</v>
      </c>
      <c r="O230" s="77"/>
      <c r="P230" s="191">
        <f>O230*H230</f>
        <v>0</v>
      </c>
      <c r="Q230" s="191">
        <v>1.8907700000000001</v>
      </c>
      <c r="R230" s="191">
        <f>Q230*H230</f>
        <v>55.881707349999999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141</v>
      </c>
      <c r="AT230" s="193" t="s">
        <v>137</v>
      </c>
      <c r="AU230" s="193" t="s">
        <v>82</v>
      </c>
      <c r="AY230" s="19" t="s">
        <v>135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9" t="s">
        <v>80</v>
      </c>
      <c r="BK230" s="194">
        <f>ROUND(I230*H230,2)</f>
        <v>0</v>
      </c>
      <c r="BL230" s="19" t="s">
        <v>141</v>
      </c>
      <c r="BM230" s="193" t="s">
        <v>984</v>
      </c>
    </row>
    <row r="231" s="13" customFormat="1">
      <c r="A231" s="13"/>
      <c r="B231" s="195"/>
      <c r="C231" s="13"/>
      <c r="D231" s="196" t="s">
        <v>143</v>
      </c>
      <c r="E231" s="197" t="s">
        <v>1</v>
      </c>
      <c r="F231" s="198" t="s">
        <v>985</v>
      </c>
      <c r="G231" s="13"/>
      <c r="H231" s="199">
        <v>16.010999999999999</v>
      </c>
      <c r="I231" s="200"/>
      <c r="J231" s="13"/>
      <c r="K231" s="13"/>
      <c r="L231" s="195"/>
      <c r="M231" s="201"/>
      <c r="N231" s="202"/>
      <c r="O231" s="202"/>
      <c r="P231" s="202"/>
      <c r="Q231" s="202"/>
      <c r="R231" s="202"/>
      <c r="S231" s="202"/>
      <c r="T231" s="20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7" t="s">
        <v>143</v>
      </c>
      <c r="AU231" s="197" t="s">
        <v>82</v>
      </c>
      <c r="AV231" s="13" t="s">
        <v>82</v>
      </c>
      <c r="AW231" s="13" t="s">
        <v>30</v>
      </c>
      <c r="AX231" s="13" t="s">
        <v>73</v>
      </c>
      <c r="AY231" s="197" t="s">
        <v>135</v>
      </c>
    </row>
    <row r="232" s="13" customFormat="1">
      <c r="A232" s="13"/>
      <c r="B232" s="195"/>
      <c r="C232" s="13"/>
      <c r="D232" s="196" t="s">
        <v>143</v>
      </c>
      <c r="E232" s="197" t="s">
        <v>1</v>
      </c>
      <c r="F232" s="198" t="s">
        <v>986</v>
      </c>
      <c r="G232" s="13"/>
      <c r="H232" s="199">
        <v>5.2140000000000004</v>
      </c>
      <c r="I232" s="200"/>
      <c r="J232" s="13"/>
      <c r="K232" s="13"/>
      <c r="L232" s="195"/>
      <c r="M232" s="201"/>
      <c r="N232" s="202"/>
      <c r="O232" s="202"/>
      <c r="P232" s="202"/>
      <c r="Q232" s="202"/>
      <c r="R232" s="202"/>
      <c r="S232" s="202"/>
      <c r="T232" s="20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7" t="s">
        <v>143</v>
      </c>
      <c r="AU232" s="197" t="s">
        <v>82</v>
      </c>
      <c r="AV232" s="13" t="s">
        <v>82</v>
      </c>
      <c r="AW232" s="13" t="s">
        <v>30</v>
      </c>
      <c r="AX232" s="13" t="s">
        <v>73</v>
      </c>
      <c r="AY232" s="197" t="s">
        <v>135</v>
      </c>
    </row>
    <row r="233" s="13" customFormat="1">
      <c r="A233" s="13"/>
      <c r="B233" s="195"/>
      <c r="C233" s="13"/>
      <c r="D233" s="196" t="s">
        <v>143</v>
      </c>
      <c r="E233" s="197" t="s">
        <v>1</v>
      </c>
      <c r="F233" s="198" t="s">
        <v>987</v>
      </c>
      <c r="G233" s="13"/>
      <c r="H233" s="199">
        <v>2.2330000000000001</v>
      </c>
      <c r="I233" s="200"/>
      <c r="J233" s="13"/>
      <c r="K233" s="13"/>
      <c r="L233" s="195"/>
      <c r="M233" s="201"/>
      <c r="N233" s="202"/>
      <c r="O233" s="202"/>
      <c r="P233" s="202"/>
      <c r="Q233" s="202"/>
      <c r="R233" s="202"/>
      <c r="S233" s="202"/>
      <c r="T233" s="20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7" t="s">
        <v>143</v>
      </c>
      <c r="AU233" s="197" t="s">
        <v>82</v>
      </c>
      <c r="AV233" s="13" t="s">
        <v>82</v>
      </c>
      <c r="AW233" s="13" t="s">
        <v>30</v>
      </c>
      <c r="AX233" s="13" t="s">
        <v>73</v>
      </c>
      <c r="AY233" s="197" t="s">
        <v>135</v>
      </c>
    </row>
    <row r="234" s="14" customFormat="1">
      <c r="A234" s="14"/>
      <c r="B234" s="204"/>
      <c r="C234" s="14"/>
      <c r="D234" s="196" t="s">
        <v>143</v>
      </c>
      <c r="E234" s="205" t="s">
        <v>1</v>
      </c>
      <c r="F234" s="206" t="s">
        <v>150</v>
      </c>
      <c r="G234" s="14"/>
      <c r="H234" s="207">
        <v>23.458000000000002</v>
      </c>
      <c r="I234" s="208"/>
      <c r="J234" s="14"/>
      <c r="K234" s="14"/>
      <c r="L234" s="204"/>
      <c r="M234" s="209"/>
      <c r="N234" s="210"/>
      <c r="O234" s="210"/>
      <c r="P234" s="210"/>
      <c r="Q234" s="210"/>
      <c r="R234" s="210"/>
      <c r="S234" s="210"/>
      <c r="T234" s="21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5" t="s">
        <v>143</v>
      </c>
      <c r="AU234" s="205" t="s">
        <v>82</v>
      </c>
      <c r="AV234" s="14" t="s">
        <v>151</v>
      </c>
      <c r="AW234" s="14" t="s">
        <v>30</v>
      </c>
      <c r="AX234" s="14" t="s">
        <v>73</v>
      </c>
      <c r="AY234" s="205" t="s">
        <v>135</v>
      </c>
    </row>
    <row r="235" s="13" customFormat="1">
      <c r="A235" s="13"/>
      <c r="B235" s="195"/>
      <c r="C235" s="13"/>
      <c r="D235" s="196" t="s">
        <v>143</v>
      </c>
      <c r="E235" s="197" t="s">
        <v>1</v>
      </c>
      <c r="F235" s="198" t="s">
        <v>988</v>
      </c>
      <c r="G235" s="13"/>
      <c r="H235" s="199">
        <v>4.3449999999999998</v>
      </c>
      <c r="I235" s="200"/>
      <c r="J235" s="13"/>
      <c r="K235" s="13"/>
      <c r="L235" s="195"/>
      <c r="M235" s="201"/>
      <c r="N235" s="202"/>
      <c r="O235" s="202"/>
      <c r="P235" s="202"/>
      <c r="Q235" s="202"/>
      <c r="R235" s="202"/>
      <c r="S235" s="202"/>
      <c r="T235" s="20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7" t="s">
        <v>143</v>
      </c>
      <c r="AU235" s="197" t="s">
        <v>82</v>
      </c>
      <c r="AV235" s="13" t="s">
        <v>82</v>
      </c>
      <c r="AW235" s="13" t="s">
        <v>30</v>
      </c>
      <c r="AX235" s="13" t="s">
        <v>73</v>
      </c>
      <c r="AY235" s="197" t="s">
        <v>135</v>
      </c>
    </row>
    <row r="236" s="13" customFormat="1">
      <c r="A236" s="13"/>
      <c r="B236" s="195"/>
      <c r="C236" s="13"/>
      <c r="D236" s="196" t="s">
        <v>143</v>
      </c>
      <c r="E236" s="197" t="s">
        <v>1</v>
      </c>
      <c r="F236" s="198" t="s">
        <v>989</v>
      </c>
      <c r="G236" s="13"/>
      <c r="H236" s="199">
        <v>1.752</v>
      </c>
      <c r="I236" s="200"/>
      <c r="J236" s="13"/>
      <c r="K236" s="13"/>
      <c r="L236" s="195"/>
      <c r="M236" s="201"/>
      <c r="N236" s="202"/>
      <c r="O236" s="202"/>
      <c r="P236" s="202"/>
      <c r="Q236" s="202"/>
      <c r="R236" s="202"/>
      <c r="S236" s="202"/>
      <c r="T236" s="20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7" t="s">
        <v>143</v>
      </c>
      <c r="AU236" s="197" t="s">
        <v>82</v>
      </c>
      <c r="AV236" s="13" t="s">
        <v>82</v>
      </c>
      <c r="AW236" s="13" t="s">
        <v>30</v>
      </c>
      <c r="AX236" s="13" t="s">
        <v>73</v>
      </c>
      <c r="AY236" s="197" t="s">
        <v>135</v>
      </c>
    </row>
    <row r="237" s="14" customFormat="1">
      <c r="A237" s="14"/>
      <c r="B237" s="204"/>
      <c r="C237" s="14"/>
      <c r="D237" s="196" t="s">
        <v>143</v>
      </c>
      <c r="E237" s="205" t="s">
        <v>1</v>
      </c>
      <c r="F237" s="206" t="s">
        <v>150</v>
      </c>
      <c r="G237" s="14"/>
      <c r="H237" s="207">
        <v>6.0969999999999995</v>
      </c>
      <c r="I237" s="208"/>
      <c r="J237" s="14"/>
      <c r="K237" s="14"/>
      <c r="L237" s="204"/>
      <c r="M237" s="209"/>
      <c r="N237" s="210"/>
      <c r="O237" s="210"/>
      <c r="P237" s="210"/>
      <c r="Q237" s="210"/>
      <c r="R237" s="210"/>
      <c r="S237" s="210"/>
      <c r="T237" s="21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5" t="s">
        <v>143</v>
      </c>
      <c r="AU237" s="205" t="s">
        <v>82</v>
      </c>
      <c r="AV237" s="14" t="s">
        <v>151</v>
      </c>
      <c r="AW237" s="14" t="s">
        <v>30</v>
      </c>
      <c r="AX237" s="14" t="s">
        <v>73</v>
      </c>
      <c r="AY237" s="205" t="s">
        <v>135</v>
      </c>
    </row>
    <row r="238" s="15" customFormat="1">
      <c r="A238" s="15"/>
      <c r="B238" s="212"/>
      <c r="C238" s="15"/>
      <c r="D238" s="196" t="s">
        <v>143</v>
      </c>
      <c r="E238" s="213" t="s">
        <v>1</v>
      </c>
      <c r="F238" s="214" t="s">
        <v>153</v>
      </c>
      <c r="G238" s="15"/>
      <c r="H238" s="215">
        <v>29.555</v>
      </c>
      <c r="I238" s="216"/>
      <c r="J238" s="15"/>
      <c r="K238" s="15"/>
      <c r="L238" s="212"/>
      <c r="M238" s="217"/>
      <c r="N238" s="218"/>
      <c r="O238" s="218"/>
      <c r="P238" s="218"/>
      <c r="Q238" s="218"/>
      <c r="R238" s="218"/>
      <c r="S238" s="218"/>
      <c r="T238" s="219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3" t="s">
        <v>143</v>
      </c>
      <c r="AU238" s="213" t="s">
        <v>82</v>
      </c>
      <c r="AV238" s="15" t="s">
        <v>141</v>
      </c>
      <c r="AW238" s="15" t="s">
        <v>30</v>
      </c>
      <c r="AX238" s="15" t="s">
        <v>80</v>
      </c>
      <c r="AY238" s="213" t="s">
        <v>135</v>
      </c>
    </row>
    <row r="239" s="12" customFormat="1" ht="22.8" customHeight="1">
      <c r="A239" s="12"/>
      <c r="B239" s="167"/>
      <c r="C239" s="12"/>
      <c r="D239" s="168" t="s">
        <v>72</v>
      </c>
      <c r="E239" s="178" t="s">
        <v>165</v>
      </c>
      <c r="F239" s="178" t="s">
        <v>245</v>
      </c>
      <c r="G239" s="12"/>
      <c r="H239" s="12"/>
      <c r="I239" s="170"/>
      <c r="J239" s="179">
        <f>BK239</f>
        <v>0</v>
      </c>
      <c r="K239" s="12"/>
      <c r="L239" s="167"/>
      <c r="M239" s="172"/>
      <c r="N239" s="173"/>
      <c r="O239" s="173"/>
      <c r="P239" s="174">
        <f>SUM(P240:P284)</f>
        <v>0</v>
      </c>
      <c r="Q239" s="173"/>
      <c r="R239" s="174">
        <f>SUM(R240:R284)</f>
        <v>316.65354430000008</v>
      </c>
      <c r="S239" s="173"/>
      <c r="T239" s="175">
        <f>SUM(T240:T284)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68" t="s">
        <v>80</v>
      </c>
      <c r="AT239" s="176" t="s">
        <v>72</v>
      </c>
      <c r="AU239" s="176" t="s">
        <v>80</v>
      </c>
      <c r="AY239" s="168" t="s">
        <v>135</v>
      </c>
      <c r="BK239" s="177">
        <f>SUM(BK240:BK284)</f>
        <v>0</v>
      </c>
    </row>
    <row r="240" s="2" customFormat="1" ht="24.15" customHeight="1">
      <c r="A240" s="38"/>
      <c r="B240" s="180"/>
      <c r="C240" s="181" t="s">
        <v>265</v>
      </c>
      <c r="D240" s="181" t="s">
        <v>137</v>
      </c>
      <c r="E240" s="182" t="s">
        <v>247</v>
      </c>
      <c r="F240" s="183" t="s">
        <v>248</v>
      </c>
      <c r="G240" s="184" t="s">
        <v>140</v>
      </c>
      <c r="H240" s="185">
        <v>269.29500000000002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38</v>
      </c>
      <c r="O240" s="77"/>
      <c r="P240" s="191">
        <f>O240*H240</f>
        <v>0</v>
      </c>
      <c r="Q240" s="191">
        <v>0.39800000000000002</v>
      </c>
      <c r="R240" s="191">
        <f>Q240*H240</f>
        <v>107.17941000000002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141</v>
      </c>
      <c r="AT240" s="193" t="s">
        <v>137</v>
      </c>
      <c r="AU240" s="193" t="s">
        <v>82</v>
      </c>
      <c r="AY240" s="19" t="s">
        <v>135</v>
      </c>
      <c r="BE240" s="194">
        <f>IF(N240="základní",J240,0)</f>
        <v>0</v>
      </c>
      <c r="BF240" s="194">
        <f>IF(N240="snížená",J240,0)</f>
        <v>0</v>
      </c>
      <c r="BG240" s="194">
        <f>IF(N240="zákl. přenesená",J240,0)</f>
        <v>0</v>
      </c>
      <c r="BH240" s="194">
        <f>IF(N240="sníž. přenesená",J240,0)</f>
        <v>0</v>
      </c>
      <c r="BI240" s="194">
        <f>IF(N240="nulová",J240,0)</f>
        <v>0</v>
      </c>
      <c r="BJ240" s="19" t="s">
        <v>80</v>
      </c>
      <c r="BK240" s="194">
        <f>ROUND(I240*H240,2)</f>
        <v>0</v>
      </c>
      <c r="BL240" s="19" t="s">
        <v>141</v>
      </c>
      <c r="BM240" s="193" t="s">
        <v>990</v>
      </c>
    </row>
    <row r="241" s="13" customFormat="1">
      <c r="A241" s="13"/>
      <c r="B241" s="195"/>
      <c r="C241" s="13"/>
      <c r="D241" s="196" t="s">
        <v>143</v>
      </c>
      <c r="E241" s="197" t="s">
        <v>1</v>
      </c>
      <c r="F241" s="198" t="s">
        <v>896</v>
      </c>
      <c r="G241" s="13"/>
      <c r="H241" s="199">
        <v>17.52</v>
      </c>
      <c r="I241" s="200"/>
      <c r="J241" s="13"/>
      <c r="K241" s="13"/>
      <c r="L241" s="195"/>
      <c r="M241" s="201"/>
      <c r="N241" s="202"/>
      <c r="O241" s="202"/>
      <c r="P241" s="202"/>
      <c r="Q241" s="202"/>
      <c r="R241" s="202"/>
      <c r="S241" s="202"/>
      <c r="T241" s="20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7" t="s">
        <v>143</v>
      </c>
      <c r="AU241" s="197" t="s">
        <v>82</v>
      </c>
      <c r="AV241" s="13" t="s">
        <v>82</v>
      </c>
      <c r="AW241" s="13" t="s">
        <v>30</v>
      </c>
      <c r="AX241" s="13" t="s">
        <v>73</v>
      </c>
      <c r="AY241" s="197" t="s">
        <v>135</v>
      </c>
    </row>
    <row r="242" s="13" customFormat="1">
      <c r="A242" s="13"/>
      <c r="B242" s="195"/>
      <c r="C242" s="13"/>
      <c r="D242" s="196" t="s">
        <v>143</v>
      </c>
      <c r="E242" s="197" t="s">
        <v>1</v>
      </c>
      <c r="F242" s="198" t="s">
        <v>895</v>
      </c>
      <c r="G242" s="13"/>
      <c r="H242" s="199">
        <v>17.199999999999999</v>
      </c>
      <c r="I242" s="200"/>
      <c r="J242" s="13"/>
      <c r="K242" s="13"/>
      <c r="L242" s="195"/>
      <c r="M242" s="201"/>
      <c r="N242" s="202"/>
      <c r="O242" s="202"/>
      <c r="P242" s="202"/>
      <c r="Q242" s="202"/>
      <c r="R242" s="202"/>
      <c r="S242" s="202"/>
      <c r="T242" s="20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7" t="s">
        <v>143</v>
      </c>
      <c r="AU242" s="197" t="s">
        <v>82</v>
      </c>
      <c r="AV242" s="13" t="s">
        <v>82</v>
      </c>
      <c r="AW242" s="13" t="s">
        <v>30</v>
      </c>
      <c r="AX242" s="13" t="s">
        <v>73</v>
      </c>
      <c r="AY242" s="197" t="s">
        <v>135</v>
      </c>
    </row>
    <row r="243" s="14" customFormat="1">
      <c r="A243" s="14"/>
      <c r="B243" s="204"/>
      <c r="C243" s="14"/>
      <c r="D243" s="196" t="s">
        <v>143</v>
      </c>
      <c r="E243" s="205" t="s">
        <v>1</v>
      </c>
      <c r="F243" s="206" t="s">
        <v>150</v>
      </c>
      <c r="G243" s="14"/>
      <c r="H243" s="207">
        <v>34.719999999999999</v>
      </c>
      <c r="I243" s="208"/>
      <c r="J243" s="14"/>
      <c r="K243" s="14"/>
      <c r="L243" s="204"/>
      <c r="M243" s="209"/>
      <c r="N243" s="210"/>
      <c r="O243" s="210"/>
      <c r="P243" s="210"/>
      <c r="Q243" s="210"/>
      <c r="R243" s="210"/>
      <c r="S243" s="210"/>
      <c r="T243" s="21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5" t="s">
        <v>143</v>
      </c>
      <c r="AU243" s="205" t="s">
        <v>82</v>
      </c>
      <c r="AV243" s="14" t="s">
        <v>151</v>
      </c>
      <c r="AW243" s="14" t="s">
        <v>30</v>
      </c>
      <c r="AX243" s="14" t="s">
        <v>73</v>
      </c>
      <c r="AY243" s="205" t="s">
        <v>135</v>
      </c>
    </row>
    <row r="244" s="16" customFormat="1">
      <c r="A244" s="16"/>
      <c r="B244" s="220"/>
      <c r="C244" s="16"/>
      <c r="D244" s="196" t="s">
        <v>143</v>
      </c>
      <c r="E244" s="221" t="s">
        <v>1</v>
      </c>
      <c r="F244" s="222" t="s">
        <v>898</v>
      </c>
      <c r="G244" s="16"/>
      <c r="H244" s="221" t="s">
        <v>1</v>
      </c>
      <c r="I244" s="223"/>
      <c r="J244" s="16"/>
      <c r="K244" s="16"/>
      <c r="L244" s="220"/>
      <c r="M244" s="224"/>
      <c r="N244" s="225"/>
      <c r="O244" s="225"/>
      <c r="P244" s="225"/>
      <c r="Q244" s="225"/>
      <c r="R244" s="225"/>
      <c r="S244" s="225"/>
      <c r="T244" s="22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21" t="s">
        <v>143</v>
      </c>
      <c r="AU244" s="221" t="s">
        <v>82</v>
      </c>
      <c r="AV244" s="16" t="s">
        <v>80</v>
      </c>
      <c r="AW244" s="16" t="s">
        <v>30</v>
      </c>
      <c r="AX244" s="16" t="s">
        <v>73</v>
      </c>
      <c r="AY244" s="221" t="s">
        <v>135</v>
      </c>
    </row>
    <row r="245" s="13" customFormat="1">
      <c r="A245" s="13"/>
      <c r="B245" s="195"/>
      <c r="C245" s="13"/>
      <c r="D245" s="196" t="s">
        <v>143</v>
      </c>
      <c r="E245" s="197" t="s">
        <v>1</v>
      </c>
      <c r="F245" s="198" t="s">
        <v>899</v>
      </c>
      <c r="G245" s="13"/>
      <c r="H245" s="199">
        <v>160.10499999999999</v>
      </c>
      <c r="I245" s="200"/>
      <c r="J245" s="13"/>
      <c r="K245" s="13"/>
      <c r="L245" s="195"/>
      <c r="M245" s="201"/>
      <c r="N245" s="202"/>
      <c r="O245" s="202"/>
      <c r="P245" s="202"/>
      <c r="Q245" s="202"/>
      <c r="R245" s="202"/>
      <c r="S245" s="202"/>
      <c r="T245" s="20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7" t="s">
        <v>143</v>
      </c>
      <c r="AU245" s="197" t="s">
        <v>82</v>
      </c>
      <c r="AV245" s="13" t="s">
        <v>82</v>
      </c>
      <c r="AW245" s="13" t="s">
        <v>30</v>
      </c>
      <c r="AX245" s="13" t="s">
        <v>73</v>
      </c>
      <c r="AY245" s="197" t="s">
        <v>135</v>
      </c>
    </row>
    <row r="246" s="13" customFormat="1">
      <c r="A246" s="13"/>
      <c r="B246" s="195"/>
      <c r="C246" s="13"/>
      <c r="D246" s="196" t="s">
        <v>143</v>
      </c>
      <c r="E246" s="197" t="s">
        <v>1</v>
      </c>
      <c r="F246" s="198" t="s">
        <v>900</v>
      </c>
      <c r="G246" s="13"/>
      <c r="H246" s="199">
        <v>52.140000000000001</v>
      </c>
      <c r="I246" s="200"/>
      <c r="J246" s="13"/>
      <c r="K246" s="13"/>
      <c r="L246" s="195"/>
      <c r="M246" s="201"/>
      <c r="N246" s="202"/>
      <c r="O246" s="202"/>
      <c r="P246" s="202"/>
      <c r="Q246" s="202"/>
      <c r="R246" s="202"/>
      <c r="S246" s="202"/>
      <c r="T246" s="20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7" t="s">
        <v>143</v>
      </c>
      <c r="AU246" s="197" t="s">
        <v>82</v>
      </c>
      <c r="AV246" s="13" t="s">
        <v>82</v>
      </c>
      <c r="AW246" s="13" t="s">
        <v>30</v>
      </c>
      <c r="AX246" s="13" t="s">
        <v>73</v>
      </c>
      <c r="AY246" s="197" t="s">
        <v>135</v>
      </c>
    </row>
    <row r="247" s="13" customFormat="1">
      <c r="A247" s="13"/>
      <c r="B247" s="195"/>
      <c r="C247" s="13"/>
      <c r="D247" s="196" t="s">
        <v>143</v>
      </c>
      <c r="E247" s="197" t="s">
        <v>1</v>
      </c>
      <c r="F247" s="198" t="s">
        <v>901</v>
      </c>
      <c r="G247" s="13"/>
      <c r="H247" s="199">
        <v>22.329999999999998</v>
      </c>
      <c r="I247" s="200"/>
      <c r="J247" s="13"/>
      <c r="K247" s="13"/>
      <c r="L247" s="195"/>
      <c r="M247" s="201"/>
      <c r="N247" s="202"/>
      <c r="O247" s="202"/>
      <c r="P247" s="202"/>
      <c r="Q247" s="202"/>
      <c r="R247" s="202"/>
      <c r="S247" s="202"/>
      <c r="T247" s="20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7" t="s">
        <v>143</v>
      </c>
      <c r="AU247" s="197" t="s">
        <v>82</v>
      </c>
      <c r="AV247" s="13" t="s">
        <v>82</v>
      </c>
      <c r="AW247" s="13" t="s">
        <v>30</v>
      </c>
      <c r="AX247" s="13" t="s">
        <v>73</v>
      </c>
      <c r="AY247" s="197" t="s">
        <v>135</v>
      </c>
    </row>
    <row r="248" s="14" customFormat="1">
      <c r="A248" s="14"/>
      <c r="B248" s="204"/>
      <c r="C248" s="14"/>
      <c r="D248" s="196" t="s">
        <v>143</v>
      </c>
      <c r="E248" s="205" t="s">
        <v>1</v>
      </c>
      <c r="F248" s="206" t="s">
        <v>150</v>
      </c>
      <c r="G248" s="14"/>
      <c r="H248" s="207">
        <v>234.57499999999999</v>
      </c>
      <c r="I248" s="208"/>
      <c r="J248" s="14"/>
      <c r="K248" s="14"/>
      <c r="L248" s="204"/>
      <c r="M248" s="209"/>
      <c r="N248" s="210"/>
      <c r="O248" s="210"/>
      <c r="P248" s="210"/>
      <c r="Q248" s="210"/>
      <c r="R248" s="210"/>
      <c r="S248" s="210"/>
      <c r="T248" s="21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5" t="s">
        <v>143</v>
      </c>
      <c r="AU248" s="205" t="s">
        <v>82</v>
      </c>
      <c r="AV248" s="14" t="s">
        <v>151</v>
      </c>
      <c r="AW248" s="14" t="s">
        <v>30</v>
      </c>
      <c r="AX248" s="14" t="s">
        <v>73</v>
      </c>
      <c r="AY248" s="205" t="s">
        <v>135</v>
      </c>
    </row>
    <row r="249" s="15" customFormat="1">
      <c r="A249" s="15"/>
      <c r="B249" s="212"/>
      <c r="C249" s="15"/>
      <c r="D249" s="196" t="s">
        <v>143</v>
      </c>
      <c r="E249" s="213" t="s">
        <v>1</v>
      </c>
      <c r="F249" s="214" t="s">
        <v>153</v>
      </c>
      <c r="G249" s="15"/>
      <c r="H249" s="215">
        <v>269.29499999999996</v>
      </c>
      <c r="I249" s="216"/>
      <c r="J249" s="15"/>
      <c r="K249" s="15"/>
      <c r="L249" s="212"/>
      <c r="M249" s="217"/>
      <c r="N249" s="218"/>
      <c r="O249" s="218"/>
      <c r="P249" s="218"/>
      <c r="Q249" s="218"/>
      <c r="R249" s="218"/>
      <c r="S249" s="218"/>
      <c r="T249" s="21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13" t="s">
        <v>143</v>
      </c>
      <c r="AU249" s="213" t="s">
        <v>82</v>
      </c>
      <c r="AV249" s="15" t="s">
        <v>141</v>
      </c>
      <c r="AW249" s="15" t="s">
        <v>30</v>
      </c>
      <c r="AX249" s="15" t="s">
        <v>80</v>
      </c>
      <c r="AY249" s="213" t="s">
        <v>135</v>
      </c>
    </row>
    <row r="250" s="2" customFormat="1" ht="24.15" customHeight="1">
      <c r="A250" s="38"/>
      <c r="B250" s="180"/>
      <c r="C250" s="181" t="s">
        <v>269</v>
      </c>
      <c r="D250" s="181" t="s">
        <v>137</v>
      </c>
      <c r="E250" s="182" t="s">
        <v>251</v>
      </c>
      <c r="F250" s="183" t="s">
        <v>252</v>
      </c>
      <c r="G250" s="184" t="s">
        <v>140</v>
      </c>
      <c r="H250" s="185">
        <v>7.5999999999999996</v>
      </c>
      <c r="I250" s="186"/>
      <c r="J250" s="187">
        <f>ROUND(I250*H250,2)</f>
        <v>0</v>
      </c>
      <c r="K250" s="188"/>
      <c r="L250" s="39"/>
      <c r="M250" s="189" t="s">
        <v>1</v>
      </c>
      <c r="N250" s="190" t="s">
        <v>38</v>
      </c>
      <c r="O250" s="77"/>
      <c r="P250" s="191">
        <f>O250*H250</f>
        <v>0</v>
      </c>
      <c r="Q250" s="191">
        <v>0.498</v>
      </c>
      <c r="R250" s="191">
        <f>Q250*H250</f>
        <v>3.7847999999999997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141</v>
      </c>
      <c r="AT250" s="193" t="s">
        <v>137</v>
      </c>
      <c r="AU250" s="193" t="s">
        <v>82</v>
      </c>
      <c r="AY250" s="19" t="s">
        <v>135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9" t="s">
        <v>80</v>
      </c>
      <c r="BK250" s="194">
        <f>ROUND(I250*H250,2)</f>
        <v>0</v>
      </c>
      <c r="BL250" s="19" t="s">
        <v>141</v>
      </c>
      <c r="BM250" s="193" t="s">
        <v>991</v>
      </c>
    </row>
    <row r="251" s="13" customFormat="1">
      <c r="A251" s="13"/>
      <c r="B251" s="195"/>
      <c r="C251" s="13"/>
      <c r="D251" s="196" t="s">
        <v>143</v>
      </c>
      <c r="E251" s="197" t="s">
        <v>1</v>
      </c>
      <c r="F251" s="198" t="s">
        <v>894</v>
      </c>
      <c r="G251" s="13"/>
      <c r="H251" s="199">
        <v>7.5999999999999996</v>
      </c>
      <c r="I251" s="200"/>
      <c r="J251" s="13"/>
      <c r="K251" s="13"/>
      <c r="L251" s="195"/>
      <c r="M251" s="201"/>
      <c r="N251" s="202"/>
      <c r="O251" s="202"/>
      <c r="P251" s="202"/>
      <c r="Q251" s="202"/>
      <c r="R251" s="202"/>
      <c r="S251" s="202"/>
      <c r="T251" s="20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7" t="s">
        <v>143</v>
      </c>
      <c r="AU251" s="197" t="s">
        <v>82</v>
      </c>
      <c r="AV251" s="13" t="s">
        <v>82</v>
      </c>
      <c r="AW251" s="13" t="s">
        <v>30</v>
      </c>
      <c r="AX251" s="13" t="s">
        <v>80</v>
      </c>
      <c r="AY251" s="197" t="s">
        <v>135</v>
      </c>
    </row>
    <row r="252" s="2" customFormat="1" ht="24.15" customHeight="1">
      <c r="A252" s="38"/>
      <c r="B252" s="180"/>
      <c r="C252" s="181" t="s">
        <v>569</v>
      </c>
      <c r="D252" s="181" t="s">
        <v>137</v>
      </c>
      <c r="E252" s="182" t="s">
        <v>255</v>
      </c>
      <c r="F252" s="183" t="s">
        <v>256</v>
      </c>
      <c r="G252" s="184" t="s">
        <v>140</v>
      </c>
      <c r="H252" s="185">
        <v>269.29500000000002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38</v>
      </c>
      <c r="O252" s="77"/>
      <c r="P252" s="191">
        <f>O252*H252</f>
        <v>0</v>
      </c>
      <c r="Q252" s="191">
        <v>0.496</v>
      </c>
      <c r="R252" s="191">
        <f>Q252*H252</f>
        <v>133.57032000000001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141</v>
      </c>
      <c r="AT252" s="193" t="s">
        <v>137</v>
      </c>
      <c r="AU252" s="193" t="s">
        <v>82</v>
      </c>
      <c r="AY252" s="19" t="s">
        <v>135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9" t="s">
        <v>80</v>
      </c>
      <c r="BK252" s="194">
        <f>ROUND(I252*H252,2)</f>
        <v>0</v>
      </c>
      <c r="BL252" s="19" t="s">
        <v>141</v>
      </c>
      <c r="BM252" s="193" t="s">
        <v>992</v>
      </c>
    </row>
    <row r="253" s="13" customFormat="1">
      <c r="A253" s="13"/>
      <c r="B253" s="195"/>
      <c r="C253" s="13"/>
      <c r="D253" s="196" t="s">
        <v>143</v>
      </c>
      <c r="E253" s="197" t="s">
        <v>1</v>
      </c>
      <c r="F253" s="198" t="s">
        <v>896</v>
      </c>
      <c r="G253" s="13"/>
      <c r="H253" s="199">
        <v>17.52</v>
      </c>
      <c r="I253" s="200"/>
      <c r="J253" s="13"/>
      <c r="K253" s="13"/>
      <c r="L253" s="195"/>
      <c r="M253" s="201"/>
      <c r="N253" s="202"/>
      <c r="O253" s="202"/>
      <c r="P253" s="202"/>
      <c r="Q253" s="202"/>
      <c r="R253" s="202"/>
      <c r="S253" s="202"/>
      <c r="T253" s="20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7" t="s">
        <v>143</v>
      </c>
      <c r="AU253" s="197" t="s">
        <v>82</v>
      </c>
      <c r="AV253" s="13" t="s">
        <v>82</v>
      </c>
      <c r="AW253" s="13" t="s">
        <v>30</v>
      </c>
      <c r="AX253" s="13" t="s">
        <v>73</v>
      </c>
      <c r="AY253" s="197" t="s">
        <v>135</v>
      </c>
    </row>
    <row r="254" s="13" customFormat="1">
      <c r="A254" s="13"/>
      <c r="B254" s="195"/>
      <c r="C254" s="13"/>
      <c r="D254" s="196" t="s">
        <v>143</v>
      </c>
      <c r="E254" s="197" t="s">
        <v>1</v>
      </c>
      <c r="F254" s="198" t="s">
        <v>895</v>
      </c>
      <c r="G254" s="13"/>
      <c r="H254" s="199">
        <v>17.199999999999999</v>
      </c>
      <c r="I254" s="200"/>
      <c r="J254" s="13"/>
      <c r="K254" s="13"/>
      <c r="L254" s="195"/>
      <c r="M254" s="201"/>
      <c r="N254" s="202"/>
      <c r="O254" s="202"/>
      <c r="P254" s="202"/>
      <c r="Q254" s="202"/>
      <c r="R254" s="202"/>
      <c r="S254" s="202"/>
      <c r="T254" s="20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7" t="s">
        <v>143</v>
      </c>
      <c r="AU254" s="197" t="s">
        <v>82</v>
      </c>
      <c r="AV254" s="13" t="s">
        <v>82</v>
      </c>
      <c r="AW254" s="13" t="s">
        <v>30</v>
      </c>
      <c r="AX254" s="13" t="s">
        <v>73</v>
      </c>
      <c r="AY254" s="197" t="s">
        <v>135</v>
      </c>
    </row>
    <row r="255" s="14" customFormat="1">
      <c r="A255" s="14"/>
      <c r="B255" s="204"/>
      <c r="C255" s="14"/>
      <c r="D255" s="196" t="s">
        <v>143</v>
      </c>
      <c r="E255" s="205" t="s">
        <v>1</v>
      </c>
      <c r="F255" s="206" t="s">
        <v>150</v>
      </c>
      <c r="G255" s="14"/>
      <c r="H255" s="207">
        <v>34.719999999999999</v>
      </c>
      <c r="I255" s="208"/>
      <c r="J255" s="14"/>
      <c r="K255" s="14"/>
      <c r="L255" s="204"/>
      <c r="M255" s="209"/>
      <c r="N255" s="210"/>
      <c r="O255" s="210"/>
      <c r="P255" s="210"/>
      <c r="Q255" s="210"/>
      <c r="R255" s="210"/>
      <c r="S255" s="210"/>
      <c r="T255" s="21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5" t="s">
        <v>143</v>
      </c>
      <c r="AU255" s="205" t="s">
        <v>82</v>
      </c>
      <c r="AV255" s="14" t="s">
        <v>151</v>
      </c>
      <c r="AW255" s="14" t="s">
        <v>30</v>
      </c>
      <c r="AX255" s="14" t="s">
        <v>73</v>
      </c>
      <c r="AY255" s="205" t="s">
        <v>135</v>
      </c>
    </row>
    <row r="256" s="16" customFormat="1">
      <c r="A256" s="16"/>
      <c r="B256" s="220"/>
      <c r="C256" s="16"/>
      <c r="D256" s="196" t="s">
        <v>143</v>
      </c>
      <c r="E256" s="221" t="s">
        <v>1</v>
      </c>
      <c r="F256" s="222" t="s">
        <v>898</v>
      </c>
      <c r="G256" s="16"/>
      <c r="H256" s="221" t="s">
        <v>1</v>
      </c>
      <c r="I256" s="223"/>
      <c r="J256" s="16"/>
      <c r="K256" s="16"/>
      <c r="L256" s="220"/>
      <c r="M256" s="224"/>
      <c r="N256" s="225"/>
      <c r="O256" s="225"/>
      <c r="P256" s="225"/>
      <c r="Q256" s="225"/>
      <c r="R256" s="225"/>
      <c r="S256" s="225"/>
      <c r="T256" s="22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21" t="s">
        <v>143</v>
      </c>
      <c r="AU256" s="221" t="s">
        <v>82</v>
      </c>
      <c r="AV256" s="16" t="s">
        <v>80</v>
      </c>
      <c r="AW256" s="16" t="s">
        <v>30</v>
      </c>
      <c r="AX256" s="16" t="s">
        <v>73</v>
      </c>
      <c r="AY256" s="221" t="s">
        <v>135</v>
      </c>
    </row>
    <row r="257" s="13" customFormat="1">
      <c r="A257" s="13"/>
      <c r="B257" s="195"/>
      <c r="C257" s="13"/>
      <c r="D257" s="196" t="s">
        <v>143</v>
      </c>
      <c r="E257" s="197" t="s">
        <v>1</v>
      </c>
      <c r="F257" s="198" t="s">
        <v>899</v>
      </c>
      <c r="G257" s="13"/>
      <c r="H257" s="199">
        <v>160.10499999999999</v>
      </c>
      <c r="I257" s="200"/>
      <c r="J257" s="13"/>
      <c r="K257" s="13"/>
      <c r="L257" s="195"/>
      <c r="M257" s="201"/>
      <c r="N257" s="202"/>
      <c r="O257" s="202"/>
      <c r="P257" s="202"/>
      <c r="Q257" s="202"/>
      <c r="R257" s="202"/>
      <c r="S257" s="202"/>
      <c r="T257" s="20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7" t="s">
        <v>143</v>
      </c>
      <c r="AU257" s="197" t="s">
        <v>82</v>
      </c>
      <c r="AV257" s="13" t="s">
        <v>82</v>
      </c>
      <c r="AW257" s="13" t="s">
        <v>30</v>
      </c>
      <c r="AX257" s="13" t="s">
        <v>73</v>
      </c>
      <c r="AY257" s="197" t="s">
        <v>135</v>
      </c>
    </row>
    <row r="258" s="13" customFormat="1">
      <c r="A258" s="13"/>
      <c r="B258" s="195"/>
      <c r="C258" s="13"/>
      <c r="D258" s="196" t="s">
        <v>143</v>
      </c>
      <c r="E258" s="197" t="s">
        <v>1</v>
      </c>
      <c r="F258" s="198" t="s">
        <v>900</v>
      </c>
      <c r="G258" s="13"/>
      <c r="H258" s="199">
        <v>52.140000000000001</v>
      </c>
      <c r="I258" s="200"/>
      <c r="J258" s="13"/>
      <c r="K258" s="13"/>
      <c r="L258" s="195"/>
      <c r="M258" s="201"/>
      <c r="N258" s="202"/>
      <c r="O258" s="202"/>
      <c r="P258" s="202"/>
      <c r="Q258" s="202"/>
      <c r="R258" s="202"/>
      <c r="S258" s="202"/>
      <c r="T258" s="20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7" t="s">
        <v>143</v>
      </c>
      <c r="AU258" s="197" t="s">
        <v>82</v>
      </c>
      <c r="AV258" s="13" t="s">
        <v>82</v>
      </c>
      <c r="AW258" s="13" t="s">
        <v>30</v>
      </c>
      <c r="AX258" s="13" t="s">
        <v>73</v>
      </c>
      <c r="AY258" s="197" t="s">
        <v>135</v>
      </c>
    </row>
    <row r="259" s="13" customFormat="1">
      <c r="A259" s="13"/>
      <c r="B259" s="195"/>
      <c r="C259" s="13"/>
      <c r="D259" s="196" t="s">
        <v>143</v>
      </c>
      <c r="E259" s="197" t="s">
        <v>1</v>
      </c>
      <c r="F259" s="198" t="s">
        <v>901</v>
      </c>
      <c r="G259" s="13"/>
      <c r="H259" s="199">
        <v>22.329999999999998</v>
      </c>
      <c r="I259" s="200"/>
      <c r="J259" s="13"/>
      <c r="K259" s="13"/>
      <c r="L259" s="195"/>
      <c r="M259" s="201"/>
      <c r="N259" s="202"/>
      <c r="O259" s="202"/>
      <c r="P259" s="202"/>
      <c r="Q259" s="202"/>
      <c r="R259" s="202"/>
      <c r="S259" s="202"/>
      <c r="T259" s="20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7" t="s">
        <v>143</v>
      </c>
      <c r="AU259" s="197" t="s">
        <v>82</v>
      </c>
      <c r="AV259" s="13" t="s">
        <v>82</v>
      </c>
      <c r="AW259" s="13" t="s">
        <v>30</v>
      </c>
      <c r="AX259" s="13" t="s">
        <v>73</v>
      </c>
      <c r="AY259" s="197" t="s">
        <v>135</v>
      </c>
    </row>
    <row r="260" s="14" customFormat="1">
      <c r="A260" s="14"/>
      <c r="B260" s="204"/>
      <c r="C260" s="14"/>
      <c r="D260" s="196" t="s">
        <v>143</v>
      </c>
      <c r="E260" s="205" t="s">
        <v>1</v>
      </c>
      <c r="F260" s="206" t="s">
        <v>150</v>
      </c>
      <c r="G260" s="14"/>
      <c r="H260" s="207">
        <v>234.57499999999999</v>
      </c>
      <c r="I260" s="208"/>
      <c r="J260" s="14"/>
      <c r="K260" s="14"/>
      <c r="L260" s="204"/>
      <c r="M260" s="209"/>
      <c r="N260" s="210"/>
      <c r="O260" s="210"/>
      <c r="P260" s="210"/>
      <c r="Q260" s="210"/>
      <c r="R260" s="210"/>
      <c r="S260" s="210"/>
      <c r="T260" s="21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5" t="s">
        <v>143</v>
      </c>
      <c r="AU260" s="205" t="s">
        <v>82</v>
      </c>
      <c r="AV260" s="14" t="s">
        <v>151</v>
      </c>
      <c r="AW260" s="14" t="s">
        <v>30</v>
      </c>
      <c r="AX260" s="14" t="s">
        <v>73</v>
      </c>
      <c r="AY260" s="205" t="s">
        <v>135</v>
      </c>
    </row>
    <row r="261" s="15" customFormat="1">
      <c r="A261" s="15"/>
      <c r="B261" s="212"/>
      <c r="C261" s="15"/>
      <c r="D261" s="196" t="s">
        <v>143</v>
      </c>
      <c r="E261" s="213" t="s">
        <v>1</v>
      </c>
      <c r="F261" s="214" t="s">
        <v>153</v>
      </c>
      <c r="G261" s="15"/>
      <c r="H261" s="215">
        <v>269.29499999999996</v>
      </c>
      <c r="I261" s="216"/>
      <c r="J261" s="15"/>
      <c r="K261" s="15"/>
      <c r="L261" s="212"/>
      <c r="M261" s="217"/>
      <c r="N261" s="218"/>
      <c r="O261" s="218"/>
      <c r="P261" s="218"/>
      <c r="Q261" s="218"/>
      <c r="R261" s="218"/>
      <c r="S261" s="218"/>
      <c r="T261" s="21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13" t="s">
        <v>143</v>
      </c>
      <c r="AU261" s="213" t="s">
        <v>82</v>
      </c>
      <c r="AV261" s="15" t="s">
        <v>141</v>
      </c>
      <c r="AW261" s="15" t="s">
        <v>30</v>
      </c>
      <c r="AX261" s="15" t="s">
        <v>80</v>
      </c>
      <c r="AY261" s="213" t="s">
        <v>135</v>
      </c>
    </row>
    <row r="262" s="2" customFormat="1" ht="33" customHeight="1">
      <c r="A262" s="38"/>
      <c r="B262" s="180"/>
      <c r="C262" s="181" t="s">
        <v>572</v>
      </c>
      <c r="D262" s="181" t="s">
        <v>137</v>
      </c>
      <c r="E262" s="182" t="s">
        <v>258</v>
      </c>
      <c r="F262" s="183" t="s">
        <v>259</v>
      </c>
      <c r="G262" s="184" t="s">
        <v>140</v>
      </c>
      <c r="H262" s="185">
        <v>269.29500000000002</v>
      </c>
      <c r="I262" s="186"/>
      <c r="J262" s="187">
        <f>ROUND(I262*H262,2)</f>
        <v>0</v>
      </c>
      <c r="K262" s="188"/>
      <c r="L262" s="39"/>
      <c r="M262" s="189" t="s">
        <v>1</v>
      </c>
      <c r="N262" s="190" t="s">
        <v>38</v>
      </c>
      <c r="O262" s="77"/>
      <c r="P262" s="191">
        <f>O262*H262</f>
        <v>0</v>
      </c>
      <c r="Q262" s="191">
        <v>0.13188</v>
      </c>
      <c r="R262" s="191">
        <f>Q262*H262</f>
        <v>35.514624600000005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141</v>
      </c>
      <c r="AT262" s="193" t="s">
        <v>137</v>
      </c>
      <c r="AU262" s="193" t="s">
        <v>82</v>
      </c>
      <c r="AY262" s="19" t="s">
        <v>135</v>
      </c>
      <c r="BE262" s="194">
        <f>IF(N262="základní",J262,0)</f>
        <v>0</v>
      </c>
      <c r="BF262" s="194">
        <f>IF(N262="snížená",J262,0)</f>
        <v>0</v>
      </c>
      <c r="BG262" s="194">
        <f>IF(N262="zákl. přenesená",J262,0)</f>
        <v>0</v>
      </c>
      <c r="BH262" s="194">
        <f>IF(N262="sníž. přenesená",J262,0)</f>
        <v>0</v>
      </c>
      <c r="BI262" s="194">
        <f>IF(N262="nulová",J262,0)</f>
        <v>0</v>
      </c>
      <c r="BJ262" s="19" t="s">
        <v>80</v>
      </c>
      <c r="BK262" s="194">
        <f>ROUND(I262*H262,2)</f>
        <v>0</v>
      </c>
      <c r="BL262" s="19" t="s">
        <v>141</v>
      </c>
      <c r="BM262" s="193" t="s">
        <v>993</v>
      </c>
    </row>
    <row r="263" s="13" customFormat="1">
      <c r="A263" s="13"/>
      <c r="B263" s="195"/>
      <c r="C263" s="13"/>
      <c r="D263" s="196" t="s">
        <v>143</v>
      </c>
      <c r="E263" s="197" t="s">
        <v>1</v>
      </c>
      <c r="F263" s="198" t="s">
        <v>896</v>
      </c>
      <c r="G263" s="13"/>
      <c r="H263" s="199">
        <v>17.52</v>
      </c>
      <c r="I263" s="200"/>
      <c r="J263" s="13"/>
      <c r="K263" s="13"/>
      <c r="L263" s="195"/>
      <c r="M263" s="201"/>
      <c r="N263" s="202"/>
      <c r="O263" s="202"/>
      <c r="P263" s="202"/>
      <c r="Q263" s="202"/>
      <c r="R263" s="202"/>
      <c r="S263" s="202"/>
      <c r="T263" s="20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7" t="s">
        <v>143</v>
      </c>
      <c r="AU263" s="197" t="s">
        <v>82</v>
      </c>
      <c r="AV263" s="13" t="s">
        <v>82</v>
      </c>
      <c r="AW263" s="13" t="s">
        <v>30</v>
      </c>
      <c r="AX263" s="13" t="s">
        <v>73</v>
      </c>
      <c r="AY263" s="197" t="s">
        <v>135</v>
      </c>
    </row>
    <row r="264" s="13" customFormat="1">
      <c r="A264" s="13"/>
      <c r="B264" s="195"/>
      <c r="C264" s="13"/>
      <c r="D264" s="196" t="s">
        <v>143</v>
      </c>
      <c r="E264" s="197" t="s">
        <v>1</v>
      </c>
      <c r="F264" s="198" t="s">
        <v>895</v>
      </c>
      <c r="G264" s="13"/>
      <c r="H264" s="199">
        <v>17.199999999999999</v>
      </c>
      <c r="I264" s="200"/>
      <c r="J264" s="13"/>
      <c r="K264" s="13"/>
      <c r="L264" s="195"/>
      <c r="M264" s="201"/>
      <c r="N264" s="202"/>
      <c r="O264" s="202"/>
      <c r="P264" s="202"/>
      <c r="Q264" s="202"/>
      <c r="R264" s="202"/>
      <c r="S264" s="202"/>
      <c r="T264" s="20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7" t="s">
        <v>143</v>
      </c>
      <c r="AU264" s="197" t="s">
        <v>82</v>
      </c>
      <c r="AV264" s="13" t="s">
        <v>82</v>
      </c>
      <c r="AW264" s="13" t="s">
        <v>30</v>
      </c>
      <c r="AX264" s="13" t="s">
        <v>73</v>
      </c>
      <c r="AY264" s="197" t="s">
        <v>135</v>
      </c>
    </row>
    <row r="265" s="14" customFormat="1">
      <c r="A265" s="14"/>
      <c r="B265" s="204"/>
      <c r="C265" s="14"/>
      <c r="D265" s="196" t="s">
        <v>143</v>
      </c>
      <c r="E265" s="205" t="s">
        <v>1</v>
      </c>
      <c r="F265" s="206" t="s">
        <v>150</v>
      </c>
      <c r="G265" s="14"/>
      <c r="H265" s="207">
        <v>34.719999999999999</v>
      </c>
      <c r="I265" s="208"/>
      <c r="J265" s="14"/>
      <c r="K265" s="14"/>
      <c r="L265" s="204"/>
      <c r="M265" s="209"/>
      <c r="N265" s="210"/>
      <c r="O265" s="210"/>
      <c r="P265" s="210"/>
      <c r="Q265" s="210"/>
      <c r="R265" s="210"/>
      <c r="S265" s="210"/>
      <c r="T265" s="21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5" t="s">
        <v>143</v>
      </c>
      <c r="AU265" s="205" t="s">
        <v>82</v>
      </c>
      <c r="AV265" s="14" t="s">
        <v>151</v>
      </c>
      <c r="AW265" s="14" t="s">
        <v>30</v>
      </c>
      <c r="AX265" s="14" t="s">
        <v>73</v>
      </c>
      <c r="AY265" s="205" t="s">
        <v>135</v>
      </c>
    </row>
    <row r="266" s="16" customFormat="1">
      <c r="A266" s="16"/>
      <c r="B266" s="220"/>
      <c r="C266" s="16"/>
      <c r="D266" s="196" t="s">
        <v>143</v>
      </c>
      <c r="E266" s="221" t="s">
        <v>1</v>
      </c>
      <c r="F266" s="222" t="s">
        <v>898</v>
      </c>
      <c r="G266" s="16"/>
      <c r="H266" s="221" t="s">
        <v>1</v>
      </c>
      <c r="I266" s="223"/>
      <c r="J266" s="16"/>
      <c r="K266" s="16"/>
      <c r="L266" s="220"/>
      <c r="M266" s="224"/>
      <c r="N266" s="225"/>
      <c r="O266" s="225"/>
      <c r="P266" s="225"/>
      <c r="Q266" s="225"/>
      <c r="R266" s="225"/>
      <c r="S266" s="225"/>
      <c r="T266" s="22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21" t="s">
        <v>143</v>
      </c>
      <c r="AU266" s="221" t="s">
        <v>82</v>
      </c>
      <c r="AV266" s="16" t="s">
        <v>80</v>
      </c>
      <c r="AW266" s="16" t="s">
        <v>30</v>
      </c>
      <c r="AX266" s="16" t="s">
        <v>73</v>
      </c>
      <c r="AY266" s="221" t="s">
        <v>135</v>
      </c>
    </row>
    <row r="267" s="13" customFormat="1">
      <c r="A267" s="13"/>
      <c r="B267" s="195"/>
      <c r="C267" s="13"/>
      <c r="D267" s="196" t="s">
        <v>143</v>
      </c>
      <c r="E267" s="197" t="s">
        <v>1</v>
      </c>
      <c r="F267" s="198" t="s">
        <v>899</v>
      </c>
      <c r="G267" s="13"/>
      <c r="H267" s="199">
        <v>160.10499999999999</v>
      </c>
      <c r="I267" s="200"/>
      <c r="J267" s="13"/>
      <c r="K267" s="13"/>
      <c r="L267" s="195"/>
      <c r="M267" s="201"/>
      <c r="N267" s="202"/>
      <c r="O267" s="202"/>
      <c r="P267" s="202"/>
      <c r="Q267" s="202"/>
      <c r="R267" s="202"/>
      <c r="S267" s="202"/>
      <c r="T267" s="20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7" t="s">
        <v>143</v>
      </c>
      <c r="AU267" s="197" t="s">
        <v>82</v>
      </c>
      <c r="AV267" s="13" t="s">
        <v>82</v>
      </c>
      <c r="AW267" s="13" t="s">
        <v>30</v>
      </c>
      <c r="AX267" s="13" t="s">
        <v>73</v>
      </c>
      <c r="AY267" s="197" t="s">
        <v>135</v>
      </c>
    </row>
    <row r="268" s="13" customFormat="1">
      <c r="A268" s="13"/>
      <c r="B268" s="195"/>
      <c r="C268" s="13"/>
      <c r="D268" s="196" t="s">
        <v>143</v>
      </c>
      <c r="E268" s="197" t="s">
        <v>1</v>
      </c>
      <c r="F268" s="198" t="s">
        <v>900</v>
      </c>
      <c r="G268" s="13"/>
      <c r="H268" s="199">
        <v>52.140000000000001</v>
      </c>
      <c r="I268" s="200"/>
      <c r="J268" s="13"/>
      <c r="K268" s="13"/>
      <c r="L268" s="195"/>
      <c r="M268" s="201"/>
      <c r="N268" s="202"/>
      <c r="O268" s="202"/>
      <c r="P268" s="202"/>
      <c r="Q268" s="202"/>
      <c r="R268" s="202"/>
      <c r="S268" s="202"/>
      <c r="T268" s="20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7" t="s">
        <v>143</v>
      </c>
      <c r="AU268" s="197" t="s">
        <v>82</v>
      </c>
      <c r="AV268" s="13" t="s">
        <v>82</v>
      </c>
      <c r="AW268" s="13" t="s">
        <v>30</v>
      </c>
      <c r="AX268" s="13" t="s">
        <v>73</v>
      </c>
      <c r="AY268" s="197" t="s">
        <v>135</v>
      </c>
    </row>
    <row r="269" s="13" customFormat="1">
      <c r="A269" s="13"/>
      <c r="B269" s="195"/>
      <c r="C269" s="13"/>
      <c r="D269" s="196" t="s">
        <v>143</v>
      </c>
      <c r="E269" s="197" t="s">
        <v>1</v>
      </c>
      <c r="F269" s="198" t="s">
        <v>901</v>
      </c>
      <c r="G269" s="13"/>
      <c r="H269" s="199">
        <v>22.329999999999998</v>
      </c>
      <c r="I269" s="200"/>
      <c r="J269" s="13"/>
      <c r="K269" s="13"/>
      <c r="L269" s="195"/>
      <c r="M269" s="201"/>
      <c r="N269" s="202"/>
      <c r="O269" s="202"/>
      <c r="P269" s="202"/>
      <c r="Q269" s="202"/>
      <c r="R269" s="202"/>
      <c r="S269" s="202"/>
      <c r="T269" s="20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7" t="s">
        <v>143</v>
      </c>
      <c r="AU269" s="197" t="s">
        <v>82</v>
      </c>
      <c r="AV269" s="13" t="s">
        <v>82</v>
      </c>
      <c r="AW269" s="13" t="s">
        <v>30</v>
      </c>
      <c r="AX269" s="13" t="s">
        <v>73</v>
      </c>
      <c r="AY269" s="197" t="s">
        <v>135</v>
      </c>
    </row>
    <row r="270" s="14" customFormat="1">
      <c r="A270" s="14"/>
      <c r="B270" s="204"/>
      <c r="C270" s="14"/>
      <c r="D270" s="196" t="s">
        <v>143</v>
      </c>
      <c r="E270" s="205" t="s">
        <v>1</v>
      </c>
      <c r="F270" s="206" t="s">
        <v>150</v>
      </c>
      <c r="G270" s="14"/>
      <c r="H270" s="207">
        <v>234.57499999999999</v>
      </c>
      <c r="I270" s="208"/>
      <c r="J270" s="14"/>
      <c r="K270" s="14"/>
      <c r="L270" s="204"/>
      <c r="M270" s="209"/>
      <c r="N270" s="210"/>
      <c r="O270" s="210"/>
      <c r="P270" s="210"/>
      <c r="Q270" s="210"/>
      <c r="R270" s="210"/>
      <c r="S270" s="210"/>
      <c r="T270" s="21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5" t="s">
        <v>143</v>
      </c>
      <c r="AU270" s="205" t="s">
        <v>82</v>
      </c>
      <c r="AV270" s="14" t="s">
        <v>151</v>
      </c>
      <c r="AW270" s="14" t="s">
        <v>30</v>
      </c>
      <c r="AX270" s="14" t="s">
        <v>73</v>
      </c>
      <c r="AY270" s="205" t="s">
        <v>135</v>
      </c>
    </row>
    <row r="271" s="15" customFormat="1">
      <c r="A271" s="15"/>
      <c r="B271" s="212"/>
      <c r="C271" s="15"/>
      <c r="D271" s="196" t="s">
        <v>143</v>
      </c>
      <c r="E271" s="213" t="s">
        <v>1</v>
      </c>
      <c r="F271" s="214" t="s">
        <v>153</v>
      </c>
      <c r="G271" s="15"/>
      <c r="H271" s="215">
        <v>269.29499999999996</v>
      </c>
      <c r="I271" s="216"/>
      <c r="J271" s="15"/>
      <c r="K271" s="15"/>
      <c r="L271" s="212"/>
      <c r="M271" s="217"/>
      <c r="N271" s="218"/>
      <c r="O271" s="218"/>
      <c r="P271" s="218"/>
      <c r="Q271" s="218"/>
      <c r="R271" s="218"/>
      <c r="S271" s="218"/>
      <c r="T271" s="219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13" t="s">
        <v>143</v>
      </c>
      <c r="AU271" s="213" t="s">
        <v>82</v>
      </c>
      <c r="AV271" s="15" t="s">
        <v>141</v>
      </c>
      <c r="AW271" s="15" t="s">
        <v>30</v>
      </c>
      <c r="AX271" s="15" t="s">
        <v>80</v>
      </c>
      <c r="AY271" s="213" t="s">
        <v>135</v>
      </c>
    </row>
    <row r="272" s="2" customFormat="1" ht="24.15" customHeight="1">
      <c r="A272" s="38"/>
      <c r="B272" s="180"/>
      <c r="C272" s="181" t="s">
        <v>574</v>
      </c>
      <c r="D272" s="181" t="s">
        <v>137</v>
      </c>
      <c r="E272" s="182" t="s">
        <v>262</v>
      </c>
      <c r="F272" s="183" t="s">
        <v>263</v>
      </c>
      <c r="G272" s="184" t="s">
        <v>140</v>
      </c>
      <c r="H272" s="185">
        <v>269.29500000000002</v>
      </c>
      <c r="I272" s="186"/>
      <c r="J272" s="187">
        <f>ROUND(I272*H272,2)</f>
        <v>0</v>
      </c>
      <c r="K272" s="188"/>
      <c r="L272" s="39"/>
      <c r="M272" s="189" t="s">
        <v>1</v>
      </c>
      <c r="N272" s="190" t="s">
        <v>38</v>
      </c>
      <c r="O272" s="77"/>
      <c r="P272" s="191">
        <f>O272*H272</f>
        <v>0</v>
      </c>
      <c r="Q272" s="191">
        <v>0.12966</v>
      </c>
      <c r="R272" s="191">
        <f>Q272*H272</f>
        <v>34.916789700000002</v>
      </c>
      <c r="S272" s="191">
        <v>0</v>
      </c>
      <c r="T272" s="19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3" t="s">
        <v>141</v>
      </c>
      <c r="AT272" s="193" t="s">
        <v>137</v>
      </c>
      <c r="AU272" s="193" t="s">
        <v>82</v>
      </c>
      <c r="AY272" s="19" t="s">
        <v>135</v>
      </c>
      <c r="BE272" s="194">
        <f>IF(N272="základní",J272,0)</f>
        <v>0</v>
      </c>
      <c r="BF272" s="194">
        <f>IF(N272="snížená",J272,0)</f>
        <v>0</v>
      </c>
      <c r="BG272" s="194">
        <f>IF(N272="zákl. přenesená",J272,0)</f>
        <v>0</v>
      </c>
      <c r="BH272" s="194">
        <f>IF(N272="sníž. přenesená",J272,0)</f>
        <v>0</v>
      </c>
      <c r="BI272" s="194">
        <f>IF(N272="nulová",J272,0)</f>
        <v>0</v>
      </c>
      <c r="BJ272" s="19" t="s">
        <v>80</v>
      </c>
      <c r="BK272" s="194">
        <f>ROUND(I272*H272,2)</f>
        <v>0</v>
      </c>
      <c r="BL272" s="19" t="s">
        <v>141</v>
      </c>
      <c r="BM272" s="193" t="s">
        <v>994</v>
      </c>
    </row>
    <row r="273" s="13" customFormat="1">
      <c r="A273" s="13"/>
      <c r="B273" s="195"/>
      <c r="C273" s="13"/>
      <c r="D273" s="196" t="s">
        <v>143</v>
      </c>
      <c r="E273" s="197" t="s">
        <v>1</v>
      </c>
      <c r="F273" s="198" t="s">
        <v>896</v>
      </c>
      <c r="G273" s="13"/>
      <c r="H273" s="199">
        <v>17.52</v>
      </c>
      <c r="I273" s="200"/>
      <c r="J273" s="13"/>
      <c r="K273" s="13"/>
      <c r="L273" s="195"/>
      <c r="M273" s="201"/>
      <c r="N273" s="202"/>
      <c r="O273" s="202"/>
      <c r="P273" s="202"/>
      <c r="Q273" s="202"/>
      <c r="R273" s="202"/>
      <c r="S273" s="202"/>
      <c r="T273" s="20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7" t="s">
        <v>143</v>
      </c>
      <c r="AU273" s="197" t="s">
        <v>82</v>
      </c>
      <c r="AV273" s="13" t="s">
        <v>82</v>
      </c>
      <c r="AW273" s="13" t="s">
        <v>30</v>
      </c>
      <c r="AX273" s="13" t="s">
        <v>73</v>
      </c>
      <c r="AY273" s="197" t="s">
        <v>135</v>
      </c>
    </row>
    <row r="274" s="13" customFormat="1">
      <c r="A274" s="13"/>
      <c r="B274" s="195"/>
      <c r="C274" s="13"/>
      <c r="D274" s="196" t="s">
        <v>143</v>
      </c>
      <c r="E274" s="197" t="s">
        <v>1</v>
      </c>
      <c r="F274" s="198" t="s">
        <v>895</v>
      </c>
      <c r="G274" s="13"/>
      <c r="H274" s="199">
        <v>17.199999999999999</v>
      </c>
      <c r="I274" s="200"/>
      <c r="J274" s="13"/>
      <c r="K274" s="13"/>
      <c r="L274" s="195"/>
      <c r="M274" s="201"/>
      <c r="N274" s="202"/>
      <c r="O274" s="202"/>
      <c r="P274" s="202"/>
      <c r="Q274" s="202"/>
      <c r="R274" s="202"/>
      <c r="S274" s="202"/>
      <c r="T274" s="20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7" t="s">
        <v>143</v>
      </c>
      <c r="AU274" s="197" t="s">
        <v>82</v>
      </c>
      <c r="AV274" s="13" t="s">
        <v>82</v>
      </c>
      <c r="AW274" s="13" t="s">
        <v>30</v>
      </c>
      <c r="AX274" s="13" t="s">
        <v>73</v>
      </c>
      <c r="AY274" s="197" t="s">
        <v>135</v>
      </c>
    </row>
    <row r="275" s="14" customFormat="1">
      <c r="A275" s="14"/>
      <c r="B275" s="204"/>
      <c r="C275" s="14"/>
      <c r="D275" s="196" t="s">
        <v>143</v>
      </c>
      <c r="E275" s="205" t="s">
        <v>1</v>
      </c>
      <c r="F275" s="206" t="s">
        <v>150</v>
      </c>
      <c r="G275" s="14"/>
      <c r="H275" s="207">
        <v>34.719999999999999</v>
      </c>
      <c r="I275" s="208"/>
      <c r="J275" s="14"/>
      <c r="K275" s="14"/>
      <c r="L275" s="204"/>
      <c r="M275" s="209"/>
      <c r="N275" s="210"/>
      <c r="O275" s="210"/>
      <c r="P275" s="210"/>
      <c r="Q275" s="210"/>
      <c r="R275" s="210"/>
      <c r="S275" s="210"/>
      <c r="T275" s="21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5" t="s">
        <v>143</v>
      </c>
      <c r="AU275" s="205" t="s">
        <v>82</v>
      </c>
      <c r="AV275" s="14" t="s">
        <v>151</v>
      </c>
      <c r="AW275" s="14" t="s">
        <v>30</v>
      </c>
      <c r="AX275" s="14" t="s">
        <v>73</v>
      </c>
      <c r="AY275" s="205" t="s">
        <v>135</v>
      </c>
    </row>
    <row r="276" s="16" customFormat="1">
      <c r="A276" s="16"/>
      <c r="B276" s="220"/>
      <c r="C276" s="16"/>
      <c r="D276" s="196" t="s">
        <v>143</v>
      </c>
      <c r="E276" s="221" t="s">
        <v>1</v>
      </c>
      <c r="F276" s="222" t="s">
        <v>898</v>
      </c>
      <c r="G276" s="16"/>
      <c r="H276" s="221" t="s">
        <v>1</v>
      </c>
      <c r="I276" s="223"/>
      <c r="J276" s="16"/>
      <c r="K276" s="16"/>
      <c r="L276" s="220"/>
      <c r="M276" s="224"/>
      <c r="N276" s="225"/>
      <c r="O276" s="225"/>
      <c r="P276" s="225"/>
      <c r="Q276" s="225"/>
      <c r="R276" s="225"/>
      <c r="S276" s="225"/>
      <c r="T276" s="22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21" t="s">
        <v>143</v>
      </c>
      <c r="AU276" s="221" t="s">
        <v>82</v>
      </c>
      <c r="AV276" s="16" t="s">
        <v>80</v>
      </c>
      <c r="AW276" s="16" t="s">
        <v>30</v>
      </c>
      <c r="AX276" s="16" t="s">
        <v>73</v>
      </c>
      <c r="AY276" s="221" t="s">
        <v>135</v>
      </c>
    </row>
    <row r="277" s="13" customFormat="1">
      <c r="A277" s="13"/>
      <c r="B277" s="195"/>
      <c r="C277" s="13"/>
      <c r="D277" s="196" t="s">
        <v>143</v>
      </c>
      <c r="E277" s="197" t="s">
        <v>1</v>
      </c>
      <c r="F277" s="198" t="s">
        <v>899</v>
      </c>
      <c r="G277" s="13"/>
      <c r="H277" s="199">
        <v>160.10499999999999</v>
      </c>
      <c r="I277" s="200"/>
      <c r="J277" s="13"/>
      <c r="K277" s="13"/>
      <c r="L277" s="195"/>
      <c r="M277" s="201"/>
      <c r="N277" s="202"/>
      <c r="O277" s="202"/>
      <c r="P277" s="202"/>
      <c r="Q277" s="202"/>
      <c r="R277" s="202"/>
      <c r="S277" s="202"/>
      <c r="T277" s="20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7" t="s">
        <v>143</v>
      </c>
      <c r="AU277" s="197" t="s">
        <v>82</v>
      </c>
      <c r="AV277" s="13" t="s">
        <v>82</v>
      </c>
      <c r="AW277" s="13" t="s">
        <v>30</v>
      </c>
      <c r="AX277" s="13" t="s">
        <v>73</v>
      </c>
      <c r="AY277" s="197" t="s">
        <v>135</v>
      </c>
    </row>
    <row r="278" s="13" customFormat="1">
      <c r="A278" s="13"/>
      <c r="B278" s="195"/>
      <c r="C278" s="13"/>
      <c r="D278" s="196" t="s">
        <v>143</v>
      </c>
      <c r="E278" s="197" t="s">
        <v>1</v>
      </c>
      <c r="F278" s="198" t="s">
        <v>900</v>
      </c>
      <c r="G278" s="13"/>
      <c r="H278" s="199">
        <v>52.140000000000001</v>
      </c>
      <c r="I278" s="200"/>
      <c r="J278" s="13"/>
      <c r="K278" s="13"/>
      <c r="L278" s="195"/>
      <c r="M278" s="201"/>
      <c r="N278" s="202"/>
      <c r="O278" s="202"/>
      <c r="P278" s="202"/>
      <c r="Q278" s="202"/>
      <c r="R278" s="202"/>
      <c r="S278" s="202"/>
      <c r="T278" s="20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7" t="s">
        <v>143</v>
      </c>
      <c r="AU278" s="197" t="s">
        <v>82</v>
      </c>
      <c r="AV278" s="13" t="s">
        <v>82</v>
      </c>
      <c r="AW278" s="13" t="s">
        <v>30</v>
      </c>
      <c r="AX278" s="13" t="s">
        <v>73</v>
      </c>
      <c r="AY278" s="197" t="s">
        <v>135</v>
      </c>
    </row>
    <row r="279" s="13" customFormat="1">
      <c r="A279" s="13"/>
      <c r="B279" s="195"/>
      <c r="C279" s="13"/>
      <c r="D279" s="196" t="s">
        <v>143</v>
      </c>
      <c r="E279" s="197" t="s">
        <v>1</v>
      </c>
      <c r="F279" s="198" t="s">
        <v>901</v>
      </c>
      <c r="G279" s="13"/>
      <c r="H279" s="199">
        <v>22.329999999999998</v>
      </c>
      <c r="I279" s="200"/>
      <c r="J279" s="13"/>
      <c r="K279" s="13"/>
      <c r="L279" s="195"/>
      <c r="M279" s="201"/>
      <c r="N279" s="202"/>
      <c r="O279" s="202"/>
      <c r="P279" s="202"/>
      <c r="Q279" s="202"/>
      <c r="R279" s="202"/>
      <c r="S279" s="202"/>
      <c r="T279" s="20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7" t="s">
        <v>143</v>
      </c>
      <c r="AU279" s="197" t="s">
        <v>82</v>
      </c>
      <c r="AV279" s="13" t="s">
        <v>82</v>
      </c>
      <c r="AW279" s="13" t="s">
        <v>30</v>
      </c>
      <c r="AX279" s="13" t="s">
        <v>73</v>
      </c>
      <c r="AY279" s="197" t="s">
        <v>135</v>
      </c>
    </row>
    <row r="280" s="14" customFormat="1">
      <c r="A280" s="14"/>
      <c r="B280" s="204"/>
      <c r="C280" s="14"/>
      <c r="D280" s="196" t="s">
        <v>143</v>
      </c>
      <c r="E280" s="205" t="s">
        <v>1</v>
      </c>
      <c r="F280" s="206" t="s">
        <v>150</v>
      </c>
      <c r="G280" s="14"/>
      <c r="H280" s="207">
        <v>234.57499999999999</v>
      </c>
      <c r="I280" s="208"/>
      <c r="J280" s="14"/>
      <c r="K280" s="14"/>
      <c r="L280" s="204"/>
      <c r="M280" s="209"/>
      <c r="N280" s="210"/>
      <c r="O280" s="210"/>
      <c r="P280" s="210"/>
      <c r="Q280" s="210"/>
      <c r="R280" s="210"/>
      <c r="S280" s="210"/>
      <c r="T280" s="21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5" t="s">
        <v>143</v>
      </c>
      <c r="AU280" s="205" t="s">
        <v>82</v>
      </c>
      <c r="AV280" s="14" t="s">
        <v>151</v>
      </c>
      <c r="AW280" s="14" t="s">
        <v>30</v>
      </c>
      <c r="AX280" s="14" t="s">
        <v>73</v>
      </c>
      <c r="AY280" s="205" t="s">
        <v>135</v>
      </c>
    </row>
    <row r="281" s="15" customFormat="1">
      <c r="A281" s="15"/>
      <c r="B281" s="212"/>
      <c r="C281" s="15"/>
      <c r="D281" s="196" t="s">
        <v>143</v>
      </c>
      <c r="E281" s="213" t="s">
        <v>1</v>
      </c>
      <c r="F281" s="214" t="s">
        <v>153</v>
      </c>
      <c r="G281" s="15"/>
      <c r="H281" s="215">
        <v>269.29499999999996</v>
      </c>
      <c r="I281" s="216"/>
      <c r="J281" s="15"/>
      <c r="K281" s="15"/>
      <c r="L281" s="212"/>
      <c r="M281" s="217"/>
      <c r="N281" s="218"/>
      <c r="O281" s="218"/>
      <c r="P281" s="218"/>
      <c r="Q281" s="218"/>
      <c r="R281" s="218"/>
      <c r="S281" s="218"/>
      <c r="T281" s="21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13" t="s">
        <v>143</v>
      </c>
      <c r="AU281" s="213" t="s">
        <v>82</v>
      </c>
      <c r="AV281" s="15" t="s">
        <v>141</v>
      </c>
      <c r="AW281" s="15" t="s">
        <v>30</v>
      </c>
      <c r="AX281" s="15" t="s">
        <v>80</v>
      </c>
      <c r="AY281" s="213" t="s">
        <v>135</v>
      </c>
    </row>
    <row r="282" s="2" customFormat="1" ht="33" customHeight="1">
      <c r="A282" s="38"/>
      <c r="B282" s="180"/>
      <c r="C282" s="181" t="s">
        <v>274</v>
      </c>
      <c r="D282" s="181" t="s">
        <v>137</v>
      </c>
      <c r="E282" s="182" t="s">
        <v>266</v>
      </c>
      <c r="F282" s="183" t="s">
        <v>267</v>
      </c>
      <c r="G282" s="184" t="s">
        <v>140</v>
      </c>
      <c r="H282" s="185">
        <v>7.5999999999999996</v>
      </c>
      <c r="I282" s="186"/>
      <c r="J282" s="187">
        <f>ROUND(I282*H282,2)</f>
        <v>0</v>
      </c>
      <c r="K282" s="188"/>
      <c r="L282" s="39"/>
      <c r="M282" s="189" t="s">
        <v>1</v>
      </c>
      <c r="N282" s="190" t="s">
        <v>38</v>
      </c>
      <c r="O282" s="77"/>
      <c r="P282" s="191">
        <f>O282*H282</f>
        <v>0</v>
      </c>
      <c r="Q282" s="191">
        <v>0.10100000000000001</v>
      </c>
      <c r="R282" s="191">
        <f>Q282*H282</f>
        <v>0.76760000000000006</v>
      </c>
      <c r="S282" s="191">
        <v>0</v>
      </c>
      <c r="T282" s="19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3" t="s">
        <v>141</v>
      </c>
      <c r="AT282" s="193" t="s">
        <v>137</v>
      </c>
      <c r="AU282" s="193" t="s">
        <v>82</v>
      </c>
      <c r="AY282" s="19" t="s">
        <v>135</v>
      </c>
      <c r="BE282" s="194">
        <f>IF(N282="základní",J282,0)</f>
        <v>0</v>
      </c>
      <c r="BF282" s="194">
        <f>IF(N282="snížená",J282,0)</f>
        <v>0</v>
      </c>
      <c r="BG282" s="194">
        <f>IF(N282="zákl. přenesená",J282,0)</f>
        <v>0</v>
      </c>
      <c r="BH282" s="194">
        <f>IF(N282="sníž. přenesená",J282,0)</f>
        <v>0</v>
      </c>
      <c r="BI282" s="194">
        <f>IF(N282="nulová",J282,0)</f>
        <v>0</v>
      </c>
      <c r="BJ282" s="19" t="s">
        <v>80</v>
      </c>
      <c r="BK282" s="194">
        <f>ROUND(I282*H282,2)</f>
        <v>0</v>
      </c>
      <c r="BL282" s="19" t="s">
        <v>141</v>
      </c>
      <c r="BM282" s="193" t="s">
        <v>995</v>
      </c>
    </row>
    <row r="283" s="13" customFormat="1">
      <c r="A283" s="13"/>
      <c r="B283" s="195"/>
      <c r="C283" s="13"/>
      <c r="D283" s="196" t="s">
        <v>143</v>
      </c>
      <c r="E283" s="197" t="s">
        <v>1</v>
      </c>
      <c r="F283" s="198" t="s">
        <v>996</v>
      </c>
      <c r="G283" s="13"/>
      <c r="H283" s="199">
        <v>7.5999999999999996</v>
      </c>
      <c r="I283" s="200"/>
      <c r="J283" s="13"/>
      <c r="K283" s="13"/>
      <c r="L283" s="195"/>
      <c r="M283" s="201"/>
      <c r="N283" s="202"/>
      <c r="O283" s="202"/>
      <c r="P283" s="202"/>
      <c r="Q283" s="202"/>
      <c r="R283" s="202"/>
      <c r="S283" s="202"/>
      <c r="T283" s="20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7" t="s">
        <v>143</v>
      </c>
      <c r="AU283" s="197" t="s">
        <v>82</v>
      </c>
      <c r="AV283" s="13" t="s">
        <v>82</v>
      </c>
      <c r="AW283" s="13" t="s">
        <v>30</v>
      </c>
      <c r="AX283" s="13" t="s">
        <v>80</v>
      </c>
      <c r="AY283" s="197" t="s">
        <v>135</v>
      </c>
    </row>
    <row r="284" s="2" customFormat="1" ht="24.15" customHeight="1">
      <c r="A284" s="38"/>
      <c r="B284" s="180"/>
      <c r="C284" s="227" t="s">
        <v>279</v>
      </c>
      <c r="D284" s="227" t="s">
        <v>215</v>
      </c>
      <c r="E284" s="228" t="s">
        <v>270</v>
      </c>
      <c r="F284" s="229" t="s">
        <v>271</v>
      </c>
      <c r="G284" s="230" t="s">
        <v>140</v>
      </c>
      <c r="H284" s="231">
        <v>8</v>
      </c>
      <c r="I284" s="232"/>
      <c r="J284" s="233">
        <f>ROUND(I284*H284,2)</f>
        <v>0</v>
      </c>
      <c r="K284" s="234"/>
      <c r="L284" s="235"/>
      <c r="M284" s="236" t="s">
        <v>1</v>
      </c>
      <c r="N284" s="237" t="s">
        <v>38</v>
      </c>
      <c r="O284" s="77"/>
      <c r="P284" s="191">
        <f>O284*H284</f>
        <v>0</v>
      </c>
      <c r="Q284" s="191">
        <v>0.11500000000000001</v>
      </c>
      <c r="R284" s="191">
        <f>Q284*H284</f>
        <v>0.92000000000000004</v>
      </c>
      <c r="S284" s="191">
        <v>0</v>
      </c>
      <c r="T284" s="19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3" t="s">
        <v>183</v>
      </c>
      <c r="AT284" s="193" t="s">
        <v>215</v>
      </c>
      <c r="AU284" s="193" t="s">
        <v>82</v>
      </c>
      <c r="AY284" s="19" t="s">
        <v>135</v>
      </c>
      <c r="BE284" s="194">
        <f>IF(N284="základní",J284,0)</f>
        <v>0</v>
      </c>
      <c r="BF284" s="194">
        <f>IF(N284="snížená",J284,0)</f>
        <v>0</v>
      </c>
      <c r="BG284" s="194">
        <f>IF(N284="zákl. přenesená",J284,0)</f>
        <v>0</v>
      </c>
      <c r="BH284" s="194">
        <f>IF(N284="sníž. přenesená",J284,0)</f>
        <v>0</v>
      </c>
      <c r="BI284" s="194">
        <f>IF(N284="nulová",J284,0)</f>
        <v>0</v>
      </c>
      <c r="BJ284" s="19" t="s">
        <v>80</v>
      </c>
      <c r="BK284" s="194">
        <f>ROUND(I284*H284,2)</f>
        <v>0</v>
      </c>
      <c r="BL284" s="19" t="s">
        <v>141</v>
      </c>
      <c r="BM284" s="193" t="s">
        <v>997</v>
      </c>
    </row>
    <row r="285" s="12" customFormat="1" ht="22.8" customHeight="1">
      <c r="A285" s="12"/>
      <c r="B285" s="167"/>
      <c r="C285" s="12"/>
      <c r="D285" s="168" t="s">
        <v>72</v>
      </c>
      <c r="E285" s="178" t="s">
        <v>183</v>
      </c>
      <c r="F285" s="178" t="s">
        <v>273</v>
      </c>
      <c r="G285" s="12"/>
      <c r="H285" s="12"/>
      <c r="I285" s="170"/>
      <c r="J285" s="179">
        <f>BK285</f>
        <v>0</v>
      </c>
      <c r="K285" s="12"/>
      <c r="L285" s="167"/>
      <c r="M285" s="172"/>
      <c r="N285" s="173"/>
      <c r="O285" s="173"/>
      <c r="P285" s="174">
        <f>SUM(P286:P344)</f>
        <v>0</v>
      </c>
      <c r="Q285" s="173"/>
      <c r="R285" s="174">
        <f>SUM(R286:R344)</f>
        <v>29.501137</v>
      </c>
      <c r="S285" s="173"/>
      <c r="T285" s="175">
        <f>SUM(T286:T344)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68" t="s">
        <v>80</v>
      </c>
      <c r="AT285" s="176" t="s">
        <v>72</v>
      </c>
      <c r="AU285" s="176" t="s">
        <v>80</v>
      </c>
      <c r="AY285" s="168" t="s">
        <v>135</v>
      </c>
      <c r="BK285" s="177">
        <f>SUM(BK286:BK344)</f>
        <v>0</v>
      </c>
    </row>
    <row r="286" s="2" customFormat="1" ht="33" customHeight="1">
      <c r="A286" s="38"/>
      <c r="B286" s="180"/>
      <c r="C286" s="181" t="s">
        <v>585</v>
      </c>
      <c r="D286" s="181" t="s">
        <v>137</v>
      </c>
      <c r="E286" s="182" t="s">
        <v>998</v>
      </c>
      <c r="F286" s="183" t="s">
        <v>999</v>
      </c>
      <c r="G286" s="184" t="s">
        <v>162</v>
      </c>
      <c r="H286" s="185">
        <v>61.299999999999997</v>
      </c>
      <c r="I286" s="186"/>
      <c r="J286" s="187">
        <f>ROUND(I286*H286,2)</f>
        <v>0</v>
      </c>
      <c r="K286" s="188"/>
      <c r="L286" s="39"/>
      <c r="M286" s="189" t="s">
        <v>1</v>
      </c>
      <c r="N286" s="190" t="s">
        <v>38</v>
      </c>
      <c r="O286" s="77"/>
      <c r="P286" s="191">
        <f>O286*H286</f>
        <v>0</v>
      </c>
      <c r="Q286" s="191">
        <v>1.0000000000000001E-05</v>
      </c>
      <c r="R286" s="191">
        <f>Q286*H286</f>
        <v>0.00061300000000000005</v>
      </c>
      <c r="S286" s="191">
        <v>0</v>
      </c>
      <c r="T286" s="19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3" t="s">
        <v>141</v>
      </c>
      <c r="AT286" s="193" t="s">
        <v>137</v>
      </c>
      <c r="AU286" s="193" t="s">
        <v>82</v>
      </c>
      <c r="AY286" s="19" t="s">
        <v>135</v>
      </c>
      <c r="BE286" s="194">
        <f>IF(N286="základní",J286,0)</f>
        <v>0</v>
      </c>
      <c r="BF286" s="194">
        <f>IF(N286="snížená",J286,0)</f>
        <v>0</v>
      </c>
      <c r="BG286" s="194">
        <f>IF(N286="zákl. přenesená",J286,0)</f>
        <v>0</v>
      </c>
      <c r="BH286" s="194">
        <f>IF(N286="sníž. přenesená",J286,0)</f>
        <v>0</v>
      </c>
      <c r="BI286" s="194">
        <f>IF(N286="nulová",J286,0)</f>
        <v>0</v>
      </c>
      <c r="BJ286" s="19" t="s">
        <v>80</v>
      </c>
      <c r="BK286" s="194">
        <f>ROUND(I286*H286,2)</f>
        <v>0</v>
      </c>
      <c r="BL286" s="19" t="s">
        <v>141</v>
      </c>
      <c r="BM286" s="193" t="s">
        <v>1000</v>
      </c>
    </row>
    <row r="287" s="13" customFormat="1">
      <c r="A287" s="13"/>
      <c r="B287" s="195"/>
      <c r="C287" s="13"/>
      <c r="D287" s="196" t="s">
        <v>143</v>
      </c>
      <c r="E287" s="197" t="s">
        <v>1</v>
      </c>
      <c r="F287" s="198" t="s">
        <v>1001</v>
      </c>
      <c r="G287" s="13"/>
      <c r="H287" s="199">
        <v>39.5</v>
      </c>
      <c r="I287" s="200"/>
      <c r="J287" s="13"/>
      <c r="K287" s="13"/>
      <c r="L287" s="195"/>
      <c r="M287" s="201"/>
      <c r="N287" s="202"/>
      <c r="O287" s="202"/>
      <c r="P287" s="202"/>
      <c r="Q287" s="202"/>
      <c r="R287" s="202"/>
      <c r="S287" s="202"/>
      <c r="T287" s="20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97" t="s">
        <v>143</v>
      </c>
      <c r="AU287" s="197" t="s">
        <v>82</v>
      </c>
      <c r="AV287" s="13" t="s">
        <v>82</v>
      </c>
      <c r="AW287" s="13" t="s">
        <v>30</v>
      </c>
      <c r="AX287" s="13" t="s">
        <v>73</v>
      </c>
      <c r="AY287" s="197" t="s">
        <v>135</v>
      </c>
    </row>
    <row r="288" s="13" customFormat="1">
      <c r="A288" s="13"/>
      <c r="B288" s="195"/>
      <c r="C288" s="13"/>
      <c r="D288" s="196" t="s">
        <v>143</v>
      </c>
      <c r="E288" s="197" t="s">
        <v>1</v>
      </c>
      <c r="F288" s="198" t="s">
        <v>1002</v>
      </c>
      <c r="G288" s="13"/>
      <c r="H288" s="199">
        <v>19.100000000000001</v>
      </c>
      <c r="I288" s="200"/>
      <c r="J288" s="13"/>
      <c r="K288" s="13"/>
      <c r="L288" s="195"/>
      <c r="M288" s="201"/>
      <c r="N288" s="202"/>
      <c r="O288" s="202"/>
      <c r="P288" s="202"/>
      <c r="Q288" s="202"/>
      <c r="R288" s="202"/>
      <c r="S288" s="202"/>
      <c r="T288" s="20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7" t="s">
        <v>143</v>
      </c>
      <c r="AU288" s="197" t="s">
        <v>82</v>
      </c>
      <c r="AV288" s="13" t="s">
        <v>82</v>
      </c>
      <c r="AW288" s="13" t="s">
        <v>30</v>
      </c>
      <c r="AX288" s="13" t="s">
        <v>73</v>
      </c>
      <c r="AY288" s="197" t="s">
        <v>135</v>
      </c>
    </row>
    <row r="289" s="13" customFormat="1">
      <c r="A289" s="13"/>
      <c r="B289" s="195"/>
      <c r="C289" s="13"/>
      <c r="D289" s="196" t="s">
        <v>143</v>
      </c>
      <c r="E289" s="197" t="s">
        <v>1</v>
      </c>
      <c r="F289" s="198" t="s">
        <v>1003</v>
      </c>
      <c r="G289" s="13"/>
      <c r="H289" s="199">
        <v>2.7000000000000002</v>
      </c>
      <c r="I289" s="200"/>
      <c r="J289" s="13"/>
      <c r="K289" s="13"/>
      <c r="L289" s="195"/>
      <c r="M289" s="201"/>
      <c r="N289" s="202"/>
      <c r="O289" s="202"/>
      <c r="P289" s="202"/>
      <c r="Q289" s="202"/>
      <c r="R289" s="202"/>
      <c r="S289" s="202"/>
      <c r="T289" s="20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7" t="s">
        <v>143</v>
      </c>
      <c r="AU289" s="197" t="s">
        <v>82</v>
      </c>
      <c r="AV289" s="13" t="s">
        <v>82</v>
      </c>
      <c r="AW289" s="13" t="s">
        <v>30</v>
      </c>
      <c r="AX289" s="13" t="s">
        <v>73</v>
      </c>
      <c r="AY289" s="197" t="s">
        <v>135</v>
      </c>
    </row>
    <row r="290" s="15" customFormat="1">
      <c r="A290" s="15"/>
      <c r="B290" s="212"/>
      <c r="C290" s="15"/>
      <c r="D290" s="196" t="s">
        <v>143</v>
      </c>
      <c r="E290" s="213" t="s">
        <v>1</v>
      </c>
      <c r="F290" s="214" t="s">
        <v>153</v>
      </c>
      <c r="G290" s="15"/>
      <c r="H290" s="215">
        <v>61.300000000000004</v>
      </c>
      <c r="I290" s="216"/>
      <c r="J290" s="15"/>
      <c r="K290" s="15"/>
      <c r="L290" s="212"/>
      <c r="M290" s="217"/>
      <c r="N290" s="218"/>
      <c r="O290" s="218"/>
      <c r="P290" s="218"/>
      <c r="Q290" s="218"/>
      <c r="R290" s="218"/>
      <c r="S290" s="218"/>
      <c r="T290" s="21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13" t="s">
        <v>143</v>
      </c>
      <c r="AU290" s="213" t="s">
        <v>82</v>
      </c>
      <c r="AV290" s="15" t="s">
        <v>141</v>
      </c>
      <c r="AW290" s="15" t="s">
        <v>30</v>
      </c>
      <c r="AX290" s="15" t="s">
        <v>80</v>
      </c>
      <c r="AY290" s="213" t="s">
        <v>135</v>
      </c>
    </row>
    <row r="291" s="2" customFormat="1" ht="16.5" customHeight="1">
      <c r="A291" s="38"/>
      <c r="B291" s="180"/>
      <c r="C291" s="227" t="s">
        <v>291</v>
      </c>
      <c r="D291" s="227" t="s">
        <v>215</v>
      </c>
      <c r="E291" s="228" t="s">
        <v>1004</v>
      </c>
      <c r="F291" s="229" t="s">
        <v>1005</v>
      </c>
      <c r="G291" s="230" t="s">
        <v>162</v>
      </c>
      <c r="H291" s="231">
        <v>61.299999999999997</v>
      </c>
      <c r="I291" s="232"/>
      <c r="J291" s="233">
        <f>ROUND(I291*H291,2)</f>
        <v>0</v>
      </c>
      <c r="K291" s="234"/>
      <c r="L291" s="235"/>
      <c r="M291" s="236" t="s">
        <v>1</v>
      </c>
      <c r="N291" s="237" t="s">
        <v>38</v>
      </c>
      <c r="O291" s="77"/>
      <c r="P291" s="191">
        <f>O291*H291</f>
        <v>0</v>
      </c>
      <c r="Q291" s="191">
        <v>0.0025899999999999999</v>
      </c>
      <c r="R291" s="191">
        <f>Q291*H291</f>
        <v>0.15876699999999999</v>
      </c>
      <c r="S291" s="191">
        <v>0</v>
      </c>
      <c r="T291" s="19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3" t="s">
        <v>183</v>
      </c>
      <c r="AT291" s="193" t="s">
        <v>215</v>
      </c>
      <c r="AU291" s="193" t="s">
        <v>82</v>
      </c>
      <c r="AY291" s="19" t="s">
        <v>135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9" t="s">
        <v>80</v>
      </c>
      <c r="BK291" s="194">
        <f>ROUND(I291*H291,2)</f>
        <v>0</v>
      </c>
      <c r="BL291" s="19" t="s">
        <v>141</v>
      </c>
      <c r="BM291" s="193" t="s">
        <v>1006</v>
      </c>
    </row>
    <row r="292" s="2" customFormat="1" ht="33" customHeight="1">
      <c r="A292" s="38"/>
      <c r="B292" s="180"/>
      <c r="C292" s="181" t="s">
        <v>318</v>
      </c>
      <c r="D292" s="181" t="s">
        <v>137</v>
      </c>
      <c r="E292" s="182" t="s">
        <v>1007</v>
      </c>
      <c r="F292" s="183" t="s">
        <v>1008</v>
      </c>
      <c r="G292" s="184" t="s">
        <v>162</v>
      </c>
      <c r="H292" s="185">
        <v>47.700000000000003</v>
      </c>
      <c r="I292" s="186"/>
      <c r="J292" s="187">
        <f>ROUND(I292*H292,2)</f>
        <v>0</v>
      </c>
      <c r="K292" s="188"/>
      <c r="L292" s="39"/>
      <c r="M292" s="189" t="s">
        <v>1</v>
      </c>
      <c r="N292" s="190" t="s">
        <v>38</v>
      </c>
      <c r="O292" s="77"/>
      <c r="P292" s="191">
        <f>O292*H292</f>
        <v>0</v>
      </c>
      <c r="Q292" s="191">
        <v>2.0000000000000002E-05</v>
      </c>
      <c r="R292" s="191">
        <f>Q292*H292</f>
        <v>0.0009540000000000001</v>
      </c>
      <c r="S292" s="191">
        <v>0</v>
      </c>
      <c r="T292" s="19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3" t="s">
        <v>141</v>
      </c>
      <c r="AT292" s="193" t="s">
        <v>137</v>
      </c>
      <c r="AU292" s="193" t="s">
        <v>82</v>
      </c>
      <c r="AY292" s="19" t="s">
        <v>135</v>
      </c>
      <c r="BE292" s="194">
        <f>IF(N292="základní",J292,0)</f>
        <v>0</v>
      </c>
      <c r="BF292" s="194">
        <f>IF(N292="snížená",J292,0)</f>
        <v>0</v>
      </c>
      <c r="BG292" s="194">
        <f>IF(N292="zákl. přenesená",J292,0)</f>
        <v>0</v>
      </c>
      <c r="BH292" s="194">
        <f>IF(N292="sníž. přenesená",J292,0)</f>
        <v>0</v>
      </c>
      <c r="BI292" s="194">
        <f>IF(N292="nulová",J292,0)</f>
        <v>0</v>
      </c>
      <c r="BJ292" s="19" t="s">
        <v>80</v>
      </c>
      <c r="BK292" s="194">
        <f>ROUND(I292*H292,2)</f>
        <v>0</v>
      </c>
      <c r="BL292" s="19" t="s">
        <v>141</v>
      </c>
      <c r="BM292" s="193" t="s">
        <v>1009</v>
      </c>
    </row>
    <row r="293" s="2" customFormat="1" ht="21.75" customHeight="1">
      <c r="A293" s="38"/>
      <c r="B293" s="180"/>
      <c r="C293" s="227" t="s">
        <v>322</v>
      </c>
      <c r="D293" s="227" t="s">
        <v>215</v>
      </c>
      <c r="E293" s="228" t="s">
        <v>1010</v>
      </c>
      <c r="F293" s="229" t="s">
        <v>1011</v>
      </c>
      <c r="G293" s="230" t="s">
        <v>162</v>
      </c>
      <c r="H293" s="231">
        <v>48</v>
      </c>
      <c r="I293" s="232"/>
      <c r="J293" s="233">
        <f>ROUND(I293*H293,2)</f>
        <v>0</v>
      </c>
      <c r="K293" s="234"/>
      <c r="L293" s="235"/>
      <c r="M293" s="236" t="s">
        <v>1</v>
      </c>
      <c r="N293" s="237" t="s">
        <v>38</v>
      </c>
      <c r="O293" s="77"/>
      <c r="P293" s="191">
        <f>O293*H293</f>
        <v>0</v>
      </c>
      <c r="Q293" s="191">
        <v>0.016619999999999999</v>
      </c>
      <c r="R293" s="191">
        <f>Q293*H293</f>
        <v>0.79776000000000002</v>
      </c>
      <c r="S293" s="191">
        <v>0</v>
      </c>
      <c r="T293" s="19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3" t="s">
        <v>183</v>
      </c>
      <c r="AT293" s="193" t="s">
        <v>215</v>
      </c>
      <c r="AU293" s="193" t="s">
        <v>82</v>
      </c>
      <c r="AY293" s="19" t="s">
        <v>135</v>
      </c>
      <c r="BE293" s="194">
        <f>IF(N293="základní",J293,0)</f>
        <v>0</v>
      </c>
      <c r="BF293" s="194">
        <f>IF(N293="snížená",J293,0)</f>
        <v>0</v>
      </c>
      <c r="BG293" s="194">
        <f>IF(N293="zákl. přenesená",J293,0)</f>
        <v>0</v>
      </c>
      <c r="BH293" s="194">
        <f>IF(N293="sníž. přenesená",J293,0)</f>
        <v>0</v>
      </c>
      <c r="BI293" s="194">
        <f>IF(N293="nulová",J293,0)</f>
        <v>0</v>
      </c>
      <c r="BJ293" s="19" t="s">
        <v>80</v>
      </c>
      <c r="BK293" s="194">
        <f>ROUND(I293*H293,2)</f>
        <v>0</v>
      </c>
      <c r="BL293" s="19" t="s">
        <v>141</v>
      </c>
      <c r="BM293" s="193" t="s">
        <v>1012</v>
      </c>
    </row>
    <row r="294" s="2" customFormat="1" ht="33" customHeight="1">
      <c r="A294" s="38"/>
      <c r="B294" s="180"/>
      <c r="C294" s="181" t="s">
        <v>334</v>
      </c>
      <c r="D294" s="181" t="s">
        <v>137</v>
      </c>
      <c r="E294" s="182" t="s">
        <v>1013</v>
      </c>
      <c r="F294" s="183" t="s">
        <v>1014</v>
      </c>
      <c r="G294" s="184" t="s">
        <v>162</v>
      </c>
      <c r="H294" s="185">
        <v>145.55000000000001</v>
      </c>
      <c r="I294" s="186"/>
      <c r="J294" s="187">
        <f>ROUND(I294*H294,2)</f>
        <v>0</v>
      </c>
      <c r="K294" s="188"/>
      <c r="L294" s="39"/>
      <c r="M294" s="189" t="s">
        <v>1</v>
      </c>
      <c r="N294" s="190" t="s">
        <v>38</v>
      </c>
      <c r="O294" s="77"/>
      <c r="P294" s="191">
        <f>O294*H294</f>
        <v>0</v>
      </c>
      <c r="Q294" s="191">
        <v>3.0000000000000001E-05</v>
      </c>
      <c r="R294" s="191">
        <f>Q294*H294</f>
        <v>0.0043665000000000006</v>
      </c>
      <c r="S294" s="191">
        <v>0</v>
      </c>
      <c r="T294" s="19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3" t="s">
        <v>141</v>
      </c>
      <c r="AT294" s="193" t="s">
        <v>137</v>
      </c>
      <c r="AU294" s="193" t="s">
        <v>82</v>
      </c>
      <c r="AY294" s="19" t="s">
        <v>135</v>
      </c>
      <c r="BE294" s="194">
        <f>IF(N294="základní",J294,0)</f>
        <v>0</v>
      </c>
      <c r="BF294" s="194">
        <f>IF(N294="snížená",J294,0)</f>
        <v>0</v>
      </c>
      <c r="BG294" s="194">
        <f>IF(N294="zákl. přenesená",J294,0)</f>
        <v>0</v>
      </c>
      <c r="BH294" s="194">
        <f>IF(N294="sníž. přenesená",J294,0)</f>
        <v>0</v>
      </c>
      <c r="BI294" s="194">
        <f>IF(N294="nulová",J294,0)</f>
        <v>0</v>
      </c>
      <c r="BJ294" s="19" t="s">
        <v>80</v>
      </c>
      <c r="BK294" s="194">
        <f>ROUND(I294*H294,2)</f>
        <v>0</v>
      </c>
      <c r="BL294" s="19" t="s">
        <v>141</v>
      </c>
      <c r="BM294" s="193" t="s">
        <v>1015</v>
      </c>
    </row>
    <row r="295" s="2" customFormat="1" ht="21.75" customHeight="1">
      <c r="A295" s="38"/>
      <c r="B295" s="180"/>
      <c r="C295" s="227" t="s">
        <v>338</v>
      </c>
      <c r="D295" s="227" t="s">
        <v>215</v>
      </c>
      <c r="E295" s="228" t="s">
        <v>1016</v>
      </c>
      <c r="F295" s="229" t="s">
        <v>1017</v>
      </c>
      <c r="G295" s="230" t="s">
        <v>162</v>
      </c>
      <c r="H295" s="231">
        <v>145.55000000000001</v>
      </c>
      <c r="I295" s="232"/>
      <c r="J295" s="233">
        <f>ROUND(I295*H295,2)</f>
        <v>0</v>
      </c>
      <c r="K295" s="234"/>
      <c r="L295" s="235"/>
      <c r="M295" s="236" t="s">
        <v>1</v>
      </c>
      <c r="N295" s="237" t="s">
        <v>38</v>
      </c>
      <c r="O295" s="77"/>
      <c r="P295" s="191">
        <f>O295*H295</f>
        <v>0</v>
      </c>
      <c r="Q295" s="191">
        <v>0.02683</v>
      </c>
      <c r="R295" s="191">
        <f>Q295*H295</f>
        <v>3.9051065000000005</v>
      </c>
      <c r="S295" s="191">
        <v>0</v>
      </c>
      <c r="T295" s="19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3" t="s">
        <v>183</v>
      </c>
      <c r="AT295" s="193" t="s">
        <v>215</v>
      </c>
      <c r="AU295" s="193" t="s">
        <v>82</v>
      </c>
      <c r="AY295" s="19" t="s">
        <v>135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9" t="s">
        <v>80</v>
      </c>
      <c r="BK295" s="194">
        <f>ROUND(I295*H295,2)</f>
        <v>0</v>
      </c>
      <c r="BL295" s="19" t="s">
        <v>141</v>
      </c>
      <c r="BM295" s="193" t="s">
        <v>1018</v>
      </c>
    </row>
    <row r="296" s="2" customFormat="1" ht="24.15" customHeight="1">
      <c r="A296" s="38"/>
      <c r="B296" s="180"/>
      <c r="C296" s="181" t="s">
        <v>400</v>
      </c>
      <c r="D296" s="181" t="s">
        <v>137</v>
      </c>
      <c r="E296" s="182" t="s">
        <v>1019</v>
      </c>
      <c r="F296" s="183" t="s">
        <v>1020</v>
      </c>
      <c r="G296" s="184" t="s">
        <v>277</v>
      </c>
      <c r="H296" s="185">
        <v>9</v>
      </c>
      <c r="I296" s="186"/>
      <c r="J296" s="187">
        <f>ROUND(I296*H296,2)</f>
        <v>0</v>
      </c>
      <c r="K296" s="188"/>
      <c r="L296" s="39"/>
      <c r="M296" s="189" t="s">
        <v>1</v>
      </c>
      <c r="N296" s="190" t="s">
        <v>38</v>
      </c>
      <c r="O296" s="77"/>
      <c r="P296" s="191">
        <f>O296*H296</f>
        <v>0</v>
      </c>
      <c r="Q296" s="191">
        <v>6.9999999999999994E-05</v>
      </c>
      <c r="R296" s="191">
        <f>Q296*H296</f>
        <v>0.00062999999999999992</v>
      </c>
      <c r="S296" s="191">
        <v>0</v>
      </c>
      <c r="T296" s="19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3" t="s">
        <v>141</v>
      </c>
      <c r="AT296" s="193" t="s">
        <v>137</v>
      </c>
      <c r="AU296" s="193" t="s">
        <v>82</v>
      </c>
      <c r="AY296" s="19" t="s">
        <v>135</v>
      </c>
      <c r="BE296" s="194">
        <f>IF(N296="základní",J296,0)</f>
        <v>0</v>
      </c>
      <c r="BF296" s="194">
        <f>IF(N296="snížená",J296,0)</f>
        <v>0</v>
      </c>
      <c r="BG296" s="194">
        <f>IF(N296="zákl. přenesená",J296,0)</f>
        <v>0</v>
      </c>
      <c r="BH296" s="194">
        <f>IF(N296="sníž. přenesená",J296,0)</f>
        <v>0</v>
      </c>
      <c r="BI296" s="194">
        <f>IF(N296="nulová",J296,0)</f>
        <v>0</v>
      </c>
      <c r="BJ296" s="19" t="s">
        <v>80</v>
      </c>
      <c r="BK296" s="194">
        <f>ROUND(I296*H296,2)</f>
        <v>0</v>
      </c>
      <c r="BL296" s="19" t="s">
        <v>141</v>
      </c>
      <c r="BM296" s="193" t="s">
        <v>1021</v>
      </c>
    </row>
    <row r="297" s="13" customFormat="1">
      <c r="A297" s="13"/>
      <c r="B297" s="195"/>
      <c r="C297" s="13"/>
      <c r="D297" s="196" t="s">
        <v>143</v>
      </c>
      <c r="E297" s="197" t="s">
        <v>1</v>
      </c>
      <c r="F297" s="198" t="s">
        <v>1022</v>
      </c>
      <c r="G297" s="13"/>
      <c r="H297" s="199">
        <v>9</v>
      </c>
      <c r="I297" s="200"/>
      <c r="J297" s="13"/>
      <c r="K297" s="13"/>
      <c r="L297" s="195"/>
      <c r="M297" s="201"/>
      <c r="N297" s="202"/>
      <c r="O297" s="202"/>
      <c r="P297" s="202"/>
      <c r="Q297" s="202"/>
      <c r="R297" s="202"/>
      <c r="S297" s="202"/>
      <c r="T297" s="20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7" t="s">
        <v>143</v>
      </c>
      <c r="AU297" s="197" t="s">
        <v>82</v>
      </c>
      <c r="AV297" s="13" t="s">
        <v>82</v>
      </c>
      <c r="AW297" s="13" t="s">
        <v>30</v>
      </c>
      <c r="AX297" s="13" t="s">
        <v>80</v>
      </c>
      <c r="AY297" s="197" t="s">
        <v>135</v>
      </c>
    </row>
    <row r="298" s="2" customFormat="1" ht="24.15" customHeight="1">
      <c r="A298" s="38"/>
      <c r="B298" s="180"/>
      <c r="C298" s="227" t="s">
        <v>444</v>
      </c>
      <c r="D298" s="227" t="s">
        <v>215</v>
      </c>
      <c r="E298" s="228" t="s">
        <v>1023</v>
      </c>
      <c r="F298" s="229" t="s">
        <v>1024</v>
      </c>
      <c r="G298" s="230" t="s">
        <v>277</v>
      </c>
      <c r="H298" s="231">
        <v>8</v>
      </c>
      <c r="I298" s="232"/>
      <c r="J298" s="233">
        <f>ROUND(I298*H298,2)</f>
        <v>0</v>
      </c>
      <c r="K298" s="234"/>
      <c r="L298" s="235"/>
      <c r="M298" s="236" t="s">
        <v>1</v>
      </c>
      <c r="N298" s="237" t="s">
        <v>38</v>
      </c>
      <c r="O298" s="77"/>
      <c r="P298" s="191">
        <f>O298*H298</f>
        <v>0</v>
      </c>
      <c r="Q298" s="191">
        <v>0.0028</v>
      </c>
      <c r="R298" s="191">
        <f>Q298*H298</f>
        <v>0.0224</v>
      </c>
      <c r="S298" s="191">
        <v>0</v>
      </c>
      <c r="T298" s="19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3" t="s">
        <v>183</v>
      </c>
      <c r="AT298" s="193" t="s">
        <v>215</v>
      </c>
      <c r="AU298" s="193" t="s">
        <v>82</v>
      </c>
      <c r="AY298" s="19" t="s">
        <v>135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9" t="s">
        <v>80</v>
      </c>
      <c r="BK298" s="194">
        <f>ROUND(I298*H298,2)</f>
        <v>0</v>
      </c>
      <c r="BL298" s="19" t="s">
        <v>141</v>
      </c>
      <c r="BM298" s="193" t="s">
        <v>1025</v>
      </c>
    </row>
    <row r="299" s="2" customFormat="1" ht="16.5" customHeight="1">
      <c r="A299" s="38"/>
      <c r="B299" s="180"/>
      <c r="C299" s="227" t="s">
        <v>448</v>
      </c>
      <c r="D299" s="227" t="s">
        <v>215</v>
      </c>
      <c r="E299" s="228" t="s">
        <v>1026</v>
      </c>
      <c r="F299" s="229" t="s">
        <v>1027</v>
      </c>
      <c r="G299" s="230" t="s">
        <v>277</v>
      </c>
      <c r="H299" s="231">
        <v>1</v>
      </c>
      <c r="I299" s="232"/>
      <c r="J299" s="233">
        <f>ROUND(I299*H299,2)</f>
        <v>0</v>
      </c>
      <c r="K299" s="234"/>
      <c r="L299" s="235"/>
      <c r="M299" s="236" t="s">
        <v>1</v>
      </c>
      <c r="N299" s="237" t="s">
        <v>38</v>
      </c>
      <c r="O299" s="77"/>
      <c r="P299" s="191">
        <f>O299*H299</f>
        <v>0</v>
      </c>
      <c r="Q299" s="191">
        <v>0.0085000000000000006</v>
      </c>
      <c r="R299" s="191">
        <f>Q299*H299</f>
        <v>0.0085000000000000006</v>
      </c>
      <c r="S299" s="191">
        <v>0</v>
      </c>
      <c r="T299" s="19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3" t="s">
        <v>183</v>
      </c>
      <c r="AT299" s="193" t="s">
        <v>215</v>
      </c>
      <c r="AU299" s="193" t="s">
        <v>82</v>
      </c>
      <c r="AY299" s="19" t="s">
        <v>135</v>
      </c>
      <c r="BE299" s="194">
        <f>IF(N299="základní",J299,0)</f>
        <v>0</v>
      </c>
      <c r="BF299" s="194">
        <f>IF(N299="snížená",J299,0)</f>
        <v>0</v>
      </c>
      <c r="BG299" s="194">
        <f>IF(N299="zákl. přenesená",J299,0)</f>
        <v>0</v>
      </c>
      <c r="BH299" s="194">
        <f>IF(N299="sníž. přenesená",J299,0)</f>
        <v>0</v>
      </c>
      <c r="BI299" s="194">
        <f>IF(N299="nulová",J299,0)</f>
        <v>0</v>
      </c>
      <c r="BJ299" s="19" t="s">
        <v>80</v>
      </c>
      <c r="BK299" s="194">
        <f>ROUND(I299*H299,2)</f>
        <v>0</v>
      </c>
      <c r="BL299" s="19" t="s">
        <v>141</v>
      </c>
      <c r="BM299" s="193" t="s">
        <v>1028</v>
      </c>
    </row>
    <row r="300" s="2" customFormat="1" ht="24.15" customHeight="1">
      <c r="A300" s="38"/>
      <c r="B300" s="180"/>
      <c r="C300" s="181" t="s">
        <v>346</v>
      </c>
      <c r="D300" s="181" t="s">
        <v>137</v>
      </c>
      <c r="E300" s="182" t="s">
        <v>1029</v>
      </c>
      <c r="F300" s="183" t="s">
        <v>1030</v>
      </c>
      <c r="G300" s="184" t="s">
        <v>277</v>
      </c>
      <c r="H300" s="185">
        <v>8</v>
      </c>
      <c r="I300" s="186"/>
      <c r="J300" s="187">
        <f>ROUND(I300*H300,2)</f>
        <v>0</v>
      </c>
      <c r="K300" s="188"/>
      <c r="L300" s="39"/>
      <c r="M300" s="189" t="s">
        <v>1</v>
      </c>
      <c r="N300" s="190" t="s">
        <v>38</v>
      </c>
      <c r="O300" s="77"/>
      <c r="P300" s="191">
        <f>O300*H300</f>
        <v>0</v>
      </c>
      <c r="Q300" s="191">
        <v>6.9999999999999994E-05</v>
      </c>
      <c r="R300" s="191">
        <f>Q300*H300</f>
        <v>0.00055999999999999995</v>
      </c>
      <c r="S300" s="191">
        <v>0</v>
      </c>
      <c r="T300" s="19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3" t="s">
        <v>141</v>
      </c>
      <c r="AT300" s="193" t="s">
        <v>137</v>
      </c>
      <c r="AU300" s="193" t="s">
        <v>82</v>
      </c>
      <c r="AY300" s="19" t="s">
        <v>135</v>
      </c>
      <c r="BE300" s="194">
        <f>IF(N300="základní",J300,0)</f>
        <v>0</v>
      </c>
      <c r="BF300" s="194">
        <f>IF(N300="snížená",J300,0)</f>
        <v>0</v>
      </c>
      <c r="BG300" s="194">
        <f>IF(N300="zákl. přenesená",J300,0)</f>
        <v>0</v>
      </c>
      <c r="BH300" s="194">
        <f>IF(N300="sníž. přenesená",J300,0)</f>
        <v>0</v>
      </c>
      <c r="BI300" s="194">
        <f>IF(N300="nulová",J300,0)</f>
        <v>0</v>
      </c>
      <c r="BJ300" s="19" t="s">
        <v>80</v>
      </c>
      <c r="BK300" s="194">
        <f>ROUND(I300*H300,2)</f>
        <v>0</v>
      </c>
      <c r="BL300" s="19" t="s">
        <v>141</v>
      </c>
      <c r="BM300" s="193" t="s">
        <v>1031</v>
      </c>
    </row>
    <row r="301" s="2" customFormat="1" ht="16.5" customHeight="1">
      <c r="A301" s="38"/>
      <c r="B301" s="180"/>
      <c r="C301" s="181" t="s">
        <v>350</v>
      </c>
      <c r="D301" s="181" t="s">
        <v>137</v>
      </c>
      <c r="E301" s="182" t="s">
        <v>351</v>
      </c>
      <c r="F301" s="183" t="s">
        <v>1032</v>
      </c>
      <c r="G301" s="184" t="s">
        <v>277</v>
      </c>
      <c r="H301" s="185">
        <v>16</v>
      </c>
      <c r="I301" s="186"/>
      <c r="J301" s="187">
        <f>ROUND(I301*H301,2)</f>
        <v>0</v>
      </c>
      <c r="K301" s="188"/>
      <c r="L301" s="39"/>
      <c r="M301" s="189" t="s">
        <v>1</v>
      </c>
      <c r="N301" s="190" t="s">
        <v>38</v>
      </c>
      <c r="O301" s="77"/>
      <c r="P301" s="191">
        <f>O301*H301</f>
        <v>0</v>
      </c>
      <c r="Q301" s="191">
        <v>0.00012</v>
      </c>
      <c r="R301" s="191">
        <f>Q301*H301</f>
        <v>0.0019200000000000001</v>
      </c>
      <c r="S301" s="191">
        <v>0</v>
      </c>
      <c r="T301" s="19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3" t="s">
        <v>141</v>
      </c>
      <c r="AT301" s="193" t="s">
        <v>137</v>
      </c>
      <c r="AU301" s="193" t="s">
        <v>82</v>
      </c>
      <c r="AY301" s="19" t="s">
        <v>135</v>
      </c>
      <c r="BE301" s="194">
        <f>IF(N301="základní",J301,0)</f>
        <v>0</v>
      </c>
      <c r="BF301" s="194">
        <f>IF(N301="snížená",J301,0)</f>
        <v>0</v>
      </c>
      <c r="BG301" s="194">
        <f>IF(N301="zákl. přenesená",J301,0)</f>
        <v>0</v>
      </c>
      <c r="BH301" s="194">
        <f>IF(N301="sníž. přenesená",J301,0)</f>
        <v>0</v>
      </c>
      <c r="BI301" s="194">
        <f>IF(N301="nulová",J301,0)</f>
        <v>0</v>
      </c>
      <c r="BJ301" s="19" t="s">
        <v>80</v>
      </c>
      <c r="BK301" s="194">
        <f>ROUND(I301*H301,2)</f>
        <v>0</v>
      </c>
      <c r="BL301" s="19" t="s">
        <v>141</v>
      </c>
      <c r="BM301" s="193" t="s">
        <v>1033</v>
      </c>
    </row>
    <row r="302" s="2" customFormat="1" ht="21.75" customHeight="1">
      <c r="A302" s="38"/>
      <c r="B302" s="180"/>
      <c r="C302" s="181" t="s">
        <v>354</v>
      </c>
      <c r="D302" s="181" t="s">
        <v>137</v>
      </c>
      <c r="E302" s="182" t="s">
        <v>1034</v>
      </c>
      <c r="F302" s="183" t="s">
        <v>1035</v>
      </c>
      <c r="G302" s="184" t="s">
        <v>162</v>
      </c>
      <c r="H302" s="185">
        <v>61.299999999999997</v>
      </c>
      <c r="I302" s="186"/>
      <c r="J302" s="187">
        <f>ROUND(I302*H302,2)</f>
        <v>0</v>
      </c>
      <c r="K302" s="188"/>
      <c r="L302" s="39"/>
      <c r="M302" s="189" t="s">
        <v>1</v>
      </c>
      <c r="N302" s="190" t="s">
        <v>38</v>
      </c>
      <c r="O302" s="77"/>
      <c r="P302" s="191">
        <f>O302*H302</f>
        <v>0</v>
      </c>
      <c r="Q302" s="191">
        <v>0</v>
      </c>
      <c r="R302" s="191">
        <f>Q302*H302</f>
        <v>0</v>
      </c>
      <c r="S302" s="191">
        <v>0</v>
      </c>
      <c r="T302" s="19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3" t="s">
        <v>141</v>
      </c>
      <c r="AT302" s="193" t="s">
        <v>137</v>
      </c>
      <c r="AU302" s="193" t="s">
        <v>82</v>
      </c>
      <c r="AY302" s="19" t="s">
        <v>135</v>
      </c>
      <c r="BE302" s="194">
        <f>IF(N302="základní",J302,0)</f>
        <v>0</v>
      </c>
      <c r="BF302" s="194">
        <f>IF(N302="snížená",J302,0)</f>
        <v>0</v>
      </c>
      <c r="BG302" s="194">
        <f>IF(N302="zákl. přenesená",J302,0)</f>
        <v>0</v>
      </c>
      <c r="BH302" s="194">
        <f>IF(N302="sníž. přenesená",J302,0)</f>
        <v>0</v>
      </c>
      <c r="BI302" s="194">
        <f>IF(N302="nulová",J302,0)</f>
        <v>0</v>
      </c>
      <c r="BJ302" s="19" t="s">
        <v>80</v>
      </c>
      <c r="BK302" s="194">
        <f>ROUND(I302*H302,2)</f>
        <v>0</v>
      </c>
      <c r="BL302" s="19" t="s">
        <v>141</v>
      </c>
      <c r="BM302" s="193" t="s">
        <v>1036</v>
      </c>
    </row>
    <row r="303" s="2" customFormat="1" ht="24.15" customHeight="1">
      <c r="A303" s="38"/>
      <c r="B303" s="180"/>
      <c r="C303" s="181" t="s">
        <v>358</v>
      </c>
      <c r="D303" s="181" t="s">
        <v>137</v>
      </c>
      <c r="E303" s="182" t="s">
        <v>1037</v>
      </c>
      <c r="F303" s="183" t="s">
        <v>1038</v>
      </c>
      <c r="G303" s="184" t="s">
        <v>277</v>
      </c>
      <c r="H303" s="185">
        <v>2</v>
      </c>
      <c r="I303" s="186"/>
      <c r="J303" s="187">
        <f>ROUND(I303*H303,2)</f>
        <v>0</v>
      </c>
      <c r="K303" s="188"/>
      <c r="L303" s="39"/>
      <c r="M303" s="189" t="s">
        <v>1</v>
      </c>
      <c r="N303" s="190" t="s">
        <v>38</v>
      </c>
      <c r="O303" s="77"/>
      <c r="P303" s="191">
        <f>O303*H303</f>
        <v>0</v>
      </c>
      <c r="Q303" s="191">
        <v>0.45937</v>
      </c>
      <c r="R303" s="191">
        <f>Q303*H303</f>
        <v>0.91874</v>
      </c>
      <c r="S303" s="191">
        <v>0</v>
      </c>
      <c r="T303" s="19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3" t="s">
        <v>141</v>
      </c>
      <c r="AT303" s="193" t="s">
        <v>137</v>
      </c>
      <c r="AU303" s="193" t="s">
        <v>82</v>
      </c>
      <c r="AY303" s="19" t="s">
        <v>135</v>
      </c>
      <c r="BE303" s="194">
        <f>IF(N303="základní",J303,0)</f>
        <v>0</v>
      </c>
      <c r="BF303" s="194">
        <f>IF(N303="snížená",J303,0)</f>
        <v>0</v>
      </c>
      <c r="BG303" s="194">
        <f>IF(N303="zákl. přenesená",J303,0)</f>
        <v>0</v>
      </c>
      <c r="BH303" s="194">
        <f>IF(N303="sníž. přenesená",J303,0)</f>
        <v>0</v>
      </c>
      <c r="BI303" s="194">
        <f>IF(N303="nulová",J303,0)</f>
        <v>0</v>
      </c>
      <c r="BJ303" s="19" t="s">
        <v>80</v>
      </c>
      <c r="BK303" s="194">
        <f>ROUND(I303*H303,2)</f>
        <v>0</v>
      </c>
      <c r="BL303" s="19" t="s">
        <v>141</v>
      </c>
      <c r="BM303" s="193" t="s">
        <v>1039</v>
      </c>
    </row>
    <row r="304" s="2" customFormat="1" ht="24.15" customHeight="1">
      <c r="A304" s="38"/>
      <c r="B304" s="180"/>
      <c r="C304" s="181" t="s">
        <v>362</v>
      </c>
      <c r="D304" s="181" t="s">
        <v>137</v>
      </c>
      <c r="E304" s="182" t="s">
        <v>1040</v>
      </c>
      <c r="F304" s="183" t="s">
        <v>1041</v>
      </c>
      <c r="G304" s="184" t="s">
        <v>162</v>
      </c>
      <c r="H304" s="185">
        <v>47.700000000000003</v>
      </c>
      <c r="I304" s="186"/>
      <c r="J304" s="187">
        <f>ROUND(I304*H304,2)</f>
        <v>0</v>
      </c>
      <c r="K304" s="188"/>
      <c r="L304" s="39"/>
      <c r="M304" s="189" t="s">
        <v>1</v>
      </c>
      <c r="N304" s="190" t="s">
        <v>38</v>
      </c>
      <c r="O304" s="77"/>
      <c r="P304" s="191">
        <f>O304*H304</f>
        <v>0</v>
      </c>
      <c r="Q304" s="191">
        <v>0</v>
      </c>
      <c r="R304" s="191">
        <f>Q304*H304</f>
        <v>0</v>
      </c>
      <c r="S304" s="191">
        <v>0</v>
      </c>
      <c r="T304" s="19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93" t="s">
        <v>141</v>
      </c>
      <c r="AT304" s="193" t="s">
        <v>137</v>
      </c>
      <c r="AU304" s="193" t="s">
        <v>82</v>
      </c>
      <c r="AY304" s="19" t="s">
        <v>135</v>
      </c>
      <c r="BE304" s="194">
        <f>IF(N304="základní",J304,0)</f>
        <v>0</v>
      </c>
      <c r="BF304" s="194">
        <f>IF(N304="snížená",J304,0)</f>
        <v>0</v>
      </c>
      <c r="BG304" s="194">
        <f>IF(N304="zákl. přenesená",J304,0)</f>
        <v>0</v>
      </c>
      <c r="BH304" s="194">
        <f>IF(N304="sníž. přenesená",J304,0)</f>
        <v>0</v>
      </c>
      <c r="BI304" s="194">
        <f>IF(N304="nulová",J304,0)</f>
        <v>0</v>
      </c>
      <c r="BJ304" s="19" t="s">
        <v>80</v>
      </c>
      <c r="BK304" s="194">
        <f>ROUND(I304*H304,2)</f>
        <v>0</v>
      </c>
      <c r="BL304" s="19" t="s">
        <v>141</v>
      </c>
      <c r="BM304" s="193" t="s">
        <v>1042</v>
      </c>
    </row>
    <row r="305" s="2" customFormat="1" ht="21.75" customHeight="1">
      <c r="A305" s="38"/>
      <c r="B305" s="180"/>
      <c r="C305" s="181" t="s">
        <v>367</v>
      </c>
      <c r="D305" s="181" t="s">
        <v>137</v>
      </c>
      <c r="E305" s="182" t="s">
        <v>1043</v>
      </c>
      <c r="F305" s="183" t="s">
        <v>1044</v>
      </c>
      <c r="G305" s="184" t="s">
        <v>162</v>
      </c>
      <c r="H305" s="185">
        <v>145.55000000000001</v>
      </c>
      <c r="I305" s="186"/>
      <c r="J305" s="187">
        <f>ROUND(I305*H305,2)</f>
        <v>0</v>
      </c>
      <c r="K305" s="188"/>
      <c r="L305" s="39"/>
      <c r="M305" s="189" t="s">
        <v>1</v>
      </c>
      <c r="N305" s="190" t="s">
        <v>38</v>
      </c>
      <c r="O305" s="77"/>
      <c r="P305" s="191">
        <f>O305*H305</f>
        <v>0</v>
      </c>
      <c r="Q305" s="191">
        <v>0</v>
      </c>
      <c r="R305" s="191">
        <f>Q305*H305</f>
        <v>0</v>
      </c>
      <c r="S305" s="191">
        <v>0</v>
      </c>
      <c r="T305" s="19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3" t="s">
        <v>141</v>
      </c>
      <c r="AT305" s="193" t="s">
        <v>137</v>
      </c>
      <c r="AU305" s="193" t="s">
        <v>82</v>
      </c>
      <c r="AY305" s="19" t="s">
        <v>135</v>
      </c>
      <c r="BE305" s="194">
        <f>IF(N305="základní",J305,0)</f>
        <v>0</v>
      </c>
      <c r="BF305" s="194">
        <f>IF(N305="snížená",J305,0)</f>
        <v>0</v>
      </c>
      <c r="BG305" s="194">
        <f>IF(N305="zákl. přenesená",J305,0)</f>
        <v>0</v>
      </c>
      <c r="BH305" s="194">
        <f>IF(N305="sníž. přenesená",J305,0)</f>
        <v>0</v>
      </c>
      <c r="BI305" s="194">
        <f>IF(N305="nulová",J305,0)</f>
        <v>0</v>
      </c>
      <c r="BJ305" s="19" t="s">
        <v>80</v>
      </c>
      <c r="BK305" s="194">
        <f>ROUND(I305*H305,2)</f>
        <v>0</v>
      </c>
      <c r="BL305" s="19" t="s">
        <v>141</v>
      </c>
      <c r="BM305" s="193" t="s">
        <v>1045</v>
      </c>
    </row>
    <row r="306" s="2" customFormat="1" ht="24.15" customHeight="1">
      <c r="A306" s="38"/>
      <c r="B306" s="180"/>
      <c r="C306" s="181" t="s">
        <v>375</v>
      </c>
      <c r="D306" s="181" t="s">
        <v>137</v>
      </c>
      <c r="E306" s="182" t="s">
        <v>1046</v>
      </c>
      <c r="F306" s="183" t="s">
        <v>1047</v>
      </c>
      <c r="G306" s="184" t="s">
        <v>277</v>
      </c>
      <c r="H306" s="185">
        <v>2</v>
      </c>
      <c r="I306" s="186"/>
      <c r="J306" s="187">
        <f>ROUND(I306*H306,2)</f>
        <v>0</v>
      </c>
      <c r="K306" s="188"/>
      <c r="L306" s="39"/>
      <c r="M306" s="189" t="s">
        <v>1</v>
      </c>
      <c r="N306" s="190" t="s">
        <v>38</v>
      </c>
      <c r="O306" s="77"/>
      <c r="P306" s="191">
        <f>O306*H306</f>
        <v>0</v>
      </c>
      <c r="Q306" s="191">
        <v>0.47094000000000003</v>
      </c>
      <c r="R306" s="191">
        <f>Q306*H306</f>
        <v>0.94188000000000005</v>
      </c>
      <c r="S306" s="191">
        <v>0</v>
      </c>
      <c r="T306" s="19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3" t="s">
        <v>141</v>
      </c>
      <c r="AT306" s="193" t="s">
        <v>137</v>
      </c>
      <c r="AU306" s="193" t="s">
        <v>82</v>
      </c>
      <c r="AY306" s="19" t="s">
        <v>135</v>
      </c>
      <c r="BE306" s="194">
        <f>IF(N306="základní",J306,0)</f>
        <v>0</v>
      </c>
      <c r="BF306" s="194">
        <f>IF(N306="snížená",J306,0)</f>
        <v>0</v>
      </c>
      <c r="BG306" s="194">
        <f>IF(N306="zákl. přenesená",J306,0)</f>
        <v>0</v>
      </c>
      <c r="BH306" s="194">
        <f>IF(N306="sníž. přenesená",J306,0)</f>
        <v>0</v>
      </c>
      <c r="BI306" s="194">
        <f>IF(N306="nulová",J306,0)</f>
        <v>0</v>
      </c>
      <c r="BJ306" s="19" t="s">
        <v>80</v>
      </c>
      <c r="BK306" s="194">
        <f>ROUND(I306*H306,2)</f>
        <v>0</v>
      </c>
      <c r="BL306" s="19" t="s">
        <v>141</v>
      </c>
      <c r="BM306" s="193" t="s">
        <v>1048</v>
      </c>
    </row>
    <row r="307" s="2" customFormat="1" ht="24.15" customHeight="1">
      <c r="A307" s="38"/>
      <c r="B307" s="180"/>
      <c r="C307" s="181" t="s">
        <v>379</v>
      </c>
      <c r="D307" s="181" t="s">
        <v>137</v>
      </c>
      <c r="E307" s="182" t="s">
        <v>1049</v>
      </c>
      <c r="F307" s="183" t="s">
        <v>1050</v>
      </c>
      <c r="G307" s="184" t="s">
        <v>277</v>
      </c>
      <c r="H307" s="185">
        <v>1</v>
      </c>
      <c r="I307" s="186"/>
      <c r="J307" s="187">
        <f>ROUND(I307*H307,2)</f>
        <v>0</v>
      </c>
      <c r="K307" s="188"/>
      <c r="L307" s="39"/>
      <c r="M307" s="189" t="s">
        <v>1</v>
      </c>
      <c r="N307" s="190" t="s">
        <v>38</v>
      </c>
      <c r="O307" s="77"/>
      <c r="P307" s="191">
        <f>O307*H307</f>
        <v>0</v>
      </c>
      <c r="Q307" s="191">
        <v>0.41488999999999998</v>
      </c>
      <c r="R307" s="191">
        <f>Q307*H307</f>
        <v>0.41488999999999998</v>
      </c>
      <c r="S307" s="191">
        <v>0</v>
      </c>
      <c r="T307" s="19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93" t="s">
        <v>141</v>
      </c>
      <c r="AT307" s="193" t="s">
        <v>137</v>
      </c>
      <c r="AU307" s="193" t="s">
        <v>82</v>
      </c>
      <c r="AY307" s="19" t="s">
        <v>135</v>
      </c>
      <c r="BE307" s="194">
        <f>IF(N307="základní",J307,0)</f>
        <v>0</v>
      </c>
      <c r="BF307" s="194">
        <f>IF(N307="snížená",J307,0)</f>
        <v>0</v>
      </c>
      <c r="BG307" s="194">
        <f>IF(N307="zákl. přenesená",J307,0)</f>
        <v>0</v>
      </c>
      <c r="BH307" s="194">
        <f>IF(N307="sníž. přenesená",J307,0)</f>
        <v>0</v>
      </c>
      <c r="BI307" s="194">
        <f>IF(N307="nulová",J307,0)</f>
        <v>0</v>
      </c>
      <c r="BJ307" s="19" t="s">
        <v>80</v>
      </c>
      <c r="BK307" s="194">
        <f>ROUND(I307*H307,2)</f>
        <v>0</v>
      </c>
      <c r="BL307" s="19" t="s">
        <v>141</v>
      </c>
      <c r="BM307" s="193" t="s">
        <v>1051</v>
      </c>
    </row>
    <row r="308" s="13" customFormat="1">
      <c r="A308" s="13"/>
      <c r="B308" s="195"/>
      <c r="C308" s="13"/>
      <c r="D308" s="196" t="s">
        <v>143</v>
      </c>
      <c r="E308" s="197" t="s">
        <v>1</v>
      </c>
      <c r="F308" s="198" t="s">
        <v>1052</v>
      </c>
      <c r="G308" s="13"/>
      <c r="H308" s="199">
        <v>1</v>
      </c>
      <c r="I308" s="200"/>
      <c r="J308" s="13"/>
      <c r="K308" s="13"/>
      <c r="L308" s="195"/>
      <c r="M308" s="201"/>
      <c r="N308" s="202"/>
      <c r="O308" s="202"/>
      <c r="P308" s="202"/>
      <c r="Q308" s="202"/>
      <c r="R308" s="202"/>
      <c r="S308" s="202"/>
      <c r="T308" s="20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7" t="s">
        <v>143</v>
      </c>
      <c r="AU308" s="197" t="s">
        <v>82</v>
      </c>
      <c r="AV308" s="13" t="s">
        <v>82</v>
      </c>
      <c r="AW308" s="13" t="s">
        <v>30</v>
      </c>
      <c r="AX308" s="13" t="s">
        <v>80</v>
      </c>
      <c r="AY308" s="197" t="s">
        <v>135</v>
      </c>
    </row>
    <row r="309" s="2" customFormat="1" ht="24.15" customHeight="1">
      <c r="A309" s="38"/>
      <c r="B309" s="180"/>
      <c r="C309" s="227" t="s">
        <v>388</v>
      </c>
      <c r="D309" s="227" t="s">
        <v>215</v>
      </c>
      <c r="E309" s="228" t="s">
        <v>1053</v>
      </c>
      <c r="F309" s="229" t="s">
        <v>1054</v>
      </c>
      <c r="G309" s="230" t="s">
        <v>277</v>
      </c>
      <c r="H309" s="231">
        <v>1</v>
      </c>
      <c r="I309" s="232"/>
      <c r="J309" s="233">
        <f>ROUND(I309*H309,2)</f>
        <v>0</v>
      </c>
      <c r="K309" s="234"/>
      <c r="L309" s="235"/>
      <c r="M309" s="236" t="s">
        <v>1</v>
      </c>
      <c r="N309" s="237" t="s">
        <v>38</v>
      </c>
      <c r="O309" s="77"/>
      <c r="P309" s="191">
        <f>O309*H309</f>
        <v>0</v>
      </c>
      <c r="Q309" s="191">
        <v>1.3700000000000001</v>
      </c>
      <c r="R309" s="191">
        <f>Q309*H309</f>
        <v>1.3700000000000001</v>
      </c>
      <c r="S309" s="191">
        <v>0</v>
      </c>
      <c r="T309" s="19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3" t="s">
        <v>183</v>
      </c>
      <c r="AT309" s="193" t="s">
        <v>215</v>
      </c>
      <c r="AU309" s="193" t="s">
        <v>82</v>
      </c>
      <c r="AY309" s="19" t="s">
        <v>135</v>
      </c>
      <c r="BE309" s="194">
        <f>IF(N309="základní",J309,0)</f>
        <v>0</v>
      </c>
      <c r="BF309" s="194">
        <f>IF(N309="snížená",J309,0)</f>
        <v>0</v>
      </c>
      <c r="BG309" s="194">
        <f>IF(N309="zákl. přenesená",J309,0)</f>
        <v>0</v>
      </c>
      <c r="BH309" s="194">
        <f>IF(N309="sníž. přenesená",J309,0)</f>
        <v>0</v>
      </c>
      <c r="BI309" s="194">
        <f>IF(N309="nulová",J309,0)</f>
        <v>0</v>
      </c>
      <c r="BJ309" s="19" t="s">
        <v>80</v>
      </c>
      <c r="BK309" s="194">
        <f>ROUND(I309*H309,2)</f>
        <v>0</v>
      </c>
      <c r="BL309" s="19" t="s">
        <v>141</v>
      </c>
      <c r="BM309" s="193" t="s">
        <v>1055</v>
      </c>
    </row>
    <row r="310" s="2" customFormat="1" ht="24.15" customHeight="1">
      <c r="A310" s="38"/>
      <c r="B310" s="180"/>
      <c r="C310" s="181" t="s">
        <v>1056</v>
      </c>
      <c r="D310" s="181" t="s">
        <v>137</v>
      </c>
      <c r="E310" s="182" t="s">
        <v>1057</v>
      </c>
      <c r="F310" s="183" t="s">
        <v>1058</v>
      </c>
      <c r="G310" s="184" t="s">
        <v>277</v>
      </c>
      <c r="H310" s="185">
        <v>2</v>
      </c>
      <c r="I310" s="186"/>
      <c r="J310" s="187">
        <f>ROUND(I310*H310,2)</f>
        <v>0</v>
      </c>
      <c r="K310" s="188"/>
      <c r="L310" s="39"/>
      <c r="M310" s="189" t="s">
        <v>1</v>
      </c>
      <c r="N310" s="190" t="s">
        <v>38</v>
      </c>
      <c r="O310" s="77"/>
      <c r="P310" s="191">
        <f>O310*H310</f>
        <v>0</v>
      </c>
      <c r="Q310" s="191">
        <v>0.41488999999999998</v>
      </c>
      <c r="R310" s="191">
        <f>Q310*H310</f>
        <v>0.82977999999999996</v>
      </c>
      <c r="S310" s="191">
        <v>0</v>
      </c>
      <c r="T310" s="19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3" t="s">
        <v>141</v>
      </c>
      <c r="AT310" s="193" t="s">
        <v>137</v>
      </c>
      <c r="AU310" s="193" t="s">
        <v>82</v>
      </c>
      <c r="AY310" s="19" t="s">
        <v>135</v>
      </c>
      <c r="BE310" s="194">
        <f>IF(N310="základní",J310,0)</f>
        <v>0</v>
      </c>
      <c r="BF310" s="194">
        <f>IF(N310="snížená",J310,0)</f>
        <v>0</v>
      </c>
      <c r="BG310" s="194">
        <f>IF(N310="zákl. přenesená",J310,0)</f>
        <v>0</v>
      </c>
      <c r="BH310" s="194">
        <f>IF(N310="sníž. přenesená",J310,0)</f>
        <v>0</v>
      </c>
      <c r="BI310" s="194">
        <f>IF(N310="nulová",J310,0)</f>
        <v>0</v>
      </c>
      <c r="BJ310" s="19" t="s">
        <v>80</v>
      </c>
      <c r="BK310" s="194">
        <f>ROUND(I310*H310,2)</f>
        <v>0</v>
      </c>
      <c r="BL310" s="19" t="s">
        <v>141</v>
      </c>
      <c r="BM310" s="193" t="s">
        <v>1059</v>
      </c>
    </row>
    <row r="311" s="13" customFormat="1">
      <c r="A311" s="13"/>
      <c r="B311" s="195"/>
      <c r="C311" s="13"/>
      <c r="D311" s="196" t="s">
        <v>143</v>
      </c>
      <c r="E311" s="197" t="s">
        <v>1</v>
      </c>
      <c r="F311" s="198" t="s">
        <v>1060</v>
      </c>
      <c r="G311" s="13"/>
      <c r="H311" s="199">
        <v>2</v>
      </c>
      <c r="I311" s="200"/>
      <c r="J311" s="13"/>
      <c r="K311" s="13"/>
      <c r="L311" s="195"/>
      <c r="M311" s="201"/>
      <c r="N311" s="202"/>
      <c r="O311" s="202"/>
      <c r="P311" s="202"/>
      <c r="Q311" s="202"/>
      <c r="R311" s="202"/>
      <c r="S311" s="202"/>
      <c r="T311" s="20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7" t="s">
        <v>143</v>
      </c>
      <c r="AU311" s="197" t="s">
        <v>82</v>
      </c>
      <c r="AV311" s="13" t="s">
        <v>82</v>
      </c>
      <c r="AW311" s="13" t="s">
        <v>30</v>
      </c>
      <c r="AX311" s="13" t="s">
        <v>80</v>
      </c>
      <c r="AY311" s="197" t="s">
        <v>135</v>
      </c>
    </row>
    <row r="312" s="2" customFormat="1" ht="24.15" customHeight="1">
      <c r="A312" s="38"/>
      <c r="B312" s="180"/>
      <c r="C312" s="227" t="s">
        <v>392</v>
      </c>
      <c r="D312" s="227" t="s">
        <v>215</v>
      </c>
      <c r="E312" s="228" t="s">
        <v>1061</v>
      </c>
      <c r="F312" s="229" t="s">
        <v>1062</v>
      </c>
      <c r="G312" s="230" t="s">
        <v>277</v>
      </c>
      <c r="H312" s="231">
        <v>2</v>
      </c>
      <c r="I312" s="232"/>
      <c r="J312" s="233">
        <f>ROUND(I312*H312,2)</f>
        <v>0</v>
      </c>
      <c r="K312" s="234"/>
      <c r="L312" s="235"/>
      <c r="M312" s="236" t="s">
        <v>1</v>
      </c>
      <c r="N312" s="237" t="s">
        <v>38</v>
      </c>
      <c r="O312" s="77"/>
      <c r="P312" s="191">
        <f>O312*H312</f>
        <v>0</v>
      </c>
      <c r="Q312" s="191">
        <v>2.5299999999999998</v>
      </c>
      <c r="R312" s="191">
        <f>Q312*H312</f>
        <v>5.0599999999999996</v>
      </c>
      <c r="S312" s="191">
        <v>0</v>
      </c>
      <c r="T312" s="19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93" t="s">
        <v>183</v>
      </c>
      <c r="AT312" s="193" t="s">
        <v>215</v>
      </c>
      <c r="AU312" s="193" t="s">
        <v>82</v>
      </c>
      <c r="AY312" s="19" t="s">
        <v>135</v>
      </c>
      <c r="BE312" s="194">
        <f>IF(N312="základní",J312,0)</f>
        <v>0</v>
      </c>
      <c r="BF312" s="194">
        <f>IF(N312="snížená",J312,0)</f>
        <v>0</v>
      </c>
      <c r="BG312" s="194">
        <f>IF(N312="zákl. přenesená",J312,0)</f>
        <v>0</v>
      </c>
      <c r="BH312" s="194">
        <f>IF(N312="sníž. přenesená",J312,0)</f>
        <v>0</v>
      </c>
      <c r="BI312" s="194">
        <f>IF(N312="nulová",J312,0)</f>
        <v>0</v>
      </c>
      <c r="BJ312" s="19" t="s">
        <v>80</v>
      </c>
      <c r="BK312" s="194">
        <f>ROUND(I312*H312,2)</f>
        <v>0</v>
      </c>
      <c r="BL312" s="19" t="s">
        <v>141</v>
      </c>
      <c r="BM312" s="193" t="s">
        <v>1063</v>
      </c>
    </row>
    <row r="313" s="2" customFormat="1" ht="24.15" customHeight="1">
      <c r="A313" s="38"/>
      <c r="B313" s="180"/>
      <c r="C313" s="181" t="s">
        <v>1064</v>
      </c>
      <c r="D313" s="181" t="s">
        <v>137</v>
      </c>
      <c r="E313" s="182" t="s">
        <v>1065</v>
      </c>
      <c r="F313" s="183" t="s">
        <v>1066</v>
      </c>
      <c r="G313" s="184" t="s">
        <v>277</v>
      </c>
      <c r="H313" s="185">
        <v>1</v>
      </c>
      <c r="I313" s="186"/>
      <c r="J313" s="187">
        <f>ROUND(I313*H313,2)</f>
        <v>0</v>
      </c>
      <c r="K313" s="188"/>
      <c r="L313" s="39"/>
      <c r="M313" s="189" t="s">
        <v>1</v>
      </c>
      <c r="N313" s="190" t="s">
        <v>38</v>
      </c>
      <c r="O313" s="77"/>
      <c r="P313" s="191">
        <f>O313*H313</f>
        <v>0</v>
      </c>
      <c r="Q313" s="191">
        <v>0.41488999999999998</v>
      </c>
      <c r="R313" s="191">
        <f>Q313*H313</f>
        <v>0.41488999999999998</v>
      </c>
      <c r="S313" s="191">
        <v>0</v>
      </c>
      <c r="T313" s="19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3" t="s">
        <v>141</v>
      </c>
      <c r="AT313" s="193" t="s">
        <v>137</v>
      </c>
      <c r="AU313" s="193" t="s">
        <v>82</v>
      </c>
      <c r="AY313" s="19" t="s">
        <v>135</v>
      </c>
      <c r="BE313" s="194">
        <f>IF(N313="základní",J313,0)</f>
        <v>0</v>
      </c>
      <c r="BF313" s="194">
        <f>IF(N313="snížená",J313,0)</f>
        <v>0</v>
      </c>
      <c r="BG313" s="194">
        <f>IF(N313="zákl. přenesená",J313,0)</f>
        <v>0</v>
      </c>
      <c r="BH313" s="194">
        <f>IF(N313="sníž. přenesená",J313,0)</f>
        <v>0</v>
      </c>
      <c r="BI313" s="194">
        <f>IF(N313="nulová",J313,0)</f>
        <v>0</v>
      </c>
      <c r="BJ313" s="19" t="s">
        <v>80</v>
      </c>
      <c r="BK313" s="194">
        <f>ROUND(I313*H313,2)</f>
        <v>0</v>
      </c>
      <c r="BL313" s="19" t="s">
        <v>141</v>
      </c>
      <c r="BM313" s="193" t="s">
        <v>1067</v>
      </c>
    </row>
    <row r="314" s="13" customFormat="1">
      <c r="A314" s="13"/>
      <c r="B314" s="195"/>
      <c r="C314" s="13"/>
      <c r="D314" s="196" t="s">
        <v>143</v>
      </c>
      <c r="E314" s="197" t="s">
        <v>1</v>
      </c>
      <c r="F314" s="198" t="s">
        <v>1068</v>
      </c>
      <c r="G314" s="13"/>
      <c r="H314" s="199">
        <v>1</v>
      </c>
      <c r="I314" s="200"/>
      <c r="J314" s="13"/>
      <c r="K314" s="13"/>
      <c r="L314" s="195"/>
      <c r="M314" s="201"/>
      <c r="N314" s="202"/>
      <c r="O314" s="202"/>
      <c r="P314" s="202"/>
      <c r="Q314" s="202"/>
      <c r="R314" s="202"/>
      <c r="S314" s="202"/>
      <c r="T314" s="20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7" t="s">
        <v>143</v>
      </c>
      <c r="AU314" s="197" t="s">
        <v>82</v>
      </c>
      <c r="AV314" s="13" t="s">
        <v>82</v>
      </c>
      <c r="AW314" s="13" t="s">
        <v>30</v>
      </c>
      <c r="AX314" s="13" t="s">
        <v>80</v>
      </c>
      <c r="AY314" s="197" t="s">
        <v>135</v>
      </c>
    </row>
    <row r="315" s="2" customFormat="1" ht="24.15" customHeight="1">
      <c r="A315" s="38"/>
      <c r="B315" s="180"/>
      <c r="C315" s="227" t="s">
        <v>678</v>
      </c>
      <c r="D315" s="227" t="s">
        <v>215</v>
      </c>
      <c r="E315" s="228" t="s">
        <v>1069</v>
      </c>
      <c r="F315" s="229" t="s">
        <v>1070</v>
      </c>
      <c r="G315" s="230" t="s">
        <v>277</v>
      </c>
      <c r="H315" s="231">
        <v>1</v>
      </c>
      <c r="I315" s="232"/>
      <c r="J315" s="233">
        <f>ROUND(I315*H315,2)</f>
        <v>0</v>
      </c>
      <c r="K315" s="234"/>
      <c r="L315" s="235"/>
      <c r="M315" s="236" t="s">
        <v>1</v>
      </c>
      <c r="N315" s="237" t="s">
        <v>38</v>
      </c>
      <c r="O315" s="77"/>
      <c r="P315" s="191">
        <f>O315*H315</f>
        <v>0</v>
      </c>
      <c r="Q315" s="191">
        <v>2.5899999999999999</v>
      </c>
      <c r="R315" s="191">
        <f>Q315*H315</f>
        <v>2.5899999999999999</v>
      </c>
      <c r="S315" s="191">
        <v>0</v>
      </c>
      <c r="T315" s="19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3" t="s">
        <v>183</v>
      </c>
      <c r="AT315" s="193" t="s">
        <v>215</v>
      </c>
      <c r="AU315" s="193" t="s">
        <v>82</v>
      </c>
      <c r="AY315" s="19" t="s">
        <v>135</v>
      </c>
      <c r="BE315" s="194">
        <f>IF(N315="základní",J315,0)</f>
        <v>0</v>
      </c>
      <c r="BF315" s="194">
        <f>IF(N315="snížená",J315,0)</f>
        <v>0</v>
      </c>
      <c r="BG315" s="194">
        <f>IF(N315="zákl. přenesená",J315,0)</f>
        <v>0</v>
      </c>
      <c r="BH315" s="194">
        <f>IF(N315="sníž. přenesená",J315,0)</f>
        <v>0</v>
      </c>
      <c r="BI315" s="194">
        <f>IF(N315="nulová",J315,0)</f>
        <v>0</v>
      </c>
      <c r="BJ315" s="19" t="s">
        <v>80</v>
      </c>
      <c r="BK315" s="194">
        <f>ROUND(I315*H315,2)</f>
        <v>0</v>
      </c>
      <c r="BL315" s="19" t="s">
        <v>141</v>
      </c>
      <c r="BM315" s="193" t="s">
        <v>1071</v>
      </c>
    </row>
    <row r="316" s="2" customFormat="1" ht="24.15" customHeight="1">
      <c r="A316" s="38"/>
      <c r="B316" s="180"/>
      <c r="C316" s="181" t="s">
        <v>412</v>
      </c>
      <c r="D316" s="181" t="s">
        <v>137</v>
      </c>
      <c r="E316" s="182" t="s">
        <v>1072</v>
      </c>
      <c r="F316" s="183" t="s">
        <v>1073</v>
      </c>
      <c r="G316" s="184" t="s">
        <v>277</v>
      </c>
      <c r="H316" s="185">
        <v>2</v>
      </c>
      <c r="I316" s="186"/>
      <c r="J316" s="187">
        <f>ROUND(I316*H316,2)</f>
        <v>0</v>
      </c>
      <c r="K316" s="188"/>
      <c r="L316" s="39"/>
      <c r="M316" s="189" t="s">
        <v>1</v>
      </c>
      <c r="N316" s="190" t="s">
        <v>38</v>
      </c>
      <c r="O316" s="77"/>
      <c r="P316" s="191">
        <f>O316*H316</f>
        <v>0</v>
      </c>
      <c r="Q316" s="191">
        <v>0.0098899999999999995</v>
      </c>
      <c r="R316" s="191">
        <f>Q316*H316</f>
        <v>0.019779999999999999</v>
      </c>
      <c r="S316" s="191">
        <v>0</v>
      </c>
      <c r="T316" s="19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3" t="s">
        <v>141</v>
      </c>
      <c r="AT316" s="193" t="s">
        <v>137</v>
      </c>
      <c r="AU316" s="193" t="s">
        <v>82</v>
      </c>
      <c r="AY316" s="19" t="s">
        <v>135</v>
      </c>
      <c r="BE316" s="194">
        <f>IF(N316="základní",J316,0)</f>
        <v>0</v>
      </c>
      <c r="BF316" s="194">
        <f>IF(N316="snížená",J316,0)</f>
        <v>0</v>
      </c>
      <c r="BG316" s="194">
        <f>IF(N316="zákl. přenesená",J316,0)</f>
        <v>0</v>
      </c>
      <c r="BH316" s="194">
        <f>IF(N316="sníž. přenesená",J316,0)</f>
        <v>0</v>
      </c>
      <c r="BI316" s="194">
        <f>IF(N316="nulová",J316,0)</f>
        <v>0</v>
      </c>
      <c r="BJ316" s="19" t="s">
        <v>80</v>
      </c>
      <c r="BK316" s="194">
        <f>ROUND(I316*H316,2)</f>
        <v>0</v>
      </c>
      <c r="BL316" s="19" t="s">
        <v>141</v>
      </c>
      <c r="BM316" s="193" t="s">
        <v>1074</v>
      </c>
    </row>
    <row r="317" s="13" customFormat="1">
      <c r="A317" s="13"/>
      <c r="B317" s="195"/>
      <c r="C317" s="13"/>
      <c r="D317" s="196" t="s">
        <v>143</v>
      </c>
      <c r="E317" s="197" t="s">
        <v>1</v>
      </c>
      <c r="F317" s="198" t="s">
        <v>1075</v>
      </c>
      <c r="G317" s="13"/>
      <c r="H317" s="199">
        <v>2</v>
      </c>
      <c r="I317" s="200"/>
      <c r="J317" s="13"/>
      <c r="K317" s="13"/>
      <c r="L317" s="195"/>
      <c r="M317" s="201"/>
      <c r="N317" s="202"/>
      <c r="O317" s="202"/>
      <c r="P317" s="202"/>
      <c r="Q317" s="202"/>
      <c r="R317" s="202"/>
      <c r="S317" s="202"/>
      <c r="T317" s="20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7" t="s">
        <v>143</v>
      </c>
      <c r="AU317" s="197" t="s">
        <v>82</v>
      </c>
      <c r="AV317" s="13" t="s">
        <v>82</v>
      </c>
      <c r="AW317" s="13" t="s">
        <v>30</v>
      </c>
      <c r="AX317" s="13" t="s">
        <v>80</v>
      </c>
      <c r="AY317" s="197" t="s">
        <v>135</v>
      </c>
    </row>
    <row r="318" s="2" customFormat="1" ht="24.15" customHeight="1">
      <c r="A318" s="38"/>
      <c r="B318" s="180"/>
      <c r="C318" s="227" t="s">
        <v>416</v>
      </c>
      <c r="D318" s="227" t="s">
        <v>215</v>
      </c>
      <c r="E318" s="228" t="s">
        <v>1076</v>
      </c>
      <c r="F318" s="229" t="s">
        <v>1077</v>
      </c>
      <c r="G318" s="230" t="s">
        <v>277</v>
      </c>
      <c r="H318" s="231">
        <v>2</v>
      </c>
      <c r="I318" s="232"/>
      <c r="J318" s="233">
        <f>ROUND(I318*H318,2)</f>
        <v>0</v>
      </c>
      <c r="K318" s="234"/>
      <c r="L318" s="235"/>
      <c r="M318" s="236" t="s">
        <v>1</v>
      </c>
      <c r="N318" s="237" t="s">
        <v>38</v>
      </c>
      <c r="O318" s="77"/>
      <c r="P318" s="191">
        <f>O318*H318</f>
        <v>0</v>
      </c>
      <c r="Q318" s="191">
        <v>0.254</v>
      </c>
      <c r="R318" s="191">
        <f>Q318*H318</f>
        <v>0.50800000000000001</v>
      </c>
      <c r="S318" s="191">
        <v>0</v>
      </c>
      <c r="T318" s="19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3" t="s">
        <v>183</v>
      </c>
      <c r="AT318" s="193" t="s">
        <v>215</v>
      </c>
      <c r="AU318" s="193" t="s">
        <v>82</v>
      </c>
      <c r="AY318" s="19" t="s">
        <v>135</v>
      </c>
      <c r="BE318" s="194">
        <f>IF(N318="základní",J318,0)</f>
        <v>0</v>
      </c>
      <c r="BF318" s="194">
        <f>IF(N318="snížená",J318,0)</f>
        <v>0</v>
      </c>
      <c r="BG318" s="194">
        <f>IF(N318="zákl. přenesená",J318,0)</f>
        <v>0</v>
      </c>
      <c r="BH318" s="194">
        <f>IF(N318="sníž. přenesená",J318,0)</f>
        <v>0</v>
      </c>
      <c r="BI318" s="194">
        <f>IF(N318="nulová",J318,0)</f>
        <v>0</v>
      </c>
      <c r="BJ318" s="19" t="s">
        <v>80</v>
      </c>
      <c r="BK318" s="194">
        <f>ROUND(I318*H318,2)</f>
        <v>0</v>
      </c>
      <c r="BL318" s="19" t="s">
        <v>141</v>
      </c>
      <c r="BM318" s="193" t="s">
        <v>1078</v>
      </c>
    </row>
    <row r="319" s="2" customFormat="1" ht="24.15" customHeight="1">
      <c r="A319" s="38"/>
      <c r="B319" s="180"/>
      <c r="C319" s="181" t="s">
        <v>424</v>
      </c>
      <c r="D319" s="181" t="s">
        <v>137</v>
      </c>
      <c r="E319" s="182" t="s">
        <v>1079</v>
      </c>
      <c r="F319" s="183" t="s">
        <v>1080</v>
      </c>
      <c r="G319" s="184" t="s">
        <v>277</v>
      </c>
      <c r="H319" s="185">
        <v>1</v>
      </c>
      <c r="I319" s="186"/>
      <c r="J319" s="187">
        <f>ROUND(I319*H319,2)</f>
        <v>0</v>
      </c>
      <c r="K319" s="188"/>
      <c r="L319" s="39"/>
      <c r="M319" s="189" t="s">
        <v>1</v>
      </c>
      <c r="N319" s="190" t="s">
        <v>38</v>
      </c>
      <c r="O319" s="77"/>
      <c r="P319" s="191">
        <f>O319*H319</f>
        <v>0</v>
      </c>
      <c r="Q319" s="191">
        <v>0.0098899999999999995</v>
      </c>
      <c r="R319" s="191">
        <f>Q319*H319</f>
        <v>0.0098899999999999995</v>
      </c>
      <c r="S319" s="191">
        <v>0</v>
      </c>
      <c r="T319" s="19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3" t="s">
        <v>141</v>
      </c>
      <c r="AT319" s="193" t="s">
        <v>137</v>
      </c>
      <c r="AU319" s="193" t="s">
        <v>82</v>
      </c>
      <c r="AY319" s="19" t="s">
        <v>135</v>
      </c>
      <c r="BE319" s="194">
        <f>IF(N319="základní",J319,0)</f>
        <v>0</v>
      </c>
      <c r="BF319" s="194">
        <f>IF(N319="snížená",J319,0)</f>
        <v>0</v>
      </c>
      <c r="BG319" s="194">
        <f>IF(N319="zákl. přenesená",J319,0)</f>
        <v>0</v>
      </c>
      <c r="BH319" s="194">
        <f>IF(N319="sníž. přenesená",J319,0)</f>
        <v>0</v>
      </c>
      <c r="BI319" s="194">
        <f>IF(N319="nulová",J319,0)</f>
        <v>0</v>
      </c>
      <c r="BJ319" s="19" t="s">
        <v>80</v>
      </c>
      <c r="BK319" s="194">
        <f>ROUND(I319*H319,2)</f>
        <v>0</v>
      </c>
      <c r="BL319" s="19" t="s">
        <v>141</v>
      </c>
      <c r="BM319" s="193" t="s">
        <v>1081</v>
      </c>
    </row>
    <row r="320" s="13" customFormat="1">
      <c r="A320" s="13"/>
      <c r="B320" s="195"/>
      <c r="C320" s="13"/>
      <c r="D320" s="196" t="s">
        <v>143</v>
      </c>
      <c r="E320" s="197" t="s">
        <v>1</v>
      </c>
      <c r="F320" s="198" t="s">
        <v>1068</v>
      </c>
      <c r="G320" s="13"/>
      <c r="H320" s="199">
        <v>1</v>
      </c>
      <c r="I320" s="200"/>
      <c r="J320" s="13"/>
      <c r="K320" s="13"/>
      <c r="L320" s="195"/>
      <c r="M320" s="201"/>
      <c r="N320" s="202"/>
      <c r="O320" s="202"/>
      <c r="P320" s="202"/>
      <c r="Q320" s="202"/>
      <c r="R320" s="202"/>
      <c r="S320" s="202"/>
      <c r="T320" s="20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7" t="s">
        <v>143</v>
      </c>
      <c r="AU320" s="197" t="s">
        <v>82</v>
      </c>
      <c r="AV320" s="13" t="s">
        <v>82</v>
      </c>
      <c r="AW320" s="13" t="s">
        <v>30</v>
      </c>
      <c r="AX320" s="13" t="s">
        <v>80</v>
      </c>
      <c r="AY320" s="197" t="s">
        <v>135</v>
      </c>
    </row>
    <row r="321" s="2" customFormat="1" ht="24.15" customHeight="1">
      <c r="A321" s="38"/>
      <c r="B321" s="180"/>
      <c r="C321" s="227" t="s">
        <v>428</v>
      </c>
      <c r="D321" s="227" t="s">
        <v>215</v>
      </c>
      <c r="E321" s="228" t="s">
        <v>1082</v>
      </c>
      <c r="F321" s="229" t="s">
        <v>1083</v>
      </c>
      <c r="G321" s="230" t="s">
        <v>277</v>
      </c>
      <c r="H321" s="231">
        <v>1</v>
      </c>
      <c r="I321" s="232"/>
      <c r="J321" s="233">
        <f>ROUND(I321*H321,2)</f>
        <v>0</v>
      </c>
      <c r="K321" s="234"/>
      <c r="L321" s="235"/>
      <c r="M321" s="236" t="s">
        <v>1</v>
      </c>
      <c r="N321" s="237" t="s">
        <v>38</v>
      </c>
      <c r="O321" s="77"/>
      <c r="P321" s="191">
        <f>O321*H321</f>
        <v>0</v>
      </c>
      <c r="Q321" s="191">
        <v>0.50600000000000001</v>
      </c>
      <c r="R321" s="191">
        <f>Q321*H321</f>
        <v>0.50600000000000001</v>
      </c>
      <c r="S321" s="191">
        <v>0</v>
      </c>
      <c r="T321" s="19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93" t="s">
        <v>183</v>
      </c>
      <c r="AT321" s="193" t="s">
        <v>215</v>
      </c>
      <c r="AU321" s="193" t="s">
        <v>82</v>
      </c>
      <c r="AY321" s="19" t="s">
        <v>135</v>
      </c>
      <c r="BE321" s="194">
        <f>IF(N321="základní",J321,0)</f>
        <v>0</v>
      </c>
      <c r="BF321" s="194">
        <f>IF(N321="snížená",J321,0)</f>
        <v>0</v>
      </c>
      <c r="BG321" s="194">
        <f>IF(N321="zákl. přenesená",J321,0)</f>
        <v>0</v>
      </c>
      <c r="BH321" s="194">
        <f>IF(N321="sníž. přenesená",J321,0)</f>
        <v>0</v>
      </c>
      <c r="BI321" s="194">
        <f>IF(N321="nulová",J321,0)</f>
        <v>0</v>
      </c>
      <c r="BJ321" s="19" t="s">
        <v>80</v>
      </c>
      <c r="BK321" s="194">
        <f>ROUND(I321*H321,2)</f>
        <v>0</v>
      </c>
      <c r="BL321" s="19" t="s">
        <v>141</v>
      </c>
      <c r="BM321" s="193" t="s">
        <v>1084</v>
      </c>
    </row>
    <row r="322" s="2" customFormat="1" ht="24.15" customHeight="1">
      <c r="A322" s="38"/>
      <c r="B322" s="180"/>
      <c r="C322" s="181" t="s">
        <v>432</v>
      </c>
      <c r="D322" s="181" t="s">
        <v>137</v>
      </c>
      <c r="E322" s="182" t="s">
        <v>1085</v>
      </c>
      <c r="F322" s="183" t="s">
        <v>1086</v>
      </c>
      <c r="G322" s="184" t="s">
        <v>277</v>
      </c>
      <c r="H322" s="185">
        <v>3</v>
      </c>
      <c r="I322" s="186"/>
      <c r="J322" s="187">
        <f>ROUND(I322*H322,2)</f>
        <v>0</v>
      </c>
      <c r="K322" s="188"/>
      <c r="L322" s="39"/>
      <c r="M322" s="189" t="s">
        <v>1</v>
      </c>
      <c r="N322" s="190" t="s">
        <v>38</v>
      </c>
      <c r="O322" s="77"/>
      <c r="P322" s="191">
        <f>O322*H322</f>
        <v>0</v>
      </c>
      <c r="Q322" s="191">
        <v>0.0098899999999999995</v>
      </c>
      <c r="R322" s="191">
        <f>Q322*H322</f>
        <v>0.029669999999999998</v>
      </c>
      <c r="S322" s="191">
        <v>0</v>
      </c>
      <c r="T322" s="19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3" t="s">
        <v>141</v>
      </c>
      <c r="AT322" s="193" t="s">
        <v>137</v>
      </c>
      <c r="AU322" s="193" t="s">
        <v>82</v>
      </c>
      <c r="AY322" s="19" t="s">
        <v>135</v>
      </c>
      <c r="BE322" s="194">
        <f>IF(N322="základní",J322,0)</f>
        <v>0</v>
      </c>
      <c r="BF322" s="194">
        <f>IF(N322="snížená",J322,0)</f>
        <v>0</v>
      </c>
      <c r="BG322" s="194">
        <f>IF(N322="zákl. přenesená",J322,0)</f>
        <v>0</v>
      </c>
      <c r="BH322" s="194">
        <f>IF(N322="sníž. přenesená",J322,0)</f>
        <v>0</v>
      </c>
      <c r="BI322" s="194">
        <f>IF(N322="nulová",J322,0)</f>
        <v>0</v>
      </c>
      <c r="BJ322" s="19" t="s">
        <v>80</v>
      </c>
      <c r="BK322" s="194">
        <f>ROUND(I322*H322,2)</f>
        <v>0</v>
      </c>
      <c r="BL322" s="19" t="s">
        <v>141</v>
      </c>
      <c r="BM322" s="193" t="s">
        <v>1087</v>
      </c>
    </row>
    <row r="323" s="13" customFormat="1">
      <c r="A323" s="13"/>
      <c r="B323" s="195"/>
      <c r="C323" s="13"/>
      <c r="D323" s="196" t="s">
        <v>143</v>
      </c>
      <c r="E323" s="197" t="s">
        <v>1</v>
      </c>
      <c r="F323" s="198" t="s">
        <v>1088</v>
      </c>
      <c r="G323" s="13"/>
      <c r="H323" s="199">
        <v>3</v>
      </c>
      <c r="I323" s="200"/>
      <c r="J323" s="13"/>
      <c r="K323" s="13"/>
      <c r="L323" s="195"/>
      <c r="M323" s="201"/>
      <c r="N323" s="202"/>
      <c r="O323" s="202"/>
      <c r="P323" s="202"/>
      <c r="Q323" s="202"/>
      <c r="R323" s="202"/>
      <c r="S323" s="202"/>
      <c r="T323" s="20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7" t="s">
        <v>143</v>
      </c>
      <c r="AU323" s="197" t="s">
        <v>82</v>
      </c>
      <c r="AV323" s="13" t="s">
        <v>82</v>
      </c>
      <c r="AW323" s="13" t="s">
        <v>30</v>
      </c>
      <c r="AX323" s="13" t="s">
        <v>80</v>
      </c>
      <c r="AY323" s="197" t="s">
        <v>135</v>
      </c>
    </row>
    <row r="324" s="2" customFormat="1" ht="33" customHeight="1">
      <c r="A324" s="38"/>
      <c r="B324" s="180"/>
      <c r="C324" s="227" t="s">
        <v>436</v>
      </c>
      <c r="D324" s="227" t="s">
        <v>215</v>
      </c>
      <c r="E324" s="228" t="s">
        <v>1089</v>
      </c>
      <c r="F324" s="229" t="s">
        <v>1090</v>
      </c>
      <c r="G324" s="230" t="s">
        <v>277</v>
      </c>
      <c r="H324" s="231">
        <v>3</v>
      </c>
      <c r="I324" s="232"/>
      <c r="J324" s="233">
        <f>ROUND(I324*H324,2)</f>
        <v>0</v>
      </c>
      <c r="K324" s="234"/>
      <c r="L324" s="235"/>
      <c r="M324" s="236" t="s">
        <v>1</v>
      </c>
      <c r="N324" s="237" t="s">
        <v>38</v>
      </c>
      <c r="O324" s="77"/>
      <c r="P324" s="191">
        <f>O324*H324</f>
        <v>0</v>
      </c>
      <c r="Q324" s="191">
        <v>1.0129999999999999</v>
      </c>
      <c r="R324" s="191">
        <f>Q324*H324</f>
        <v>3.0389999999999997</v>
      </c>
      <c r="S324" s="191">
        <v>0</v>
      </c>
      <c r="T324" s="19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3" t="s">
        <v>183</v>
      </c>
      <c r="AT324" s="193" t="s">
        <v>215</v>
      </c>
      <c r="AU324" s="193" t="s">
        <v>82</v>
      </c>
      <c r="AY324" s="19" t="s">
        <v>135</v>
      </c>
      <c r="BE324" s="194">
        <f>IF(N324="základní",J324,0)</f>
        <v>0</v>
      </c>
      <c r="BF324" s="194">
        <f>IF(N324="snížená",J324,0)</f>
        <v>0</v>
      </c>
      <c r="BG324" s="194">
        <f>IF(N324="zákl. přenesená",J324,0)</f>
        <v>0</v>
      </c>
      <c r="BH324" s="194">
        <f>IF(N324="sníž. přenesená",J324,0)</f>
        <v>0</v>
      </c>
      <c r="BI324" s="194">
        <f>IF(N324="nulová",J324,0)</f>
        <v>0</v>
      </c>
      <c r="BJ324" s="19" t="s">
        <v>80</v>
      </c>
      <c r="BK324" s="194">
        <f>ROUND(I324*H324,2)</f>
        <v>0</v>
      </c>
      <c r="BL324" s="19" t="s">
        <v>141</v>
      </c>
      <c r="BM324" s="193" t="s">
        <v>1091</v>
      </c>
    </row>
    <row r="325" s="2" customFormat="1" ht="24.15" customHeight="1">
      <c r="A325" s="38"/>
      <c r="B325" s="180"/>
      <c r="C325" s="181" t="s">
        <v>440</v>
      </c>
      <c r="D325" s="181" t="s">
        <v>137</v>
      </c>
      <c r="E325" s="182" t="s">
        <v>1092</v>
      </c>
      <c r="F325" s="183" t="s">
        <v>1093</v>
      </c>
      <c r="G325" s="184" t="s">
        <v>277</v>
      </c>
      <c r="H325" s="185">
        <v>4</v>
      </c>
      <c r="I325" s="186"/>
      <c r="J325" s="187">
        <f>ROUND(I325*H325,2)</f>
        <v>0</v>
      </c>
      <c r="K325" s="188"/>
      <c r="L325" s="39"/>
      <c r="M325" s="189" t="s">
        <v>1</v>
      </c>
      <c r="N325" s="190" t="s">
        <v>38</v>
      </c>
      <c r="O325" s="77"/>
      <c r="P325" s="191">
        <f>O325*H325</f>
        <v>0</v>
      </c>
      <c r="Q325" s="191">
        <v>0.01218</v>
      </c>
      <c r="R325" s="191">
        <f>Q325*H325</f>
        <v>0.048719999999999999</v>
      </c>
      <c r="S325" s="191">
        <v>0</v>
      </c>
      <c r="T325" s="19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3" t="s">
        <v>141</v>
      </c>
      <c r="AT325" s="193" t="s">
        <v>137</v>
      </c>
      <c r="AU325" s="193" t="s">
        <v>82</v>
      </c>
      <c r="AY325" s="19" t="s">
        <v>135</v>
      </c>
      <c r="BE325" s="194">
        <f>IF(N325="základní",J325,0)</f>
        <v>0</v>
      </c>
      <c r="BF325" s="194">
        <f>IF(N325="snížená",J325,0)</f>
        <v>0</v>
      </c>
      <c r="BG325" s="194">
        <f>IF(N325="zákl. přenesená",J325,0)</f>
        <v>0</v>
      </c>
      <c r="BH325" s="194">
        <f>IF(N325="sníž. přenesená",J325,0)</f>
        <v>0</v>
      </c>
      <c r="BI325" s="194">
        <f>IF(N325="nulová",J325,0)</f>
        <v>0</v>
      </c>
      <c r="BJ325" s="19" t="s">
        <v>80</v>
      </c>
      <c r="BK325" s="194">
        <f>ROUND(I325*H325,2)</f>
        <v>0</v>
      </c>
      <c r="BL325" s="19" t="s">
        <v>141</v>
      </c>
      <c r="BM325" s="193" t="s">
        <v>1094</v>
      </c>
    </row>
    <row r="326" s="13" customFormat="1">
      <c r="A326" s="13"/>
      <c r="B326" s="195"/>
      <c r="C326" s="13"/>
      <c r="D326" s="196" t="s">
        <v>143</v>
      </c>
      <c r="E326" s="197" t="s">
        <v>1</v>
      </c>
      <c r="F326" s="198" t="s">
        <v>1095</v>
      </c>
      <c r="G326" s="13"/>
      <c r="H326" s="199">
        <v>4</v>
      </c>
      <c r="I326" s="200"/>
      <c r="J326" s="13"/>
      <c r="K326" s="13"/>
      <c r="L326" s="195"/>
      <c r="M326" s="201"/>
      <c r="N326" s="202"/>
      <c r="O326" s="202"/>
      <c r="P326" s="202"/>
      <c r="Q326" s="202"/>
      <c r="R326" s="202"/>
      <c r="S326" s="202"/>
      <c r="T326" s="20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97" t="s">
        <v>143</v>
      </c>
      <c r="AU326" s="197" t="s">
        <v>82</v>
      </c>
      <c r="AV326" s="13" t="s">
        <v>82</v>
      </c>
      <c r="AW326" s="13" t="s">
        <v>30</v>
      </c>
      <c r="AX326" s="13" t="s">
        <v>80</v>
      </c>
      <c r="AY326" s="197" t="s">
        <v>135</v>
      </c>
    </row>
    <row r="327" s="2" customFormat="1" ht="16.5" customHeight="1">
      <c r="A327" s="38"/>
      <c r="B327" s="180"/>
      <c r="C327" s="227" t="s">
        <v>452</v>
      </c>
      <c r="D327" s="227" t="s">
        <v>215</v>
      </c>
      <c r="E327" s="228" t="s">
        <v>1096</v>
      </c>
      <c r="F327" s="229" t="s">
        <v>1097</v>
      </c>
      <c r="G327" s="230" t="s">
        <v>277</v>
      </c>
      <c r="H327" s="231">
        <v>4</v>
      </c>
      <c r="I327" s="232"/>
      <c r="J327" s="233">
        <f>ROUND(I327*H327,2)</f>
        <v>0</v>
      </c>
      <c r="K327" s="234"/>
      <c r="L327" s="235"/>
      <c r="M327" s="236" t="s">
        <v>1</v>
      </c>
      <c r="N327" s="237" t="s">
        <v>38</v>
      </c>
      <c r="O327" s="77"/>
      <c r="P327" s="191">
        <f>O327*H327</f>
        <v>0</v>
      </c>
      <c r="Q327" s="191">
        <v>0.58499999999999996</v>
      </c>
      <c r="R327" s="191">
        <f>Q327*H327</f>
        <v>2.3399999999999999</v>
      </c>
      <c r="S327" s="191">
        <v>0</v>
      </c>
      <c r="T327" s="19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93" t="s">
        <v>183</v>
      </c>
      <c r="AT327" s="193" t="s">
        <v>215</v>
      </c>
      <c r="AU327" s="193" t="s">
        <v>82</v>
      </c>
      <c r="AY327" s="19" t="s">
        <v>135</v>
      </c>
      <c r="BE327" s="194">
        <f>IF(N327="základní",J327,0)</f>
        <v>0</v>
      </c>
      <c r="BF327" s="194">
        <f>IF(N327="snížená",J327,0)</f>
        <v>0</v>
      </c>
      <c r="BG327" s="194">
        <f>IF(N327="zákl. přenesená",J327,0)</f>
        <v>0</v>
      </c>
      <c r="BH327" s="194">
        <f>IF(N327="sníž. přenesená",J327,0)</f>
        <v>0</v>
      </c>
      <c r="BI327" s="194">
        <f>IF(N327="nulová",J327,0)</f>
        <v>0</v>
      </c>
      <c r="BJ327" s="19" t="s">
        <v>80</v>
      </c>
      <c r="BK327" s="194">
        <f>ROUND(I327*H327,2)</f>
        <v>0</v>
      </c>
      <c r="BL327" s="19" t="s">
        <v>141</v>
      </c>
      <c r="BM327" s="193" t="s">
        <v>1098</v>
      </c>
    </row>
    <row r="328" s="2" customFormat="1" ht="21.75" customHeight="1">
      <c r="A328" s="38"/>
      <c r="B328" s="180"/>
      <c r="C328" s="227" t="s">
        <v>457</v>
      </c>
      <c r="D328" s="227" t="s">
        <v>215</v>
      </c>
      <c r="E328" s="228" t="s">
        <v>1099</v>
      </c>
      <c r="F328" s="229" t="s">
        <v>1100</v>
      </c>
      <c r="G328" s="230" t="s">
        <v>277</v>
      </c>
      <c r="H328" s="231">
        <v>2</v>
      </c>
      <c r="I328" s="232"/>
      <c r="J328" s="233">
        <f>ROUND(I328*H328,2)</f>
        <v>0</v>
      </c>
      <c r="K328" s="234"/>
      <c r="L328" s="235"/>
      <c r="M328" s="236" t="s">
        <v>1</v>
      </c>
      <c r="N328" s="237" t="s">
        <v>38</v>
      </c>
      <c r="O328" s="77"/>
      <c r="P328" s="191">
        <f>O328*H328</f>
        <v>0</v>
      </c>
      <c r="Q328" s="191">
        <v>0.068000000000000005</v>
      </c>
      <c r="R328" s="191">
        <f>Q328*H328</f>
        <v>0.13600000000000001</v>
      </c>
      <c r="S328" s="191">
        <v>0</v>
      </c>
      <c r="T328" s="19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3" t="s">
        <v>183</v>
      </c>
      <c r="AT328" s="193" t="s">
        <v>215</v>
      </c>
      <c r="AU328" s="193" t="s">
        <v>82</v>
      </c>
      <c r="AY328" s="19" t="s">
        <v>135</v>
      </c>
      <c r="BE328" s="194">
        <f>IF(N328="základní",J328,0)</f>
        <v>0</v>
      </c>
      <c r="BF328" s="194">
        <f>IF(N328="snížená",J328,0)</f>
        <v>0</v>
      </c>
      <c r="BG328" s="194">
        <f>IF(N328="zákl. přenesená",J328,0)</f>
        <v>0</v>
      </c>
      <c r="BH328" s="194">
        <f>IF(N328="sníž. přenesená",J328,0)</f>
        <v>0</v>
      </c>
      <c r="BI328" s="194">
        <f>IF(N328="nulová",J328,0)</f>
        <v>0</v>
      </c>
      <c r="BJ328" s="19" t="s">
        <v>80</v>
      </c>
      <c r="BK328" s="194">
        <f>ROUND(I328*H328,2)</f>
        <v>0</v>
      </c>
      <c r="BL328" s="19" t="s">
        <v>141</v>
      </c>
      <c r="BM328" s="193" t="s">
        <v>1101</v>
      </c>
    </row>
    <row r="329" s="13" customFormat="1">
      <c r="A329" s="13"/>
      <c r="B329" s="195"/>
      <c r="C329" s="13"/>
      <c r="D329" s="196" t="s">
        <v>143</v>
      </c>
      <c r="E329" s="197" t="s">
        <v>1</v>
      </c>
      <c r="F329" s="198" t="s">
        <v>1102</v>
      </c>
      <c r="G329" s="13"/>
      <c r="H329" s="199">
        <v>2</v>
      </c>
      <c r="I329" s="200"/>
      <c r="J329" s="13"/>
      <c r="K329" s="13"/>
      <c r="L329" s="195"/>
      <c r="M329" s="201"/>
      <c r="N329" s="202"/>
      <c r="O329" s="202"/>
      <c r="P329" s="202"/>
      <c r="Q329" s="202"/>
      <c r="R329" s="202"/>
      <c r="S329" s="202"/>
      <c r="T329" s="20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7" t="s">
        <v>143</v>
      </c>
      <c r="AU329" s="197" t="s">
        <v>82</v>
      </c>
      <c r="AV329" s="13" t="s">
        <v>82</v>
      </c>
      <c r="AW329" s="13" t="s">
        <v>30</v>
      </c>
      <c r="AX329" s="13" t="s">
        <v>80</v>
      </c>
      <c r="AY329" s="197" t="s">
        <v>135</v>
      </c>
    </row>
    <row r="330" s="2" customFormat="1" ht="16.5" customHeight="1">
      <c r="A330" s="38"/>
      <c r="B330" s="180"/>
      <c r="C330" s="227" t="s">
        <v>466</v>
      </c>
      <c r="D330" s="227" t="s">
        <v>215</v>
      </c>
      <c r="E330" s="228" t="s">
        <v>1103</v>
      </c>
      <c r="F330" s="229" t="s">
        <v>1104</v>
      </c>
      <c r="G330" s="230" t="s">
        <v>277</v>
      </c>
      <c r="H330" s="231">
        <v>1</v>
      </c>
      <c r="I330" s="232"/>
      <c r="J330" s="233">
        <f>ROUND(I330*H330,2)</f>
        <v>0</v>
      </c>
      <c r="K330" s="234"/>
      <c r="L330" s="235"/>
      <c r="M330" s="236" t="s">
        <v>1</v>
      </c>
      <c r="N330" s="237" t="s">
        <v>38</v>
      </c>
      <c r="O330" s="77"/>
      <c r="P330" s="191">
        <f>O330*H330</f>
        <v>0</v>
      </c>
      <c r="Q330" s="191">
        <v>0.028000000000000001</v>
      </c>
      <c r="R330" s="191">
        <f>Q330*H330</f>
        <v>0.028000000000000001</v>
      </c>
      <c r="S330" s="191">
        <v>0</v>
      </c>
      <c r="T330" s="19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3" t="s">
        <v>183</v>
      </c>
      <c r="AT330" s="193" t="s">
        <v>215</v>
      </c>
      <c r="AU330" s="193" t="s">
        <v>82</v>
      </c>
      <c r="AY330" s="19" t="s">
        <v>135</v>
      </c>
      <c r="BE330" s="194">
        <f>IF(N330="základní",J330,0)</f>
        <v>0</v>
      </c>
      <c r="BF330" s="194">
        <f>IF(N330="snížená",J330,0)</f>
        <v>0</v>
      </c>
      <c r="BG330" s="194">
        <f>IF(N330="zákl. přenesená",J330,0)</f>
        <v>0</v>
      </c>
      <c r="BH330" s="194">
        <f>IF(N330="sníž. přenesená",J330,0)</f>
        <v>0</v>
      </c>
      <c r="BI330" s="194">
        <f>IF(N330="nulová",J330,0)</f>
        <v>0</v>
      </c>
      <c r="BJ330" s="19" t="s">
        <v>80</v>
      </c>
      <c r="BK330" s="194">
        <f>ROUND(I330*H330,2)</f>
        <v>0</v>
      </c>
      <c r="BL330" s="19" t="s">
        <v>141</v>
      </c>
      <c r="BM330" s="193" t="s">
        <v>1105</v>
      </c>
    </row>
    <row r="331" s="13" customFormat="1">
      <c r="A331" s="13"/>
      <c r="B331" s="195"/>
      <c r="C331" s="13"/>
      <c r="D331" s="196" t="s">
        <v>143</v>
      </c>
      <c r="E331" s="197" t="s">
        <v>1</v>
      </c>
      <c r="F331" s="198" t="s">
        <v>1106</v>
      </c>
      <c r="G331" s="13"/>
      <c r="H331" s="199">
        <v>1</v>
      </c>
      <c r="I331" s="200"/>
      <c r="J331" s="13"/>
      <c r="K331" s="13"/>
      <c r="L331" s="195"/>
      <c r="M331" s="201"/>
      <c r="N331" s="202"/>
      <c r="O331" s="202"/>
      <c r="P331" s="202"/>
      <c r="Q331" s="202"/>
      <c r="R331" s="202"/>
      <c r="S331" s="202"/>
      <c r="T331" s="20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7" t="s">
        <v>143</v>
      </c>
      <c r="AU331" s="197" t="s">
        <v>82</v>
      </c>
      <c r="AV331" s="13" t="s">
        <v>82</v>
      </c>
      <c r="AW331" s="13" t="s">
        <v>30</v>
      </c>
      <c r="AX331" s="13" t="s">
        <v>80</v>
      </c>
      <c r="AY331" s="197" t="s">
        <v>135</v>
      </c>
    </row>
    <row r="332" s="2" customFormat="1" ht="16.5" customHeight="1">
      <c r="A332" s="38"/>
      <c r="B332" s="180"/>
      <c r="C332" s="227" t="s">
        <v>1107</v>
      </c>
      <c r="D332" s="227" t="s">
        <v>215</v>
      </c>
      <c r="E332" s="228" t="s">
        <v>1108</v>
      </c>
      <c r="F332" s="229" t="s">
        <v>1109</v>
      </c>
      <c r="G332" s="230" t="s">
        <v>277</v>
      </c>
      <c r="H332" s="231">
        <v>1</v>
      </c>
      <c r="I332" s="232"/>
      <c r="J332" s="233">
        <f>ROUND(I332*H332,2)</f>
        <v>0</v>
      </c>
      <c r="K332" s="234"/>
      <c r="L332" s="235"/>
      <c r="M332" s="236" t="s">
        <v>1</v>
      </c>
      <c r="N332" s="237" t="s">
        <v>38</v>
      </c>
      <c r="O332" s="77"/>
      <c r="P332" s="191">
        <f>O332*H332</f>
        <v>0</v>
      </c>
      <c r="Q332" s="191">
        <v>0.040000000000000001</v>
      </c>
      <c r="R332" s="191">
        <f>Q332*H332</f>
        <v>0.040000000000000001</v>
      </c>
      <c r="S332" s="191">
        <v>0</v>
      </c>
      <c r="T332" s="19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3" t="s">
        <v>183</v>
      </c>
      <c r="AT332" s="193" t="s">
        <v>215</v>
      </c>
      <c r="AU332" s="193" t="s">
        <v>82</v>
      </c>
      <c r="AY332" s="19" t="s">
        <v>135</v>
      </c>
      <c r="BE332" s="194">
        <f>IF(N332="základní",J332,0)</f>
        <v>0</v>
      </c>
      <c r="BF332" s="194">
        <f>IF(N332="snížená",J332,0)</f>
        <v>0</v>
      </c>
      <c r="BG332" s="194">
        <f>IF(N332="zákl. přenesená",J332,0)</f>
        <v>0</v>
      </c>
      <c r="BH332" s="194">
        <f>IF(N332="sníž. přenesená",J332,0)</f>
        <v>0</v>
      </c>
      <c r="BI332" s="194">
        <f>IF(N332="nulová",J332,0)</f>
        <v>0</v>
      </c>
      <c r="BJ332" s="19" t="s">
        <v>80</v>
      </c>
      <c r="BK332" s="194">
        <f>ROUND(I332*H332,2)</f>
        <v>0</v>
      </c>
      <c r="BL332" s="19" t="s">
        <v>141</v>
      </c>
      <c r="BM332" s="193" t="s">
        <v>1110</v>
      </c>
    </row>
    <row r="333" s="13" customFormat="1">
      <c r="A333" s="13"/>
      <c r="B333" s="195"/>
      <c r="C333" s="13"/>
      <c r="D333" s="196" t="s">
        <v>143</v>
      </c>
      <c r="E333" s="197" t="s">
        <v>1</v>
      </c>
      <c r="F333" s="198" t="s">
        <v>1106</v>
      </c>
      <c r="G333" s="13"/>
      <c r="H333" s="199">
        <v>1</v>
      </c>
      <c r="I333" s="200"/>
      <c r="J333" s="13"/>
      <c r="K333" s="13"/>
      <c r="L333" s="195"/>
      <c r="M333" s="201"/>
      <c r="N333" s="202"/>
      <c r="O333" s="202"/>
      <c r="P333" s="202"/>
      <c r="Q333" s="202"/>
      <c r="R333" s="202"/>
      <c r="S333" s="202"/>
      <c r="T333" s="20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7" t="s">
        <v>143</v>
      </c>
      <c r="AU333" s="197" t="s">
        <v>82</v>
      </c>
      <c r="AV333" s="13" t="s">
        <v>82</v>
      </c>
      <c r="AW333" s="13" t="s">
        <v>30</v>
      </c>
      <c r="AX333" s="13" t="s">
        <v>80</v>
      </c>
      <c r="AY333" s="197" t="s">
        <v>135</v>
      </c>
    </row>
    <row r="334" s="2" customFormat="1" ht="24.15" customHeight="1">
      <c r="A334" s="38"/>
      <c r="B334" s="180"/>
      <c r="C334" s="181" t="s">
        <v>475</v>
      </c>
      <c r="D334" s="181" t="s">
        <v>137</v>
      </c>
      <c r="E334" s="182" t="s">
        <v>1111</v>
      </c>
      <c r="F334" s="183" t="s">
        <v>1112</v>
      </c>
      <c r="G334" s="184" t="s">
        <v>277</v>
      </c>
      <c r="H334" s="185">
        <v>8</v>
      </c>
      <c r="I334" s="186"/>
      <c r="J334" s="187">
        <f>ROUND(I334*H334,2)</f>
        <v>0</v>
      </c>
      <c r="K334" s="188"/>
      <c r="L334" s="39"/>
      <c r="M334" s="189" t="s">
        <v>1</v>
      </c>
      <c r="N334" s="190" t="s">
        <v>38</v>
      </c>
      <c r="O334" s="77"/>
      <c r="P334" s="191">
        <f>O334*H334</f>
        <v>0</v>
      </c>
      <c r="Q334" s="191">
        <v>0.064509999999999998</v>
      </c>
      <c r="R334" s="191">
        <f>Q334*H334</f>
        <v>0.51607999999999998</v>
      </c>
      <c r="S334" s="191">
        <v>0</v>
      </c>
      <c r="T334" s="19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3" t="s">
        <v>141</v>
      </c>
      <c r="AT334" s="193" t="s">
        <v>137</v>
      </c>
      <c r="AU334" s="193" t="s">
        <v>82</v>
      </c>
      <c r="AY334" s="19" t="s">
        <v>135</v>
      </c>
      <c r="BE334" s="194">
        <f>IF(N334="základní",J334,0)</f>
        <v>0</v>
      </c>
      <c r="BF334" s="194">
        <f>IF(N334="snížená",J334,0)</f>
        <v>0</v>
      </c>
      <c r="BG334" s="194">
        <f>IF(N334="zákl. přenesená",J334,0)</f>
        <v>0</v>
      </c>
      <c r="BH334" s="194">
        <f>IF(N334="sníž. přenesená",J334,0)</f>
        <v>0</v>
      </c>
      <c r="BI334" s="194">
        <f>IF(N334="nulová",J334,0)</f>
        <v>0</v>
      </c>
      <c r="BJ334" s="19" t="s">
        <v>80</v>
      </c>
      <c r="BK334" s="194">
        <f>ROUND(I334*H334,2)</f>
        <v>0</v>
      </c>
      <c r="BL334" s="19" t="s">
        <v>141</v>
      </c>
      <c r="BM334" s="193" t="s">
        <v>1113</v>
      </c>
    </row>
    <row r="335" s="13" customFormat="1">
      <c r="A335" s="13"/>
      <c r="B335" s="195"/>
      <c r="C335" s="13"/>
      <c r="D335" s="196" t="s">
        <v>143</v>
      </c>
      <c r="E335" s="197" t="s">
        <v>1</v>
      </c>
      <c r="F335" s="198" t="s">
        <v>1114</v>
      </c>
      <c r="G335" s="13"/>
      <c r="H335" s="199">
        <v>8</v>
      </c>
      <c r="I335" s="200"/>
      <c r="J335" s="13"/>
      <c r="K335" s="13"/>
      <c r="L335" s="195"/>
      <c r="M335" s="201"/>
      <c r="N335" s="202"/>
      <c r="O335" s="202"/>
      <c r="P335" s="202"/>
      <c r="Q335" s="202"/>
      <c r="R335" s="202"/>
      <c r="S335" s="202"/>
      <c r="T335" s="20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7" t="s">
        <v>143</v>
      </c>
      <c r="AU335" s="197" t="s">
        <v>82</v>
      </c>
      <c r="AV335" s="13" t="s">
        <v>82</v>
      </c>
      <c r="AW335" s="13" t="s">
        <v>30</v>
      </c>
      <c r="AX335" s="13" t="s">
        <v>80</v>
      </c>
      <c r="AY335" s="197" t="s">
        <v>135</v>
      </c>
    </row>
    <row r="336" s="2" customFormat="1" ht="33" customHeight="1">
      <c r="A336" s="38"/>
      <c r="B336" s="180"/>
      <c r="C336" s="181" t="s">
        <v>485</v>
      </c>
      <c r="D336" s="181" t="s">
        <v>137</v>
      </c>
      <c r="E336" s="182" t="s">
        <v>1115</v>
      </c>
      <c r="F336" s="183" t="s">
        <v>1116</v>
      </c>
      <c r="G336" s="184" t="s">
        <v>277</v>
      </c>
      <c r="H336" s="185">
        <v>8</v>
      </c>
      <c r="I336" s="186"/>
      <c r="J336" s="187">
        <f>ROUND(I336*H336,2)</f>
        <v>0</v>
      </c>
      <c r="K336" s="188"/>
      <c r="L336" s="39"/>
      <c r="M336" s="189" t="s">
        <v>1</v>
      </c>
      <c r="N336" s="190" t="s">
        <v>38</v>
      </c>
      <c r="O336" s="77"/>
      <c r="P336" s="191">
        <f>O336*H336</f>
        <v>0</v>
      </c>
      <c r="Q336" s="191">
        <v>0.0062100000000000002</v>
      </c>
      <c r="R336" s="191">
        <f>Q336*H336</f>
        <v>0.049680000000000002</v>
      </c>
      <c r="S336" s="191">
        <v>0</v>
      </c>
      <c r="T336" s="19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3" t="s">
        <v>141</v>
      </c>
      <c r="AT336" s="193" t="s">
        <v>137</v>
      </c>
      <c r="AU336" s="193" t="s">
        <v>82</v>
      </c>
      <c r="AY336" s="19" t="s">
        <v>135</v>
      </c>
      <c r="BE336" s="194">
        <f>IF(N336="základní",J336,0)</f>
        <v>0</v>
      </c>
      <c r="BF336" s="194">
        <f>IF(N336="snížená",J336,0)</f>
        <v>0</v>
      </c>
      <c r="BG336" s="194">
        <f>IF(N336="zákl. přenesená",J336,0)</f>
        <v>0</v>
      </c>
      <c r="BH336" s="194">
        <f>IF(N336="sníž. přenesená",J336,0)</f>
        <v>0</v>
      </c>
      <c r="BI336" s="194">
        <f>IF(N336="nulová",J336,0)</f>
        <v>0</v>
      </c>
      <c r="BJ336" s="19" t="s">
        <v>80</v>
      </c>
      <c r="BK336" s="194">
        <f>ROUND(I336*H336,2)</f>
        <v>0</v>
      </c>
      <c r="BL336" s="19" t="s">
        <v>141</v>
      </c>
      <c r="BM336" s="193" t="s">
        <v>1117</v>
      </c>
    </row>
    <row r="337" s="2" customFormat="1" ht="24.15" customHeight="1">
      <c r="A337" s="38"/>
      <c r="B337" s="180"/>
      <c r="C337" s="181" t="s">
        <v>489</v>
      </c>
      <c r="D337" s="181" t="s">
        <v>137</v>
      </c>
      <c r="E337" s="182" t="s">
        <v>1118</v>
      </c>
      <c r="F337" s="183" t="s">
        <v>1119</v>
      </c>
      <c r="G337" s="184" t="s">
        <v>277</v>
      </c>
      <c r="H337" s="185">
        <v>8</v>
      </c>
      <c r="I337" s="186"/>
      <c r="J337" s="187">
        <f>ROUND(I337*H337,2)</f>
        <v>0</v>
      </c>
      <c r="K337" s="188"/>
      <c r="L337" s="39"/>
      <c r="M337" s="189" t="s">
        <v>1</v>
      </c>
      <c r="N337" s="190" t="s">
        <v>38</v>
      </c>
      <c r="O337" s="77"/>
      <c r="P337" s="191">
        <f>O337*H337</f>
        <v>0</v>
      </c>
      <c r="Q337" s="191">
        <v>0</v>
      </c>
      <c r="R337" s="191">
        <f>Q337*H337</f>
        <v>0</v>
      </c>
      <c r="S337" s="191">
        <v>0</v>
      </c>
      <c r="T337" s="19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93" t="s">
        <v>141</v>
      </c>
      <c r="AT337" s="193" t="s">
        <v>137</v>
      </c>
      <c r="AU337" s="193" t="s">
        <v>82</v>
      </c>
      <c r="AY337" s="19" t="s">
        <v>135</v>
      </c>
      <c r="BE337" s="194">
        <f>IF(N337="základní",J337,0)</f>
        <v>0</v>
      </c>
      <c r="BF337" s="194">
        <f>IF(N337="snížená",J337,0)</f>
        <v>0</v>
      </c>
      <c r="BG337" s="194">
        <f>IF(N337="zákl. přenesená",J337,0)</f>
        <v>0</v>
      </c>
      <c r="BH337" s="194">
        <f>IF(N337="sníž. přenesená",J337,0)</f>
        <v>0</v>
      </c>
      <c r="BI337" s="194">
        <f>IF(N337="nulová",J337,0)</f>
        <v>0</v>
      </c>
      <c r="BJ337" s="19" t="s">
        <v>80</v>
      </c>
      <c r="BK337" s="194">
        <f>ROUND(I337*H337,2)</f>
        <v>0</v>
      </c>
      <c r="BL337" s="19" t="s">
        <v>141</v>
      </c>
      <c r="BM337" s="193" t="s">
        <v>1120</v>
      </c>
    </row>
    <row r="338" s="2" customFormat="1" ht="33" customHeight="1">
      <c r="A338" s="38"/>
      <c r="B338" s="180"/>
      <c r="C338" s="181" t="s">
        <v>494</v>
      </c>
      <c r="D338" s="181" t="s">
        <v>137</v>
      </c>
      <c r="E338" s="182" t="s">
        <v>1121</v>
      </c>
      <c r="F338" s="183" t="s">
        <v>1122</v>
      </c>
      <c r="G338" s="184" t="s">
        <v>277</v>
      </c>
      <c r="H338" s="185">
        <v>8</v>
      </c>
      <c r="I338" s="186"/>
      <c r="J338" s="187">
        <f>ROUND(I338*H338,2)</f>
        <v>0</v>
      </c>
      <c r="K338" s="188"/>
      <c r="L338" s="39"/>
      <c r="M338" s="189" t="s">
        <v>1</v>
      </c>
      <c r="N338" s="190" t="s">
        <v>38</v>
      </c>
      <c r="O338" s="77"/>
      <c r="P338" s="191">
        <f>O338*H338</f>
        <v>0</v>
      </c>
      <c r="Q338" s="191">
        <v>0.096759999999999999</v>
      </c>
      <c r="R338" s="191">
        <f>Q338*H338</f>
        <v>0.77407999999999999</v>
      </c>
      <c r="S338" s="191">
        <v>0</v>
      </c>
      <c r="T338" s="19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3" t="s">
        <v>141</v>
      </c>
      <c r="AT338" s="193" t="s">
        <v>137</v>
      </c>
      <c r="AU338" s="193" t="s">
        <v>82</v>
      </c>
      <c r="AY338" s="19" t="s">
        <v>135</v>
      </c>
      <c r="BE338" s="194">
        <f>IF(N338="základní",J338,0)</f>
        <v>0</v>
      </c>
      <c r="BF338" s="194">
        <f>IF(N338="snížená",J338,0)</f>
        <v>0</v>
      </c>
      <c r="BG338" s="194">
        <f>IF(N338="zákl. přenesená",J338,0)</f>
        <v>0</v>
      </c>
      <c r="BH338" s="194">
        <f>IF(N338="sníž. přenesená",J338,0)</f>
        <v>0</v>
      </c>
      <c r="BI338" s="194">
        <f>IF(N338="nulová",J338,0)</f>
        <v>0</v>
      </c>
      <c r="BJ338" s="19" t="s">
        <v>80</v>
      </c>
      <c r="BK338" s="194">
        <f>ROUND(I338*H338,2)</f>
        <v>0</v>
      </c>
      <c r="BL338" s="19" t="s">
        <v>141</v>
      </c>
      <c r="BM338" s="193" t="s">
        <v>1123</v>
      </c>
    </row>
    <row r="339" s="2" customFormat="1" ht="24.15" customHeight="1">
      <c r="A339" s="38"/>
      <c r="B339" s="180"/>
      <c r="C339" s="181" t="s">
        <v>499</v>
      </c>
      <c r="D339" s="181" t="s">
        <v>137</v>
      </c>
      <c r="E339" s="182" t="s">
        <v>1124</v>
      </c>
      <c r="F339" s="183" t="s">
        <v>1125</v>
      </c>
      <c r="G339" s="184" t="s">
        <v>277</v>
      </c>
      <c r="H339" s="185">
        <v>4</v>
      </c>
      <c r="I339" s="186"/>
      <c r="J339" s="187">
        <f>ROUND(I339*H339,2)</f>
        <v>0</v>
      </c>
      <c r="K339" s="188"/>
      <c r="L339" s="39"/>
      <c r="M339" s="189" t="s">
        <v>1</v>
      </c>
      <c r="N339" s="190" t="s">
        <v>38</v>
      </c>
      <c r="O339" s="77"/>
      <c r="P339" s="191">
        <f>O339*H339</f>
        <v>0</v>
      </c>
      <c r="Q339" s="191">
        <v>0.21734000000000001</v>
      </c>
      <c r="R339" s="191">
        <f>Q339*H339</f>
        <v>0.86936000000000002</v>
      </c>
      <c r="S339" s="191">
        <v>0</v>
      </c>
      <c r="T339" s="192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93" t="s">
        <v>141</v>
      </c>
      <c r="AT339" s="193" t="s">
        <v>137</v>
      </c>
      <c r="AU339" s="193" t="s">
        <v>82</v>
      </c>
      <c r="AY339" s="19" t="s">
        <v>135</v>
      </c>
      <c r="BE339" s="194">
        <f>IF(N339="základní",J339,0)</f>
        <v>0</v>
      </c>
      <c r="BF339" s="194">
        <f>IF(N339="snížená",J339,0)</f>
        <v>0</v>
      </c>
      <c r="BG339" s="194">
        <f>IF(N339="zákl. přenesená",J339,0)</f>
        <v>0</v>
      </c>
      <c r="BH339" s="194">
        <f>IF(N339="sníž. přenesená",J339,0)</f>
        <v>0</v>
      </c>
      <c r="BI339" s="194">
        <f>IF(N339="nulová",J339,0)</f>
        <v>0</v>
      </c>
      <c r="BJ339" s="19" t="s">
        <v>80</v>
      </c>
      <c r="BK339" s="194">
        <f>ROUND(I339*H339,2)</f>
        <v>0</v>
      </c>
      <c r="BL339" s="19" t="s">
        <v>141</v>
      </c>
      <c r="BM339" s="193" t="s">
        <v>1126</v>
      </c>
    </row>
    <row r="340" s="13" customFormat="1">
      <c r="A340" s="13"/>
      <c r="B340" s="195"/>
      <c r="C340" s="13"/>
      <c r="D340" s="196" t="s">
        <v>143</v>
      </c>
      <c r="E340" s="197" t="s">
        <v>1</v>
      </c>
      <c r="F340" s="198" t="s">
        <v>1127</v>
      </c>
      <c r="G340" s="13"/>
      <c r="H340" s="199">
        <v>4</v>
      </c>
      <c r="I340" s="200"/>
      <c r="J340" s="13"/>
      <c r="K340" s="13"/>
      <c r="L340" s="195"/>
      <c r="M340" s="201"/>
      <c r="N340" s="202"/>
      <c r="O340" s="202"/>
      <c r="P340" s="202"/>
      <c r="Q340" s="202"/>
      <c r="R340" s="202"/>
      <c r="S340" s="202"/>
      <c r="T340" s="20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7" t="s">
        <v>143</v>
      </c>
      <c r="AU340" s="197" t="s">
        <v>82</v>
      </c>
      <c r="AV340" s="13" t="s">
        <v>82</v>
      </c>
      <c r="AW340" s="13" t="s">
        <v>30</v>
      </c>
      <c r="AX340" s="13" t="s">
        <v>80</v>
      </c>
      <c r="AY340" s="197" t="s">
        <v>135</v>
      </c>
    </row>
    <row r="341" s="2" customFormat="1" ht="24.15" customHeight="1">
      <c r="A341" s="38"/>
      <c r="B341" s="180"/>
      <c r="C341" s="227" t="s">
        <v>503</v>
      </c>
      <c r="D341" s="227" t="s">
        <v>215</v>
      </c>
      <c r="E341" s="228" t="s">
        <v>1128</v>
      </c>
      <c r="F341" s="229" t="s">
        <v>1129</v>
      </c>
      <c r="G341" s="230" t="s">
        <v>277</v>
      </c>
      <c r="H341" s="231">
        <v>2</v>
      </c>
      <c r="I341" s="232"/>
      <c r="J341" s="233">
        <f>ROUND(I341*H341,2)</f>
        <v>0</v>
      </c>
      <c r="K341" s="234"/>
      <c r="L341" s="235"/>
      <c r="M341" s="236" t="s">
        <v>1</v>
      </c>
      <c r="N341" s="237" t="s">
        <v>38</v>
      </c>
      <c r="O341" s="77"/>
      <c r="P341" s="191">
        <f>O341*H341</f>
        <v>0</v>
      </c>
      <c r="Q341" s="191">
        <v>0.16400000000000001</v>
      </c>
      <c r="R341" s="191">
        <f>Q341*H341</f>
        <v>0.32800000000000001</v>
      </c>
      <c r="S341" s="191">
        <v>0</v>
      </c>
      <c r="T341" s="19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3" t="s">
        <v>183</v>
      </c>
      <c r="AT341" s="193" t="s">
        <v>215</v>
      </c>
      <c r="AU341" s="193" t="s">
        <v>82</v>
      </c>
      <c r="AY341" s="19" t="s">
        <v>135</v>
      </c>
      <c r="BE341" s="194">
        <f>IF(N341="základní",J341,0)</f>
        <v>0</v>
      </c>
      <c r="BF341" s="194">
        <f>IF(N341="snížená",J341,0)</f>
        <v>0</v>
      </c>
      <c r="BG341" s="194">
        <f>IF(N341="zákl. přenesená",J341,0)</f>
        <v>0</v>
      </c>
      <c r="BH341" s="194">
        <f>IF(N341="sníž. přenesená",J341,0)</f>
        <v>0</v>
      </c>
      <c r="BI341" s="194">
        <f>IF(N341="nulová",J341,0)</f>
        <v>0</v>
      </c>
      <c r="BJ341" s="19" t="s">
        <v>80</v>
      </c>
      <c r="BK341" s="194">
        <f>ROUND(I341*H341,2)</f>
        <v>0</v>
      </c>
      <c r="BL341" s="19" t="s">
        <v>141</v>
      </c>
      <c r="BM341" s="193" t="s">
        <v>1130</v>
      </c>
    </row>
    <row r="342" s="2" customFormat="1" ht="24.15" customHeight="1">
      <c r="A342" s="38"/>
      <c r="B342" s="180"/>
      <c r="C342" s="227" t="s">
        <v>512</v>
      </c>
      <c r="D342" s="227" t="s">
        <v>215</v>
      </c>
      <c r="E342" s="228" t="s">
        <v>1131</v>
      </c>
      <c r="F342" s="229" t="s">
        <v>1132</v>
      </c>
      <c r="G342" s="230" t="s">
        <v>277</v>
      </c>
      <c r="H342" s="231">
        <v>2</v>
      </c>
      <c r="I342" s="232"/>
      <c r="J342" s="233">
        <f>ROUND(I342*H342,2)</f>
        <v>0</v>
      </c>
      <c r="K342" s="234"/>
      <c r="L342" s="235"/>
      <c r="M342" s="236" t="s">
        <v>1</v>
      </c>
      <c r="N342" s="237" t="s">
        <v>38</v>
      </c>
      <c r="O342" s="77"/>
      <c r="P342" s="191">
        <f>O342*H342</f>
        <v>0</v>
      </c>
      <c r="Q342" s="191">
        <v>0.156</v>
      </c>
      <c r="R342" s="191">
        <f>Q342*H342</f>
        <v>0.312</v>
      </c>
      <c r="S342" s="191">
        <v>0</v>
      </c>
      <c r="T342" s="19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93" t="s">
        <v>183</v>
      </c>
      <c r="AT342" s="193" t="s">
        <v>215</v>
      </c>
      <c r="AU342" s="193" t="s">
        <v>82</v>
      </c>
      <c r="AY342" s="19" t="s">
        <v>135</v>
      </c>
      <c r="BE342" s="194">
        <f>IF(N342="základní",J342,0)</f>
        <v>0</v>
      </c>
      <c r="BF342" s="194">
        <f>IF(N342="snížená",J342,0)</f>
        <v>0</v>
      </c>
      <c r="BG342" s="194">
        <f>IF(N342="zákl. přenesená",J342,0)</f>
        <v>0</v>
      </c>
      <c r="BH342" s="194">
        <f>IF(N342="sníž. přenesená",J342,0)</f>
        <v>0</v>
      </c>
      <c r="BI342" s="194">
        <f>IF(N342="nulová",J342,0)</f>
        <v>0</v>
      </c>
      <c r="BJ342" s="19" t="s">
        <v>80</v>
      </c>
      <c r="BK342" s="194">
        <f>ROUND(I342*H342,2)</f>
        <v>0</v>
      </c>
      <c r="BL342" s="19" t="s">
        <v>141</v>
      </c>
      <c r="BM342" s="193" t="s">
        <v>1133</v>
      </c>
    </row>
    <row r="343" s="2" customFormat="1" ht="24.15" customHeight="1">
      <c r="A343" s="38"/>
      <c r="B343" s="180"/>
      <c r="C343" s="181" t="s">
        <v>1134</v>
      </c>
      <c r="D343" s="181" t="s">
        <v>137</v>
      </c>
      <c r="E343" s="182" t="s">
        <v>1135</v>
      </c>
      <c r="F343" s="183" t="s">
        <v>1136</v>
      </c>
      <c r="G343" s="184" t="s">
        <v>277</v>
      </c>
      <c r="H343" s="185">
        <v>8</v>
      </c>
      <c r="I343" s="186"/>
      <c r="J343" s="187">
        <f>ROUND(I343*H343,2)</f>
        <v>0</v>
      </c>
      <c r="K343" s="188"/>
      <c r="L343" s="39"/>
      <c r="M343" s="189" t="s">
        <v>1</v>
      </c>
      <c r="N343" s="190" t="s">
        <v>38</v>
      </c>
      <c r="O343" s="77"/>
      <c r="P343" s="191">
        <f>O343*H343</f>
        <v>0</v>
      </c>
      <c r="Q343" s="191">
        <v>0.21734000000000001</v>
      </c>
      <c r="R343" s="191">
        <f>Q343*H343</f>
        <v>1.73872</v>
      </c>
      <c r="S343" s="191">
        <v>0</v>
      </c>
      <c r="T343" s="19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93" t="s">
        <v>141</v>
      </c>
      <c r="AT343" s="193" t="s">
        <v>137</v>
      </c>
      <c r="AU343" s="193" t="s">
        <v>82</v>
      </c>
      <c r="AY343" s="19" t="s">
        <v>135</v>
      </c>
      <c r="BE343" s="194">
        <f>IF(N343="základní",J343,0)</f>
        <v>0</v>
      </c>
      <c r="BF343" s="194">
        <f>IF(N343="snížená",J343,0)</f>
        <v>0</v>
      </c>
      <c r="BG343" s="194">
        <f>IF(N343="zákl. přenesená",J343,0)</f>
        <v>0</v>
      </c>
      <c r="BH343" s="194">
        <f>IF(N343="sníž. přenesená",J343,0)</f>
        <v>0</v>
      </c>
      <c r="BI343" s="194">
        <f>IF(N343="nulová",J343,0)</f>
        <v>0</v>
      </c>
      <c r="BJ343" s="19" t="s">
        <v>80</v>
      </c>
      <c r="BK343" s="194">
        <f>ROUND(I343*H343,2)</f>
        <v>0</v>
      </c>
      <c r="BL343" s="19" t="s">
        <v>141</v>
      </c>
      <c r="BM343" s="193" t="s">
        <v>1137</v>
      </c>
    </row>
    <row r="344" s="2" customFormat="1" ht="24.15" customHeight="1">
      <c r="A344" s="38"/>
      <c r="B344" s="180"/>
      <c r="C344" s="227" t="s">
        <v>711</v>
      </c>
      <c r="D344" s="227" t="s">
        <v>215</v>
      </c>
      <c r="E344" s="228" t="s">
        <v>1138</v>
      </c>
      <c r="F344" s="229" t="s">
        <v>1139</v>
      </c>
      <c r="G344" s="230" t="s">
        <v>277</v>
      </c>
      <c r="H344" s="231">
        <v>8</v>
      </c>
      <c r="I344" s="232"/>
      <c r="J344" s="233">
        <f>ROUND(I344*H344,2)</f>
        <v>0</v>
      </c>
      <c r="K344" s="234"/>
      <c r="L344" s="235"/>
      <c r="M344" s="236" t="s">
        <v>1</v>
      </c>
      <c r="N344" s="237" t="s">
        <v>38</v>
      </c>
      <c r="O344" s="77"/>
      <c r="P344" s="191">
        <f>O344*H344</f>
        <v>0</v>
      </c>
      <c r="Q344" s="191">
        <v>0.095799999999999996</v>
      </c>
      <c r="R344" s="191">
        <f>Q344*H344</f>
        <v>0.76639999999999997</v>
      </c>
      <c r="S344" s="191">
        <v>0</v>
      </c>
      <c r="T344" s="19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93" t="s">
        <v>183</v>
      </c>
      <c r="AT344" s="193" t="s">
        <v>215</v>
      </c>
      <c r="AU344" s="193" t="s">
        <v>82</v>
      </c>
      <c r="AY344" s="19" t="s">
        <v>135</v>
      </c>
      <c r="BE344" s="194">
        <f>IF(N344="základní",J344,0)</f>
        <v>0</v>
      </c>
      <c r="BF344" s="194">
        <f>IF(N344="snížená",J344,0)</f>
        <v>0</v>
      </c>
      <c r="BG344" s="194">
        <f>IF(N344="zákl. přenesená",J344,0)</f>
        <v>0</v>
      </c>
      <c r="BH344" s="194">
        <f>IF(N344="sníž. přenesená",J344,0)</f>
        <v>0</v>
      </c>
      <c r="BI344" s="194">
        <f>IF(N344="nulová",J344,0)</f>
        <v>0</v>
      </c>
      <c r="BJ344" s="19" t="s">
        <v>80</v>
      </c>
      <c r="BK344" s="194">
        <f>ROUND(I344*H344,2)</f>
        <v>0</v>
      </c>
      <c r="BL344" s="19" t="s">
        <v>141</v>
      </c>
      <c r="BM344" s="193" t="s">
        <v>1140</v>
      </c>
    </row>
    <row r="345" s="12" customFormat="1" ht="22.8" customHeight="1">
      <c r="A345" s="12"/>
      <c r="B345" s="167"/>
      <c r="C345" s="12"/>
      <c r="D345" s="168" t="s">
        <v>72</v>
      </c>
      <c r="E345" s="178" t="s">
        <v>189</v>
      </c>
      <c r="F345" s="178" t="s">
        <v>461</v>
      </c>
      <c r="G345" s="12"/>
      <c r="H345" s="12"/>
      <c r="I345" s="170"/>
      <c r="J345" s="179">
        <f>BK345</f>
        <v>0</v>
      </c>
      <c r="K345" s="12"/>
      <c r="L345" s="167"/>
      <c r="M345" s="172"/>
      <c r="N345" s="173"/>
      <c r="O345" s="173"/>
      <c r="P345" s="174">
        <f>SUM(P346:P356)</f>
        <v>0</v>
      </c>
      <c r="Q345" s="173"/>
      <c r="R345" s="174">
        <f>SUM(R346:R356)</f>
        <v>2.9662432000000001</v>
      </c>
      <c r="S345" s="173"/>
      <c r="T345" s="175">
        <f>SUM(T346:T356)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68" t="s">
        <v>80</v>
      </c>
      <c r="AT345" s="176" t="s">
        <v>72</v>
      </c>
      <c r="AU345" s="176" t="s">
        <v>80</v>
      </c>
      <c r="AY345" s="168" t="s">
        <v>135</v>
      </c>
      <c r="BK345" s="177">
        <f>SUM(BK346:BK356)</f>
        <v>0</v>
      </c>
    </row>
    <row r="346" s="2" customFormat="1" ht="33" customHeight="1">
      <c r="A346" s="38"/>
      <c r="B346" s="180"/>
      <c r="C346" s="181" t="s">
        <v>529</v>
      </c>
      <c r="D346" s="181" t="s">
        <v>137</v>
      </c>
      <c r="E346" s="182" t="s">
        <v>463</v>
      </c>
      <c r="F346" s="183" t="s">
        <v>464</v>
      </c>
      <c r="G346" s="184" t="s">
        <v>162</v>
      </c>
      <c r="H346" s="185">
        <v>8</v>
      </c>
      <c r="I346" s="186"/>
      <c r="J346" s="187">
        <f>ROUND(I346*H346,2)</f>
        <v>0</v>
      </c>
      <c r="K346" s="188"/>
      <c r="L346" s="39"/>
      <c r="M346" s="189" t="s">
        <v>1</v>
      </c>
      <c r="N346" s="190" t="s">
        <v>38</v>
      </c>
      <c r="O346" s="77"/>
      <c r="P346" s="191">
        <f>O346*H346</f>
        <v>0</v>
      </c>
      <c r="Q346" s="191">
        <v>0.15540000000000001</v>
      </c>
      <c r="R346" s="191">
        <f>Q346*H346</f>
        <v>1.2432000000000001</v>
      </c>
      <c r="S346" s="191">
        <v>0</v>
      </c>
      <c r="T346" s="19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3" t="s">
        <v>141</v>
      </c>
      <c r="AT346" s="193" t="s">
        <v>137</v>
      </c>
      <c r="AU346" s="193" t="s">
        <v>82</v>
      </c>
      <c r="AY346" s="19" t="s">
        <v>135</v>
      </c>
      <c r="BE346" s="194">
        <f>IF(N346="základní",J346,0)</f>
        <v>0</v>
      </c>
      <c r="BF346" s="194">
        <f>IF(N346="snížená",J346,0)</f>
        <v>0</v>
      </c>
      <c r="BG346" s="194">
        <f>IF(N346="zákl. přenesená",J346,0)</f>
        <v>0</v>
      </c>
      <c r="BH346" s="194">
        <f>IF(N346="sníž. přenesená",J346,0)</f>
        <v>0</v>
      </c>
      <c r="BI346" s="194">
        <f>IF(N346="nulová",J346,0)</f>
        <v>0</v>
      </c>
      <c r="BJ346" s="19" t="s">
        <v>80</v>
      </c>
      <c r="BK346" s="194">
        <f>ROUND(I346*H346,2)</f>
        <v>0</v>
      </c>
      <c r="BL346" s="19" t="s">
        <v>141</v>
      </c>
      <c r="BM346" s="193" t="s">
        <v>1141</v>
      </c>
    </row>
    <row r="347" s="13" customFormat="1">
      <c r="A347" s="13"/>
      <c r="B347" s="195"/>
      <c r="C347" s="13"/>
      <c r="D347" s="196" t="s">
        <v>143</v>
      </c>
      <c r="E347" s="197" t="s">
        <v>1</v>
      </c>
      <c r="F347" s="198" t="s">
        <v>904</v>
      </c>
      <c r="G347" s="13"/>
      <c r="H347" s="199">
        <v>8</v>
      </c>
      <c r="I347" s="200"/>
      <c r="J347" s="13"/>
      <c r="K347" s="13"/>
      <c r="L347" s="195"/>
      <c r="M347" s="201"/>
      <c r="N347" s="202"/>
      <c r="O347" s="202"/>
      <c r="P347" s="202"/>
      <c r="Q347" s="202"/>
      <c r="R347" s="202"/>
      <c r="S347" s="202"/>
      <c r="T347" s="20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7" t="s">
        <v>143</v>
      </c>
      <c r="AU347" s="197" t="s">
        <v>82</v>
      </c>
      <c r="AV347" s="13" t="s">
        <v>82</v>
      </c>
      <c r="AW347" s="13" t="s">
        <v>30</v>
      </c>
      <c r="AX347" s="13" t="s">
        <v>80</v>
      </c>
      <c r="AY347" s="197" t="s">
        <v>135</v>
      </c>
    </row>
    <row r="348" s="2" customFormat="1" ht="24.15" customHeight="1">
      <c r="A348" s="38"/>
      <c r="B348" s="180"/>
      <c r="C348" s="227" t="s">
        <v>535</v>
      </c>
      <c r="D348" s="227" t="s">
        <v>215</v>
      </c>
      <c r="E348" s="228" t="s">
        <v>467</v>
      </c>
      <c r="F348" s="229" t="s">
        <v>468</v>
      </c>
      <c r="G348" s="230" t="s">
        <v>277</v>
      </c>
      <c r="H348" s="231">
        <v>8</v>
      </c>
      <c r="I348" s="232"/>
      <c r="J348" s="233">
        <f>ROUND(I348*H348,2)</f>
        <v>0</v>
      </c>
      <c r="K348" s="234"/>
      <c r="L348" s="235"/>
      <c r="M348" s="236" t="s">
        <v>1</v>
      </c>
      <c r="N348" s="237" t="s">
        <v>38</v>
      </c>
      <c r="O348" s="77"/>
      <c r="P348" s="191">
        <f>O348*H348</f>
        <v>0</v>
      </c>
      <c r="Q348" s="191">
        <v>0.080000000000000002</v>
      </c>
      <c r="R348" s="191">
        <f>Q348*H348</f>
        <v>0.64000000000000001</v>
      </c>
      <c r="S348" s="191">
        <v>0</v>
      </c>
      <c r="T348" s="192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93" t="s">
        <v>183</v>
      </c>
      <c r="AT348" s="193" t="s">
        <v>215</v>
      </c>
      <c r="AU348" s="193" t="s">
        <v>82</v>
      </c>
      <c r="AY348" s="19" t="s">
        <v>135</v>
      </c>
      <c r="BE348" s="194">
        <f>IF(N348="základní",J348,0)</f>
        <v>0</v>
      </c>
      <c r="BF348" s="194">
        <f>IF(N348="snížená",J348,0)</f>
        <v>0</v>
      </c>
      <c r="BG348" s="194">
        <f>IF(N348="zákl. přenesená",J348,0)</f>
        <v>0</v>
      </c>
      <c r="BH348" s="194">
        <f>IF(N348="sníž. přenesená",J348,0)</f>
        <v>0</v>
      </c>
      <c r="BI348" s="194">
        <f>IF(N348="nulová",J348,0)</f>
        <v>0</v>
      </c>
      <c r="BJ348" s="19" t="s">
        <v>80</v>
      </c>
      <c r="BK348" s="194">
        <f>ROUND(I348*H348,2)</f>
        <v>0</v>
      </c>
      <c r="BL348" s="19" t="s">
        <v>141</v>
      </c>
      <c r="BM348" s="193" t="s">
        <v>1142</v>
      </c>
    </row>
    <row r="349" s="2" customFormat="1" ht="24.15" customHeight="1">
      <c r="A349" s="38"/>
      <c r="B349" s="180"/>
      <c r="C349" s="181" t="s">
        <v>541</v>
      </c>
      <c r="D349" s="181" t="s">
        <v>137</v>
      </c>
      <c r="E349" s="182" t="s">
        <v>471</v>
      </c>
      <c r="F349" s="183" t="s">
        <v>472</v>
      </c>
      <c r="G349" s="184" t="s">
        <v>174</v>
      </c>
      <c r="H349" s="185">
        <v>0.47999999999999998</v>
      </c>
      <c r="I349" s="186"/>
      <c r="J349" s="187">
        <f>ROUND(I349*H349,2)</f>
        <v>0</v>
      </c>
      <c r="K349" s="188"/>
      <c r="L349" s="39"/>
      <c r="M349" s="189" t="s">
        <v>1</v>
      </c>
      <c r="N349" s="190" t="s">
        <v>38</v>
      </c>
      <c r="O349" s="77"/>
      <c r="P349" s="191">
        <f>O349*H349</f>
        <v>0</v>
      </c>
      <c r="Q349" s="191">
        <v>2.2563399999999998</v>
      </c>
      <c r="R349" s="191">
        <f>Q349*H349</f>
        <v>1.0830431999999999</v>
      </c>
      <c r="S349" s="191">
        <v>0</v>
      </c>
      <c r="T349" s="19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93" t="s">
        <v>141</v>
      </c>
      <c r="AT349" s="193" t="s">
        <v>137</v>
      </c>
      <c r="AU349" s="193" t="s">
        <v>82</v>
      </c>
      <c r="AY349" s="19" t="s">
        <v>135</v>
      </c>
      <c r="BE349" s="194">
        <f>IF(N349="základní",J349,0)</f>
        <v>0</v>
      </c>
      <c r="BF349" s="194">
        <f>IF(N349="snížená",J349,0)</f>
        <v>0</v>
      </c>
      <c r="BG349" s="194">
        <f>IF(N349="zákl. přenesená",J349,0)</f>
        <v>0</v>
      </c>
      <c r="BH349" s="194">
        <f>IF(N349="sníž. přenesená",J349,0)</f>
        <v>0</v>
      </c>
      <c r="BI349" s="194">
        <f>IF(N349="nulová",J349,0)</f>
        <v>0</v>
      </c>
      <c r="BJ349" s="19" t="s">
        <v>80</v>
      </c>
      <c r="BK349" s="194">
        <f>ROUND(I349*H349,2)</f>
        <v>0</v>
      </c>
      <c r="BL349" s="19" t="s">
        <v>141</v>
      </c>
      <c r="BM349" s="193" t="s">
        <v>1143</v>
      </c>
    </row>
    <row r="350" s="13" customFormat="1">
      <c r="A350" s="13"/>
      <c r="B350" s="195"/>
      <c r="C350" s="13"/>
      <c r="D350" s="196" t="s">
        <v>143</v>
      </c>
      <c r="E350" s="197" t="s">
        <v>1</v>
      </c>
      <c r="F350" s="198" t="s">
        <v>1144</v>
      </c>
      <c r="G350" s="13"/>
      <c r="H350" s="199">
        <v>0.47999999999999998</v>
      </c>
      <c r="I350" s="200"/>
      <c r="J350" s="13"/>
      <c r="K350" s="13"/>
      <c r="L350" s="195"/>
      <c r="M350" s="201"/>
      <c r="N350" s="202"/>
      <c r="O350" s="202"/>
      <c r="P350" s="202"/>
      <c r="Q350" s="202"/>
      <c r="R350" s="202"/>
      <c r="S350" s="202"/>
      <c r="T350" s="20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7" t="s">
        <v>143</v>
      </c>
      <c r="AU350" s="197" t="s">
        <v>82</v>
      </c>
      <c r="AV350" s="13" t="s">
        <v>82</v>
      </c>
      <c r="AW350" s="13" t="s">
        <v>30</v>
      </c>
      <c r="AX350" s="13" t="s">
        <v>80</v>
      </c>
      <c r="AY350" s="197" t="s">
        <v>135</v>
      </c>
    </row>
    <row r="351" s="2" customFormat="1" ht="24.15" customHeight="1">
      <c r="A351" s="38"/>
      <c r="B351" s="180"/>
      <c r="C351" s="181" t="s">
        <v>546</v>
      </c>
      <c r="D351" s="181" t="s">
        <v>137</v>
      </c>
      <c r="E351" s="182" t="s">
        <v>476</v>
      </c>
      <c r="F351" s="183" t="s">
        <v>477</v>
      </c>
      <c r="G351" s="184" t="s">
        <v>162</v>
      </c>
      <c r="H351" s="185">
        <v>233.55000000000001</v>
      </c>
      <c r="I351" s="186"/>
      <c r="J351" s="187">
        <f>ROUND(I351*H351,2)</f>
        <v>0</v>
      </c>
      <c r="K351" s="188"/>
      <c r="L351" s="39"/>
      <c r="M351" s="189" t="s">
        <v>1</v>
      </c>
      <c r="N351" s="190" t="s">
        <v>38</v>
      </c>
      <c r="O351" s="77"/>
      <c r="P351" s="191">
        <f>O351*H351</f>
        <v>0</v>
      </c>
      <c r="Q351" s="191">
        <v>0</v>
      </c>
      <c r="R351" s="191">
        <f>Q351*H351</f>
        <v>0</v>
      </c>
      <c r="S351" s="191">
        <v>0</v>
      </c>
      <c r="T351" s="192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93" t="s">
        <v>141</v>
      </c>
      <c r="AT351" s="193" t="s">
        <v>137</v>
      </c>
      <c r="AU351" s="193" t="s">
        <v>82</v>
      </c>
      <c r="AY351" s="19" t="s">
        <v>135</v>
      </c>
      <c r="BE351" s="194">
        <f>IF(N351="základní",J351,0)</f>
        <v>0</v>
      </c>
      <c r="BF351" s="194">
        <f>IF(N351="snížená",J351,0)</f>
        <v>0</v>
      </c>
      <c r="BG351" s="194">
        <f>IF(N351="zákl. přenesená",J351,0)</f>
        <v>0</v>
      </c>
      <c r="BH351" s="194">
        <f>IF(N351="sníž. přenesená",J351,0)</f>
        <v>0</v>
      </c>
      <c r="BI351" s="194">
        <f>IF(N351="nulová",J351,0)</f>
        <v>0</v>
      </c>
      <c r="BJ351" s="19" t="s">
        <v>80</v>
      </c>
      <c r="BK351" s="194">
        <f>ROUND(I351*H351,2)</f>
        <v>0</v>
      </c>
      <c r="BL351" s="19" t="s">
        <v>141</v>
      </c>
      <c r="BM351" s="193" t="s">
        <v>1145</v>
      </c>
    </row>
    <row r="352" s="16" customFormat="1">
      <c r="A352" s="16"/>
      <c r="B352" s="220"/>
      <c r="C352" s="16"/>
      <c r="D352" s="196" t="s">
        <v>143</v>
      </c>
      <c r="E352" s="221" t="s">
        <v>1</v>
      </c>
      <c r="F352" s="222" t="s">
        <v>479</v>
      </c>
      <c r="G352" s="16"/>
      <c r="H352" s="221" t="s">
        <v>1</v>
      </c>
      <c r="I352" s="223"/>
      <c r="J352" s="16"/>
      <c r="K352" s="16"/>
      <c r="L352" s="220"/>
      <c r="M352" s="224"/>
      <c r="N352" s="225"/>
      <c r="O352" s="225"/>
      <c r="P352" s="225"/>
      <c r="Q352" s="225"/>
      <c r="R352" s="225"/>
      <c r="S352" s="225"/>
      <c r="T352" s="22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21" t="s">
        <v>143</v>
      </c>
      <c r="AU352" s="221" t="s">
        <v>82</v>
      </c>
      <c r="AV352" s="16" t="s">
        <v>80</v>
      </c>
      <c r="AW352" s="16" t="s">
        <v>30</v>
      </c>
      <c r="AX352" s="16" t="s">
        <v>73</v>
      </c>
      <c r="AY352" s="221" t="s">
        <v>135</v>
      </c>
    </row>
    <row r="353" s="13" customFormat="1">
      <c r="A353" s="13"/>
      <c r="B353" s="195"/>
      <c r="C353" s="13"/>
      <c r="D353" s="196" t="s">
        <v>143</v>
      </c>
      <c r="E353" s="197" t="s">
        <v>1</v>
      </c>
      <c r="F353" s="198" t="s">
        <v>1146</v>
      </c>
      <c r="G353" s="13"/>
      <c r="H353" s="199">
        <v>145.55000000000001</v>
      </c>
      <c r="I353" s="200"/>
      <c r="J353" s="13"/>
      <c r="K353" s="13"/>
      <c r="L353" s="195"/>
      <c r="M353" s="201"/>
      <c r="N353" s="202"/>
      <c r="O353" s="202"/>
      <c r="P353" s="202"/>
      <c r="Q353" s="202"/>
      <c r="R353" s="202"/>
      <c r="S353" s="202"/>
      <c r="T353" s="20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7" t="s">
        <v>143</v>
      </c>
      <c r="AU353" s="197" t="s">
        <v>82</v>
      </c>
      <c r="AV353" s="13" t="s">
        <v>82</v>
      </c>
      <c r="AW353" s="13" t="s">
        <v>30</v>
      </c>
      <c r="AX353" s="13" t="s">
        <v>73</v>
      </c>
      <c r="AY353" s="197" t="s">
        <v>135</v>
      </c>
    </row>
    <row r="354" s="13" customFormat="1">
      <c r="A354" s="13"/>
      <c r="B354" s="195"/>
      <c r="C354" s="13"/>
      <c r="D354" s="196" t="s">
        <v>143</v>
      </c>
      <c r="E354" s="197" t="s">
        <v>1</v>
      </c>
      <c r="F354" s="198" t="s">
        <v>1147</v>
      </c>
      <c r="G354" s="13"/>
      <c r="H354" s="199">
        <v>47.399999999999999</v>
      </c>
      <c r="I354" s="200"/>
      <c r="J354" s="13"/>
      <c r="K354" s="13"/>
      <c r="L354" s="195"/>
      <c r="M354" s="201"/>
      <c r="N354" s="202"/>
      <c r="O354" s="202"/>
      <c r="P354" s="202"/>
      <c r="Q354" s="202"/>
      <c r="R354" s="202"/>
      <c r="S354" s="202"/>
      <c r="T354" s="20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7" t="s">
        <v>143</v>
      </c>
      <c r="AU354" s="197" t="s">
        <v>82</v>
      </c>
      <c r="AV354" s="13" t="s">
        <v>82</v>
      </c>
      <c r="AW354" s="13" t="s">
        <v>30</v>
      </c>
      <c r="AX354" s="13" t="s">
        <v>73</v>
      </c>
      <c r="AY354" s="197" t="s">
        <v>135</v>
      </c>
    </row>
    <row r="355" s="13" customFormat="1">
      <c r="A355" s="13"/>
      <c r="B355" s="195"/>
      <c r="C355" s="13"/>
      <c r="D355" s="196" t="s">
        <v>143</v>
      </c>
      <c r="E355" s="197" t="s">
        <v>1</v>
      </c>
      <c r="F355" s="198" t="s">
        <v>1148</v>
      </c>
      <c r="G355" s="13"/>
      <c r="H355" s="199">
        <v>40.600000000000001</v>
      </c>
      <c r="I355" s="200"/>
      <c r="J355" s="13"/>
      <c r="K355" s="13"/>
      <c r="L355" s="195"/>
      <c r="M355" s="201"/>
      <c r="N355" s="202"/>
      <c r="O355" s="202"/>
      <c r="P355" s="202"/>
      <c r="Q355" s="202"/>
      <c r="R355" s="202"/>
      <c r="S355" s="202"/>
      <c r="T355" s="20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7" t="s">
        <v>143</v>
      </c>
      <c r="AU355" s="197" t="s">
        <v>82</v>
      </c>
      <c r="AV355" s="13" t="s">
        <v>82</v>
      </c>
      <c r="AW355" s="13" t="s">
        <v>30</v>
      </c>
      <c r="AX355" s="13" t="s">
        <v>73</v>
      </c>
      <c r="AY355" s="197" t="s">
        <v>135</v>
      </c>
    </row>
    <row r="356" s="15" customFormat="1">
      <c r="A356" s="15"/>
      <c r="B356" s="212"/>
      <c r="C356" s="15"/>
      <c r="D356" s="196" t="s">
        <v>143</v>
      </c>
      <c r="E356" s="213" t="s">
        <v>1</v>
      </c>
      <c r="F356" s="214" t="s">
        <v>153</v>
      </c>
      <c r="G356" s="15"/>
      <c r="H356" s="215">
        <v>233.55000000000001</v>
      </c>
      <c r="I356" s="216"/>
      <c r="J356" s="15"/>
      <c r="K356" s="15"/>
      <c r="L356" s="212"/>
      <c r="M356" s="217"/>
      <c r="N356" s="218"/>
      <c r="O356" s="218"/>
      <c r="P356" s="218"/>
      <c r="Q356" s="218"/>
      <c r="R356" s="218"/>
      <c r="S356" s="218"/>
      <c r="T356" s="219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13" t="s">
        <v>143</v>
      </c>
      <c r="AU356" s="213" t="s">
        <v>82</v>
      </c>
      <c r="AV356" s="15" t="s">
        <v>141</v>
      </c>
      <c r="AW356" s="15" t="s">
        <v>30</v>
      </c>
      <c r="AX356" s="15" t="s">
        <v>80</v>
      </c>
      <c r="AY356" s="213" t="s">
        <v>135</v>
      </c>
    </row>
    <row r="357" s="12" customFormat="1" ht="22.8" customHeight="1">
      <c r="A357" s="12"/>
      <c r="B357" s="167"/>
      <c r="C357" s="12"/>
      <c r="D357" s="168" t="s">
        <v>72</v>
      </c>
      <c r="E357" s="178" t="s">
        <v>483</v>
      </c>
      <c r="F357" s="178" t="s">
        <v>484</v>
      </c>
      <c r="G357" s="12"/>
      <c r="H357" s="12"/>
      <c r="I357" s="170"/>
      <c r="J357" s="179">
        <f>BK357</f>
        <v>0</v>
      </c>
      <c r="K357" s="12"/>
      <c r="L357" s="167"/>
      <c r="M357" s="172"/>
      <c r="N357" s="173"/>
      <c r="O357" s="173"/>
      <c r="P357" s="174">
        <f>SUM(P358:P364)</f>
        <v>0</v>
      </c>
      <c r="Q357" s="173"/>
      <c r="R357" s="174">
        <f>SUM(R358:R364)</f>
        <v>0</v>
      </c>
      <c r="S357" s="173"/>
      <c r="T357" s="175">
        <f>SUM(T358:T364)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68" t="s">
        <v>80</v>
      </c>
      <c r="AT357" s="176" t="s">
        <v>72</v>
      </c>
      <c r="AU357" s="176" t="s">
        <v>80</v>
      </c>
      <c r="AY357" s="168" t="s">
        <v>135</v>
      </c>
      <c r="BK357" s="177">
        <f>SUM(BK358:BK364)</f>
        <v>0</v>
      </c>
    </row>
    <row r="358" s="2" customFormat="1" ht="24.15" customHeight="1">
      <c r="A358" s="38"/>
      <c r="B358" s="180"/>
      <c r="C358" s="181" t="s">
        <v>309</v>
      </c>
      <c r="D358" s="181" t="s">
        <v>137</v>
      </c>
      <c r="E358" s="182" t="s">
        <v>486</v>
      </c>
      <c r="F358" s="183" t="s">
        <v>487</v>
      </c>
      <c r="G358" s="184" t="s">
        <v>199</v>
      </c>
      <c r="H358" s="185">
        <v>171.31999999999999</v>
      </c>
      <c r="I358" s="186"/>
      <c r="J358" s="187">
        <f>ROUND(I358*H358,2)</f>
        <v>0</v>
      </c>
      <c r="K358" s="188"/>
      <c r="L358" s="39"/>
      <c r="M358" s="189" t="s">
        <v>1</v>
      </c>
      <c r="N358" s="190" t="s">
        <v>38</v>
      </c>
      <c r="O358" s="77"/>
      <c r="P358" s="191">
        <f>O358*H358</f>
        <v>0</v>
      </c>
      <c r="Q358" s="191">
        <v>0</v>
      </c>
      <c r="R358" s="191">
        <f>Q358*H358</f>
        <v>0</v>
      </c>
      <c r="S358" s="191">
        <v>0</v>
      </c>
      <c r="T358" s="19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93" t="s">
        <v>141</v>
      </c>
      <c r="AT358" s="193" t="s">
        <v>137</v>
      </c>
      <c r="AU358" s="193" t="s">
        <v>82</v>
      </c>
      <c r="AY358" s="19" t="s">
        <v>135</v>
      </c>
      <c r="BE358" s="194">
        <f>IF(N358="základní",J358,0)</f>
        <v>0</v>
      </c>
      <c r="BF358" s="194">
        <f>IF(N358="snížená",J358,0)</f>
        <v>0</v>
      </c>
      <c r="BG358" s="194">
        <f>IF(N358="zákl. přenesená",J358,0)</f>
        <v>0</v>
      </c>
      <c r="BH358" s="194">
        <f>IF(N358="sníž. přenesená",J358,0)</f>
        <v>0</v>
      </c>
      <c r="BI358" s="194">
        <f>IF(N358="nulová",J358,0)</f>
        <v>0</v>
      </c>
      <c r="BJ358" s="19" t="s">
        <v>80</v>
      </c>
      <c r="BK358" s="194">
        <f>ROUND(I358*H358,2)</f>
        <v>0</v>
      </c>
      <c r="BL358" s="19" t="s">
        <v>141</v>
      </c>
      <c r="BM358" s="193" t="s">
        <v>1149</v>
      </c>
    </row>
    <row r="359" s="2" customFormat="1" ht="24.15" customHeight="1">
      <c r="A359" s="38"/>
      <c r="B359" s="180"/>
      <c r="C359" s="181" t="s">
        <v>313</v>
      </c>
      <c r="D359" s="181" t="s">
        <v>137</v>
      </c>
      <c r="E359" s="182" t="s">
        <v>490</v>
      </c>
      <c r="F359" s="183" t="s">
        <v>491</v>
      </c>
      <c r="G359" s="184" t="s">
        <v>199</v>
      </c>
      <c r="H359" s="185">
        <v>1541.8800000000001</v>
      </c>
      <c r="I359" s="186"/>
      <c r="J359" s="187">
        <f>ROUND(I359*H359,2)</f>
        <v>0</v>
      </c>
      <c r="K359" s="188"/>
      <c r="L359" s="39"/>
      <c r="M359" s="189" t="s">
        <v>1</v>
      </c>
      <c r="N359" s="190" t="s">
        <v>38</v>
      </c>
      <c r="O359" s="77"/>
      <c r="P359" s="191">
        <f>O359*H359</f>
        <v>0</v>
      </c>
      <c r="Q359" s="191">
        <v>0</v>
      </c>
      <c r="R359" s="191">
        <f>Q359*H359</f>
        <v>0</v>
      </c>
      <c r="S359" s="191">
        <v>0</v>
      </c>
      <c r="T359" s="19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3" t="s">
        <v>141</v>
      </c>
      <c r="AT359" s="193" t="s">
        <v>137</v>
      </c>
      <c r="AU359" s="193" t="s">
        <v>82</v>
      </c>
      <c r="AY359" s="19" t="s">
        <v>135</v>
      </c>
      <c r="BE359" s="194">
        <f>IF(N359="základní",J359,0)</f>
        <v>0</v>
      </c>
      <c r="BF359" s="194">
        <f>IF(N359="snížená",J359,0)</f>
        <v>0</v>
      </c>
      <c r="BG359" s="194">
        <f>IF(N359="zákl. přenesená",J359,0)</f>
        <v>0</v>
      </c>
      <c r="BH359" s="194">
        <f>IF(N359="sníž. přenesená",J359,0)</f>
        <v>0</v>
      </c>
      <c r="BI359" s="194">
        <f>IF(N359="nulová",J359,0)</f>
        <v>0</v>
      </c>
      <c r="BJ359" s="19" t="s">
        <v>80</v>
      </c>
      <c r="BK359" s="194">
        <f>ROUND(I359*H359,2)</f>
        <v>0</v>
      </c>
      <c r="BL359" s="19" t="s">
        <v>141</v>
      </c>
      <c r="BM359" s="193" t="s">
        <v>1150</v>
      </c>
    </row>
    <row r="360" s="13" customFormat="1">
      <c r="A360" s="13"/>
      <c r="B360" s="195"/>
      <c r="C360" s="13"/>
      <c r="D360" s="196" t="s">
        <v>143</v>
      </c>
      <c r="E360" s="13"/>
      <c r="F360" s="198" t="s">
        <v>1151</v>
      </c>
      <c r="G360" s="13"/>
      <c r="H360" s="199">
        <v>1541.8800000000001</v>
      </c>
      <c r="I360" s="200"/>
      <c r="J360" s="13"/>
      <c r="K360" s="13"/>
      <c r="L360" s="195"/>
      <c r="M360" s="201"/>
      <c r="N360" s="202"/>
      <c r="O360" s="202"/>
      <c r="P360" s="202"/>
      <c r="Q360" s="202"/>
      <c r="R360" s="202"/>
      <c r="S360" s="202"/>
      <c r="T360" s="20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7" t="s">
        <v>143</v>
      </c>
      <c r="AU360" s="197" t="s">
        <v>82</v>
      </c>
      <c r="AV360" s="13" t="s">
        <v>82</v>
      </c>
      <c r="AW360" s="13" t="s">
        <v>3</v>
      </c>
      <c r="AX360" s="13" t="s">
        <v>80</v>
      </c>
      <c r="AY360" s="197" t="s">
        <v>135</v>
      </c>
    </row>
    <row r="361" s="2" customFormat="1" ht="33" customHeight="1">
      <c r="A361" s="38"/>
      <c r="B361" s="180"/>
      <c r="C361" s="181" t="s">
        <v>404</v>
      </c>
      <c r="D361" s="181" t="s">
        <v>137</v>
      </c>
      <c r="E361" s="182" t="s">
        <v>495</v>
      </c>
      <c r="F361" s="183" t="s">
        <v>496</v>
      </c>
      <c r="G361" s="184" t="s">
        <v>199</v>
      </c>
      <c r="H361" s="185">
        <v>6.5449999999999999</v>
      </c>
      <c r="I361" s="186"/>
      <c r="J361" s="187">
        <f>ROUND(I361*H361,2)</f>
        <v>0</v>
      </c>
      <c r="K361" s="188"/>
      <c r="L361" s="39"/>
      <c r="M361" s="189" t="s">
        <v>1</v>
      </c>
      <c r="N361" s="190" t="s">
        <v>38</v>
      </c>
      <c r="O361" s="77"/>
      <c r="P361" s="191">
        <f>O361*H361</f>
        <v>0</v>
      </c>
      <c r="Q361" s="191">
        <v>0</v>
      </c>
      <c r="R361" s="191">
        <f>Q361*H361</f>
        <v>0</v>
      </c>
      <c r="S361" s="191">
        <v>0</v>
      </c>
      <c r="T361" s="19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93" t="s">
        <v>141</v>
      </c>
      <c r="AT361" s="193" t="s">
        <v>137</v>
      </c>
      <c r="AU361" s="193" t="s">
        <v>82</v>
      </c>
      <c r="AY361" s="19" t="s">
        <v>135</v>
      </c>
      <c r="BE361" s="194">
        <f>IF(N361="základní",J361,0)</f>
        <v>0</v>
      </c>
      <c r="BF361" s="194">
        <f>IF(N361="snížená",J361,0)</f>
        <v>0</v>
      </c>
      <c r="BG361" s="194">
        <f>IF(N361="zákl. přenesená",J361,0)</f>
        <v>0</v>
      </c>
      <c r="BH361" s="194">
        <f>IF(N361="sníž. přenesená",J361,0)</f>
        <v>0</v>
      </c>
      <c r="BI361" s="194">
        <f>IF(N361="nulová",J361,0)</f>
        <v>0</v>
      </c>
      <c r="BJ361" s="19" t="s">
        <v>80</v>
      </c>
      <c r="BK361" s="194">
        <f>ROUND(I361*H361,2)</f>
        <v>0</v>
      </c>
      <c r="BL361" s="19" t="s">
        <v>141</v>
      </c>
      <c r="BM361" s="193" t="s">
        <v>1152</v>
      </c>
    </row>
    <row r="362" s="13" customFormat="1">
      <c r="A362" s="13"/>
      <c r="B362" s="195"/>
      <c r="C362" s="13"/>
      <c r="D362" s="196" t="s">
        <v>143</v>
      </c>
      <c r="E362" s="197" t="s">
        <v>1</v>
      </c>
      <c r="F362" s="198" t="s">
        <v>1153</v>
      </c>
      <c r="G362" s="13"/>
      <c r="H362" s="199">
        <v>6.5449999999999999</v>
      </c>
      <c r="I362" s="200"/>
      <c r="J362" s="13"/>
      <c r="K362" s="13"/>
      <c r="L362" s="195"/>
      <c r="M362" s="201"/>
      <c r="N362" s="202"/>
      <c r="O362" s="202"/>
      <c r="P362" s="202"/>
      <c r="Q362" s="202"/>
      <c r="R362" s="202"/>
      <c r="S362" s="202"/>
      <c r="T362" s="20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7" t="s">
        <v>143</v>
      </c>
      <c r="AU362" s="197" t="s">
        <v>82</v>
      </c>
      <c r="AV362" s="13" t="s">
        <v>82</v>
      </c>
      <c r="AW362" s="13" t="s">
        <v>30</v>
      </c>
      <c r="AX362" s="13" t="s">
        <v>80</v>
      </c>
      <c r="AY362" s="197" t="s">
        <v>135</v>
      </c>
    </row>
    <row r="363" s="2" customFormat="1" ht="33" customHeight="1">
      <c r="A363" s="38"/>
      <c r="B363" s="180"/>
      <c r="C363" s="181" t="s">
        <v>408</v>
      </c>
      <c r="D363" s="181" t="s">
        <v>137</v>
      </c>
      <c r="E363" s="182" t="s">
        <v>500</v>
      </c>
      <c r="F363" s="183" t="s">
        <v>501</v>
      </c>
      <c r="G363" s="184" t="s">
        <v>199</v>
      </c>
      <c r="H363" s="185">
        <v>59.244999999999997</v>
      </c>
      <c r="I363" s="186"/>
      <c r="J363" s="187">
        <f>ROUND(I363*H363,2)</f>
        <v>0</v>
      </c>
      <c r="K363" s="188"/>
      <c r="L363" s="39"/>
      <c r="M363" s="189" t="s">
        <v>1</v>
      </c>
      <c r="N363" s="190" t="s">
        <v>38</v>
      </c>
      <c r="O363" s="77"/>
      <c r="P363" s="191">
        <f>O363*H363</f>
        <v>0</v>
      </c>
      <c r="Q363" s="191">
        <v>0</v>
      </c>
      <c r="R363" s="191">
        <f>Q363*H363</f>
        <v>0</v>
      </c>
      <c r="S363" s="191">
        <v>0</v>
      </c>
      <c r="T363" s="19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3" t="s">
        <v>141</v>
      </c>
      <c r="AT363" s="193" t="s">
        <v>137</v>
      </c>
      <c r="AU363" s="193" t="s">
        <v>82</v>
      </c>
      <c r="AY363" s="19" t="s">
        <v>135</v>
      </c>
      <c r="BE363" s="194">
        <f>IF(N363="základní",J363,0)</f>
        <v>0</v>
      </c>
      <c r="BF363" s="194">
        <f>IF(N363="snížená",J363,0)</f>
        <v>0</v>
      </c>
      <c r="BG363" s="194">
        <f>IF(N363="zákl. přenesená",J363,0)</f>
        <v>0</v>
      </c>
      <c r="BH363" s="194">
        <f>IF(N363="sníž. přenesená",J363,0)</f>
        <v>0</v>
      </c>
      <c r="BI363" s="194">
        <f>IF(N363="nulová",J363,0)</f>
        <v>0</v>
      </c>
      <c r="BJ363" s="19" t="s">
        <v>80</v>
      </c>
      <c r="BK363" s="194">
        <f>ROUND(I363*H363,2)</f>
        <v>0</v>
      </c>
      <c r="BL363" s="19" t="s">
        <v>141</v>
      </c>
      <c r="BM363" s="193" t="s">
        <v>1154</v>
      </c>
    </row>
    <row r="364" s="2" customFormat="1" ht="24.15" customHeight="1">
      <c r="A364" s="38"/>
      <c r="B364" s="180"/>
      <c r="C364" s="181" t="s">
        <v>287</v>
      </c>
      <c r="D364" s="181" t="s">
        <v>137</v>
      </c>
      <c r="E364" s="182" t="s">
        <v>504</v>
      </c>
      <c r="F364" s="183" t="s">
        <v>198</v>
      </c>
      <c r="G364" s="184" t="s">
        <v>199</v>
      </c>
      <c r="H364" s="185">
        <v>106.45999999999999</v>
      </c>
      <c r="I364" s="186"/>
      <c r="J364" s="187">
        <f>ROUND(I364*H364,2)</f>
        <v>0</v>
      </c>
      <c r="K364" s="188"/>
      <c r="L364" s="39"/>
      <c r="M364" s="189" t="s">
        <v>1</v>
      </c>
      <c r="N364" s="190" t="s">
        <v>38</v>
      </c>
      <c r="O364" s="77"/>
      <c r="P364" s="191">
        <f>O364*H364</f>
        <v>0</v>
      </c>
      <c r="Q364" s="191">
        <v>0</v>
      </c>
      <c r="R364" s="191">
        <f>Q364*H364</f>
        <v>0</v>
      </c>
      <c r="S364" s="191">
        <v>0</v>
      </c>
      <c r="T364" s="19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93" t="s">
        <v>141</v>
      </c>
      <c r="AT364" s="193" t="s">
        <v>137</v>
      </c>
      <c r="AU364" s="193" t="s">
        <v>82</v>
      </c>
      <c r="AY364" s="19" t="s">
        <v>135</v>
      </c>
      <c r="BE364" s="194">
        <f>IF(N364="základní",J364,0)</f>
        <v>0</v>
      </c>
      <c r="BF364" s="194">
        <f>IF(N364="snížená",J364,0)</f>
        <v>0</v>
      </c>
      <c r="BG364" s="194">
        <f>IF(N364="zákl. přenesená",J364,0)</f>
        <v>0</v>
      </c>
      <c r="BH364" s="194">
        <f>IF(N364="sníž. přenesená",J364,0)</f>
        <v>0</v>
      </c>
      <c r="BI364" s="194">
        <f>IF(N364="nulová",J364,0)</f>
        <v>0</v>
      </c>
      <c r="BJ364" s="19" t="s">
        <v>80</v>
      </c>
      <c r="BK364" s="194">
        <f>ROUND(I364*H364,2)</f>
        <v>0</v>
      </c>
      <c r="BL364" s="19" t="s">
        <v>141</v>
      </c>
      <c r="BM364" s="193" t="s">
        <v>1155</v>
      </c>
    </row>
    <row r="365" s="12" customFormat="1" ht="22.8" customHeight="1">
      <c r="A365" s="12"/>
      <c r="B365" s="167"/>
      <c r="C365" s="12"/>
      <c r="D365" s="168" t="s">
        <v>72</v>
      </c>
      <c r="E365" s="178" t="s">
        <v>506</v>
      </c>
      <c r="F365" s="178" t="s">
        <v>507</v>
      </c>
      <c r="G365" s="12"/>
      <c r="H365" s="12"/>
      <c r="I365" s="170"/>
      <c r="J365" s="179">
        <f>BK365</f>
        <v>0</v>
      </c>
      <c r="K365" s="12"/>
      <c r="L365" s="167"/>
      <c r="M365" s="172"/>
      <c r="N365" s="173"/>
      <c r="O365" s="173"/>
      <c r="P365" s="174">
        <f>SUM(P366:P369)</f>
        <v>0</v>
      </c>
      <c r="Q365" s="173"/>
      <c r="R365" s="174">
        <f>SUM(R366:R369)</f>
        <v>0</v>
      </c>
      <c r="S365" s="173"/>
      <c r="T365" s="175">
        <f>SUM(T366:T369)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68" t="s">
        <v>80</v>
      </c>
      <c r="AT365" s="176" t="s">
        <v>72</v>
      </c>
      <c r="AU365" s="176" t="s">
        <v>80</v>
      </c>
      <c r="AY365" s="168" t="s">
        <v>135</v>
      </c>
      <c r="BK365" s="177">
        <f>SUM(BK366:BK369)</f>
        <v>0</v>
      </c>
    </row>
    <row r="366" s="2" customFormat="1" ht="33" customHeight="1">
      <c r="A366" s="38"/>
      <c r="B366" s="180"/>
      <c r="C366" s="181" t="s">
        <v>420</v>
      </c>
      <c r="D366" s="181" t="s">
        <v>137</v>
      </c>
      <c r="E366" s="182" t="s">
        <v>509</v>
      </c>
      <c r="F366" s="183" t="s">
        <v>510</v>
      </c>
      <c r="G366" s="184" t="s">
        <v>199</v>
      </c>
      <c r="H366" s="185">
        <v>319.23000000000002</v>
      </c>
      <c r="I366" s="186"/>
      <c r="J366" s="187">
        <f>ROUND(I366*H366,2)</f>
        <v>0</v>
      </c>
      <c r="K366" s="188"/>
      <c r="L366" s="39"/>
      <c r="M366" s="189" t="s">
        <v>1</v>
      </c>
      <c r="N366" s="190" t="s">
        <v>38</v>
      </c>
      <c r="O366" s="77"/>
      <c r="P366" s="191">
        <f>O366*H366</f>
        <v>0</v>
      </c>
      <c r="Q366" s="191">
        <v>0</v>
      </c>
      <c r="R366" s="191">
        <f>Q366*H366</f>
        <v>0</v>
      </c>
      <c r="S366" s="191">
        <v>0</v>
      </c>
      <c r="T366" s="19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3" t="s">
        <v>141</v>
      </c>
      <c r="AT366" s="193" t="s">
        <v>137</v>
      </c>
      <c r="AU366" s="193" t="s">
        <v>82</v>
      </c>
      <c r="AY366" s="19" t="s">
        <v>135</v>
      </c>
      <c r="BE366" s="194">
        <f>IF(N366="základní",J366,0)</f>
        <v>0</v>
      </c>
      <c r="BF366" s="194">
        <f>IF(N366="snížená",J366,0)</f>
        <v>0</v>
      </c>
      <c r="BG366" s="194">
        <f>IF(N366="zákl. přenesená",J366,0)</f>
        <v>0</v>
      </c>
      <c r="BH366" s="194">
        <f>IF(N366="sníž. přenesená",J366,0)</f>
        <v>0</v>
      </c>
      <c r="BI366" s="194">
        <f>IF(N366="nulová",J366,0)</f>
        <v>0</v>
      </c>
      <c r="BJ366" s="19" t="s">
        <v>80</v>
      </c>
      <c r="BK366" s="194">
        <f>ROUND(I366*H366,2)</f>
        <v>0</v>
      </c>
      <c r="BL366" s="19" t="s">
        <v>141</v>
      </c>
      <c r="BM366" s="193" t="s">
        <v>1156</v>
      </c>
    </row>
    <row r="367" s="13" customFormat="1">
      <c r="A367" s="13"/>
      <c r="B367" s="195"/>
      <c r="C367" s="13"/>
      <c r="D367" s="196" t="s">
        <v>143</v>
      </c>
      <c r="E367" s="197" t="s">
        <v>1</v>
      </c>
      <c r="F367" s="198" t="s">
        <v>1157</v>
      </c>
      <c r="G367" s="13"/>
      <c r="H367" s="199">
        <v>319.23000000000002</v>
      </c>
      <c r="I367" s="200"/>
      <c r="J367" s="13"/>
      <c r="K367" s="13"/>
      <c r="L367" s="195"/>
      <c r="M367" s="201"/>
      <c r="N367" s="202"/>
      <c r="O367" s="202"/>
      <c r="P367" s="202"/>
      <c r="Q367" s="202"/>
      <c r="R367" s="202"/>
      <c r="S367" s="202"/>
      <c r="T367" s="20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7" t="s">
        <v>143</v>
      </c>
      <c r="AU367" s="197" t="s">
        <v>82</v>
      </c>
      <c r="AV367" s="13" t="s">
        <v>82</v>
      </c>
      <c r="AW367" s="13" t="s">
        <v>30</v>
      </c>
      <c r="AX367" s="13" t="s">
        <v>80</v>
      </c>
      <c r="AY367" s="197" t="s">
        <v>135</v>
      </c>
    </row>
    <row r="368" s="2" customFormat="1" ht="24.15" customHeight="1">
      <c r="A368" s="38"/>
      <c r="B368" s="180"/>
      <c r="C368" s="181" t="s">
        <v>396</v>
      </c>
      <c r="D368" s="181" t="s">
        <v>137</v>
      </c>
      <c r="E368" s="182" t="s">
        <v>513</v>
      </c>
      <c r="F368" s="183" t="s">
        <v>514</v>
      </c>
      <c r="G368" s="184" t="s">
        <v>199</v>
      </c>
      <c r="H368" s="185">
        <v>992.86000000000001</v>
      </c>
      <c r="I368" s="186"/>
      <c r="J368" s="187">
        <f>ROUND(I368*H368,2)</f>
        <v>0</v>
      </c>
      <c r="K368" s="188"/>
      <c r="L368" s="39"/>
      <c r="M368" s="189" t="s">
        <v>1</v>
      </c>
      <c r="N368" s="190" t="s">
        <v>38</v>
      </c>
      <c r="O368" s="77"/>
      <c r="P368" s="191">
        <f>O368*H368</f>
        <v>0</v>
      </c>
      <c r="Q368" s="191">
        <v>0</v>
      </c>
      <c r="R368" s="191">
        <f>Q368*H368</f>
        <v>0</v>
      </c>
      <c r="S368" s="191">
        <v>0</v>
      </c>
      <c r="T368" s="19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93" t="s">
        <v>141</v>
      </c>
      <c r="AT368" s="193" t="s">
        <v>137</v>
      </c>
      <c r="AU368" s="193" t="s">
        <v>82</v>
      </c>
      <c r="AY368" s="19" t="s">
        <v>135</v>
      </c>
      <c r="BE368" s="194">
        <f>IF(N368="základní",J368,0)</f>
        <v>0</v>
      </c>
      <c r="BF368" s="194">
        <f>IF(N368="snížená",J368,0)</f>
        <v>0</v>
      </c>
      <c r="BG368" s="194">
        <f>IF(N368="zákl. přenesená",J368,0)</f>
        <v>0</v>
      </c>
      <c r="BH368" s="194">
        <f>IF(N368="sníž. přenesená",J368,0)</f>
        <v>0</v>
      </c>
      <c r="BI368" s="194">
        <f>IF(N368="nulová",J368,0)</f>
        <v>0</v>
      </c>
      <c r="BJ368" s="19" t="s">
        <v>80</v>
      </c>
      <c r="BK368" s="194">
        <f>ROUND(I368*H368,2)</f>
        <v>0</v>
      </c>
      <c r="BL368" s="19" t="s">
        <v>141</v>
      </c>
      <c r="BM368" s="193" t="s">
        <v>1158</v>
      </c>
    </row>
    <row r="369" s="13" customFormat="1">
      <c r="A369" s="13"/>
      <c r="B369" s="195"/>
      <c r="C369" s="13"/>
      <c r="D369" s="196" t="s">
        <v>143</v>
      </c>
      <c r="E369" s="197" t="s">
        <v>1</v>
      </c>
      <c r="F369" s="198" t="s">
        <v>1159</v>
      </c>
      <c r="G369" s="13"/>
      <c r="H369" s="199">
        <v>992.86000000000001</v>
      </c>
      <c r="I369" s="200"/>
      <c r="J369" s="13"/>
      <c r="K369" s="13"/>
      <c r="L369" s="195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7" t="s">
        <v>143</v>
      </c>
      <c r="AU369" s="197" t="s">
        <v>82</v>
      </c>
      <c r="AV369" s="13" t="s">
        <v>82</v>
      </c>
      <c r="AW369" s="13" t="s">
        <v>30</v>
      </c>
      <c r="AX369" s="13" t="s">
        <v>80</v>
      </c>
      <c r="AY369" s="197" t="s">
        <v>135</v>
      </c>
    </row>
    <row r="370" s="2" customFormat="1" ht="6.96" customHeight="1">
      <c r="A370" s="38"/>
      <c r="B370" s="60"/>
      <c r="C370" s="61"/>
      <c r="D370" s="61"/>
      <c r="E370" s="61"/>
      <c r="F370" s="61"/>
      <c r="G370" s="61"/>
      <c r="H370" s="61"/>
      <c r="I370" s="61"/>
      <c r="J370" s="61"/>
      <c r="K370" s="61"/>
      <c r="L370" s="39"/>
      <c r="M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</row>
  </sheetData>
  <autoFilter ref="C128:K3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PCCORE5\Martina</dc:creator>
  <cp:lastModifiedBy>PCCORE5\Martina</cp:lastModifiedBy>
  <dcterms:created xsi:type="dcterms:W3CDTF">2023-01-20T15:33:55Z</dcterms:created>
  <dcterms:modified xsi:type="dcterms:W3CDTF">2023-01-20T15:33:57Z</dcterms:modified>
</cp:coreProperties>
</file>