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MŽ OSVČ\2025\ROZPOČTY\HVĚZDA HK . povrchové úpravy\rozpočet MŽ\zadání 2025.04.17\"/>
    </mc:Choice>
  </mc:AlternateContent>
  <bookViews>
    <workbookView xWindow="0" yWindow="0" windowWidth="0" windowHeight="0"/>
  </bookViews>
  <sheets>
    <sheet name="Rekapitulace stavby" sheetId="1" r:id="rId1"/>
    <sheet name="HVEZDA - Opravy nátěrů oc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'HVEZDA - Opravy nátěrů oc...'!$C$85:$K$208</definedName>
    <definedName name="_xlnm.Print_Area" localSheetId="1">'HVEZDA - Opravy nátěrů oc...'!$C$4:$J$37,'HVEZDA - Opravy nátěrů oc...'!$C$43:$J$69,'HVEZDA - Opravy nátěrů oc...'!$C$75:$K$208</definedName>
    <definedName name="_xlnm.Print_Titles" localSheetId="1">'HVEZDA - Opravy nátěrů oc...'!$85:$85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207"/>
  <c r="BH207"/>
  <c r="BG207"/>
  <c r="BF207"/>
  <c r="T207"/>
  <c r="T206"/>
  <c r="R207"/>
  <c r="R206"/>
  <c r="P207"/>
  <c r="P206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T196"/>
  <c r="R197"/>
  <c r="R196"/>
  <c r="P197"/>
  <c r="P196"/>
  <c r="BI194"/>
  <c r="BH194"/>
  <c r="BG194"/>
  <c r="BF194"/>
  <c r="T194"/>
  <c r="R194"/>
  <c r="P194"/>
  <c r="BI193"/>
  <c r="BH193"/>
  <c r="BG193"/>
  <c r="BF193"/>
  <c r="T193"/>
  <c r="R193"/>
  <c r="P193"/>
  <c r="BI190"/>
  <c r="BH190"/>
  <c r="BG190"/>
  <c r="BF190"/>
  <c r="T190"/>
  <c r="R190"/>
  <c r="P190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1"/>
  <c r="BH141"/>
  <c r="BG141"/>
  <c r="BF141"/>
  <c r="T141"/>
  <c r="R141"/>
  <c r="P141"/>
  <c r="BI133"/>
  <c r="BH133"/>
  <c r="BG133"/>
  <c r="BF133"/>
  <c r="T133"/>
  <c r="R133"/>
  <c r="P133"/>
  <c r="BI128"/>
  <c r="BH128"/>
  <c r="BG128"/>
  <c r="BF128"/>
  <c r="T128"/>
  <c r="R128"/>
  <c r="P128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F82"/>
  <c r="F80"/>
  <c r="E78"/>
  <c r="F50"/>
  <c r="F48"/>
  <c r="E46"/>
  <c r="J22"/>
  <c r="E22"/>
  <c r="J83"/>
  <c r="J21"/>
  <c r="J19"/>
  <c r="E19"/>
  <c r="J82"/>
  <c r="J18"/>
  <c r="J16"/>
  <c r="E16"/>
  <c r="F83"/>
  <c r="J15"/>
  <c r="J10"/>
  <c r="J80"/>
  <c i="1" r="L50"/>
  <c r="AM50"/>
  <c r="AM49"/>
  <c r="L49"/>
  <c r="AM47"/>
  <c r="L47"/>
  <c r="L45"/>
  <c r="L44"/>
  <c i="2" r="BK193"/>
  <c r="BK148"/>
  <c r="J133"/>
  <c r="J108"/>
  <c r="BK207"/>
  <c r="BK150"/>
  <c r="J201"/>
  <c r="BK203"/>
  <c r="BK141"/>
  <c r="BK118"/>
  <c r="BK93"/>
  <c r="J205"/>
  <c r="J93"/>
  <c r="BK128"/>
  <c r="J148"/>
  <c r="BK91"/>
  <c r="BK197"/>
  <c r="BK96"/>
  <c r="J190"/>
  <c r="BK121"/>
  <c r="J207"/>
  <c r="J150"/>
  <c r="J197"/>
  <c r="J121"/>
  <c r="BK205"/>
  <c r="BK153"/>
  <c r="J104"/>
  <c r="BK98"/>
  <c r="BK112"/>
  <c r="J203"/>
  <c r="BK190"/>
  <c r="J141"/>
  <c r="J118"/>
  <c r="BK100"/>
  <c r="BK104"/>
  <c r="BK194"/>
  <c r="J199"/>
  <c r="BK133"/>
  <c r="BK115"/>
  <c r="J112"/>
  <c i="1" r="AS54"/>
  <c i="2" r="J89"/>
  <c r="J193"/>
  <c r="J91"/>
  <c r="J128"/>
  <c r="J100"/>
  <c r="BK201"/>
  <c r="J115"/>
  <c r="J96"/>
  <c r="J194"/>
  <c r="J98"/>
  <c r="BK199"/>
  <c r="BK108"/>
  <c r="BK89"/>
  <c r="J153"/>
  <c l="1" r="R88"/>
  <c r="R107"/>
  <c r="R117"/>
  <c r="BK88"/>
  <c r="T88"/>
  <c r="P95"/>
  <c r="T95"/>
  <c r="BK107"/>
  <c r="P107"/>
  <c r="T107"/>
  <c r="P117"/>
  <c r="BK152"/>
  <c r="J152"/>
  <c r="J62"/>
  <c r="P152"/>
  <c r="R152"/>
  <c r="T152"/>
  <c r="BK192"/>
  <c r="J192"/>
  <c r="J63"/>
  <c r="P192"/>
  <c r="R192"/>
  <c r="T192"/>
  <c r="BK198"/>
  <c r="J198"/>
  <c r="J66"/>
  <c r="P198"/>
  <c r="R198"/>
  <c r="T198"/>
  <c r="BK202"/>
  <c r="J202"/>
  <c r="J67"/>
  <c r="P202"/>
  <c r="R202"/>
  <c r="T202"/>
  <c r="P88"/>
  <c r="P87"/>
  <c r="BK95"/>
  <c r="J95"/>
  <c r="J58"/>
  <c r="R95"/>
  <c r="BK117"/>
  <c r="J117"/>
  <c r="J61"/>
  <c r="T117"/>
  <c r="BK196"/>
  <c r="J196"/>
  <c r="J65"/>
  <c r="BK206"/>
  <c r="J206"/>
  <c r="J68"/>
  <c r="J50"/>
  <c r="BE91"/>
  <c r="BE141"/>
  <c r="BE148"/>
  <c r="BE150"/>
  <c r="BE201"/>
  <c r="BE205"/>
  <c r="BE207"/>
  <c r="J48"/>
  <c r="F51"/>
  <c r="J51"/>
  <c r="BE89"/>
  <c r="BE93"/>
  <c r="BE96"/>
  <c r="BE98"/>
  <c r="BE100"/>
  <c r="BE104"/>
  <c r="BE108"/>
  <c r="BE112"/>
  <c r="BE115"/>
  <c r="BE118"/>
  <c r="BE121"/>
  <c r="BE128"/>
  <c r="BE133"/>
  <c r="BE190"/>
  <c r="BE193"/>
  <c r="BE194"/>
  <c r="BE203"/>
  <c r="BE153"/>
  <c r="BE197"/>
  <c r="BE199"/>
  <c r="J32"/>
  <c i="1" r="AW55"/>
  <c i="2" r="F33"/>
  <c i="1" r="BB55"/>
  <c r="BB54"/>
  <c r="W31"/>
  <c i="2" r="F32"/>
  <c i="1" r="BA55"/>
  <c r="BA54"/>
  <c r="W30"/>
  <c i="2" r="F34"/>
  <c i="1" r="BC55"/>
  <c r="BC54"/>
  <c r="W32"/>
  <c i="2" r="F35"/>
  <c i="1" r="BD55"/>
  <c r="BD54"/>
  <c r="W33"/>
  <c i="2" l="1" r="P195"/>
  <c r="R195"/>
  <c r="T195"/>
  <c r="T106"/>
  <c r="P106"/>
  <c r="P86"/>
  <c i="1" r="AU55"/>
  <c i="2" r="BK106"/>
  <c r="J106"/>
  <c r="J59"/>
  <c r="T87"/>
  <c r="T86"/>
  <c r="BK87"/>
  <c r="R87"/>
  <c r="R106"/>
  <c r="J88"/>
  <c r="J57"/>
  <c r="J107"/>
  <c r="J60"/>
  <c r="BK195"/>
  <c r="J195"/>
  <c r="J64"/>
  <c i="1" r="AY54"/>
  <c i="2" r="F31"/>
  <c i="1" r="AZ55"/>
  <c r="AZ54"/>
  <c r="W29"/>
  <c r="AX54"/>
  <c i="2" r="J31"/>
  <c i="1" r="AV55"/>
  <c r="AT55"/>
  <c r="AW54"/>
  <c r="AK30"/>
  <c r="AU54"/>
  <c i="2" l="1" r="R86"/>
  <c r="BK86"/>
  <c r="J86"/>
  <c r="J55"/>
  <c r="J87"/>
  <c r="J56"/>
  <c i="1" r="AV54"/>
  <c r="AK29"/>
  <c i="2" l="1" r="J28"/>
  <c i="1" r="AG55"/>
  <c r="AG54"/>
  <c r="AK26"/>
  <c r="AT54"/>
  <c r="AN54"/>
  <c i="2" l="1" r="J37"/>
  <c i="1"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<sst xmlns="http://schemas.openxmlformats.org/spreadsheetml/2006/main">
  <si>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</si>
  <si>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</si>
  <si>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</si>
  <si>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</si>
  <si>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</si>
  <si>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{9742cee1-5a2e-4cd8-a4f4-9f67908f101f}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</si>
  <si>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</si>
  <si>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</si>
  <si>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</si>
  <si>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</si>
  <si>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</si>
  <si>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</si>
  <si>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</si>
  <si>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</si>
  <si>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HVEZDA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</si>
  <si>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</si>
  <si>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</si>
  <si>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Opravy nátěrů ocelové konstrukce - areál Hvězda</t>
  </si>
  <si>
    <t>KSO:</t>
  </si>
  <si>
    <t/>
  </si>
  <si>
    <t>CC-CZ:</t>
  </si>
  <si>
    <t>Místo:</t>
  </si>
  <si>
    <t>ulice Štefánikova, Hradec Králové, p.č. 367/50</t>
  </si>
  <si>
    <t>Datum:</t>
  </si>
  <si>
    <t>2. 4. 2025</t>
  </si>
  <si>
    <t>Zadavatel:</t>
  </si>
  <si>
    <t>IČ:</t>
  </si>
  <si>
    <t>64809447</t>
  </si>
  <si>
    <t>Technické služby Hradec Králové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</si>
  <si>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</si>
  <si>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</si>
  <si>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</si>
  <si>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</si>
  <si>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</si>
  <si>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</si>
  <si>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</si>
  <si>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</si>
  <si>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</si>
  <si>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</si>
  <si>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</si>
  <si>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</si>
  <si>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</si>
  <si>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</si>
  <si>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</si>
  <si>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</si>
  <si>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</si>
  <si>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</si>
  <si>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</si>
  <si>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</si>
  <si>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</si>
  <si>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</si>
  <si>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</si>
  <si>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</si>
  <si>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</si>
  <si>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</si>
  <si>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</si>
  <si>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</si>
  <si>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</si>
  <si>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</si>
  <si>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</si>
  <si>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</si>
  <si>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</si>
  <si>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</si>
  <si>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</si>
  <si>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</si>
  <si>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</si>
  <si>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</si>
  <si>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</si>
  <si>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</si>
  <si>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</si>
  <si>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</si>
  <si>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</si>
  <si>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</si>
  <si>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</si>
  <si>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</si>
  <si>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</si>
  <si>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</si>
  <si>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</si>
  <si>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</si>
  <si>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</si>
  <si>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</si>
  <si>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</si>
  <si>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</si>
  <si>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</si>
  <si>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</si>
  <si>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</si>
  <si>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</si>
  <si>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</si>
  <si>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</si>
  <si>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767 - Konstrukce zámečnické</t>
  </si>
  <si>
    <t xml:space="preserve">    783 - Dokončovací práce - nátěry</t>
  </si>
  <si>
    <t xml:space="preserve">    789 - Povrchové úpravy ocelových konstrukcí a technologických zařízení</t>
  </si>
  <si>
    <t>OST - Ostatní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</si>
  <si>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</si>
  <si>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</si>
  <si>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</si>
  <si>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</si>
  <si>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</si>
  <si>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</si>
  <si>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</si>
  <si>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</si>
  <si>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</si>
  <si>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</si>
  <si>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</si>
  <si>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</si>
  <si>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</si>
  <si>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</si>
  <si>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</si>
  <si>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</si>
  <si>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</si>
  <si>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</si>
  <si>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</si>
  <si>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</si>
  <si>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</si>
  <si>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</si>
  <si>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</si>
  <si>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</si>
  <si>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946111112</t>
  </si>
  <si>
    <t>Věže pojízdné trubkové nebo dílcové s maximálním zatížením podlahy do 200 kg/m2 šířky od 0,6 do 0,9 m, délky do 3,2 m výšky přes 1,5 m do 2,5 m montáž</t>
  </si>
  <si>
    <t>kus</t>
  </si>
  <si>
    <t>CS ÚRS 2025 01</t>
  </si>
  <si>
    <t>4</t>
  </si>
  <si>
    <t>-1994195816</t>
  </si>
  <si>
    <t>Online PSC</t>
  </si>
  <si>
    <t>https://podminky.urs.cz/item/CS_URS_2025_01/946111112</t>
  </si>
  <si>
    <t>946111212</t>
  </si>
  <si>
    <t>Věže pojízdné trubkové nebo dílcové s maximálním zatížením podlahy do 200 kg/m2 šířky od 0,6 do 0,9 m, délky do 3,2 m výšky přes 1,5 m do 2,5 m příplatek k ceně za každý den použití</t>
  </si>
  <si>
    <t>-1708162810</t>
  </si>
  <si>
    <t>https://podminky.urs.cz/item/CS_URS_2025_01/946111212</t>
  </si>
  <si>
    <t>3</t>
  </si>
  <si>
    <t>946111812</t>
  </si>
  <si>
    <t>Věže pojízdné trubkové nebo dílcové s maximálním zatížením podlahy do 200 kg/m2 šířky od 0,6 do 0,9 m, délky do 3,2 m výšky přes 1,5 m do 2,5 m demontáž</t>
  </si>
  <si>
    <t>-510744503</t>
  </si>
  <si>
    <t>https://podminky.urs.cz/item/CS_URS_2025_01/946111812</t>
  </si>
  <si>
    <t>997</t>
  </si>
  <si>
    <t>Doprava suti a vybouraných hmot</t>
  </si>
  <si>
    <t>997013211</t>
  </si>
  <si>
    <t>Vnitrostaveništní doprava suti a vybouraných hmot vodorovně do 50 m s naložením ručně pro budovy a haly výšky do 6 m</t>
  </si>
  <si>
    <t>t</t>
  </si>
  <si>
    <t>-650376292</t>
  </si>
  <si>
    <t>https://podminky.urs.cz/item/CS_URS_2025_01/997013211</t>
  </si>
  <si>
    <t>5</t>
  </si>
  <si>
    <t>997013501</t>
  </si>
  <si>
    <t>Odvoz suti a vybouraných hmot na skládku nebo meziskládku se složením, na vzdálenost do 1 km</t>
  </si>
  <si>
    <t>-430828293</t>
  </si>
  <si>
    <t>https://podminky.urs.cz/item/CS_URS_2025_01/997013501</t>
  </si>
  <si>
    <t>6</t>
  </si>
  <si>
    <t>997013509</t>
  </si>
  <si>
    <t>Odvoz suti a vybouraných hmot na skládku nebo meziskládku se složením, na vzdálenost Příplatek k ceně za každý další započatý 1 km přes 1 km</t>
  </si>
  <si>
    <t>-1110637873</t>
  </si>
  <si>
    <t>https://podminky.urs.cz/item/CS_URS_2025_01/997013509</t>
  </si>
  <si>
    <t>VV</t>
  </si>
  <si>
    <t>11,946*9</t>
  </si>
  <si>
    <t>Součet</t>
  </si>
  <si>
    <t>7</t>
  </si>
  <si>
    <t>997013843</t>
  </si>
  <si>
    <t>Poplatek za uložení stavebního odpadu na skládce (skládkovné) odpadního materiálu po otryskávání s obsahem nebezpečných látek zatříděného do katalogu odpadů pod kódem 12 01 16</t>
  </si>
  <si>
    <t>863898424</t>
  </si>
  <si>
    <t>https://podminky.urs.cz/item/CS_URS_2025_01/997013843</t>
  </si>
  <si>
    <t>PSV</t>
  </si>
  <si>
    <t>Práce a dodávky PSV</t>
  </si>
  <si>
    <t>767</t>
  </si>
  <si>
    <t>Konstrukce zámečnické</t>
  </si>
  <si>
    <t>8</t>
  </si>
  <si>
    <t>767995115</t>
  </si>
  <si>
    <t>Montáž ostatních atypických zámečnických konstrukcí hmotnosti přes 50 do 100 kg</t>
  </si>
  <si>
    <t>kg</t>
  </si>
  <si>
    <t>16</t>
  </si>
  <si>
    <t>1878748606</t>
  </si>
  <si>
    <t>https://podminky.urs.cz/item/CS_URS_2025_01/767995115</t>
  </si>
  <si>
    <t>4*6*14,13</t>
  </si>
  <si>
    <t>M</t>
  </si>
  <si>
    <t>13513120</t>
  </si>
  <si>
    <t>ocel široká jakost S235JR 180x10mm</t>
  </si>
  <si>
    <t>32</t>
  </si>
  <si>
    <t>653369841</t>
  </si>
  <si>
    <t>0,33912*1,1</t>
  </si>
  <si>
    <t>10</t>
  </si>
  <si>
    <t>998767101</t>
  </si>
  <si>
    <t>Přesun hmot pro zámečnické konstrukce stanovený z hmotnosti přesunovaného materiálu vodorovná dopravní vzdálenost do 50 m základní v objektech výšky do 6 m</t>
  </si>
  <si>
    <t>-2102824773</t>
  </si>
  <si>
    <t>https://podminky.urs.cz/item/CS_URS_2025_01/998767101</t>
  </si>
  <si>
    <t>783</t>
  </si>
  <si>
    <t>Dokončovací práce - nátěry</t>
  </si>
  <si>
    <t>11</t>
  </si>
  <si>
    <t>783000110.R</t>
  </si>
  <si>
    <t xml:space="preserve">Zakrývání konstrukcí a ochrana před tryskáním plachtami včetně pozdějšího odkrytí svislých ploch </t>
  </si>
  <si>
    <t>m2</t>
  </si>
  <si>
    <t>-301289991</t>
  </si>
  <si>
    <t>6,00*4,00*40</t>
  </si>
  <si>
    <t>783301401</t>
  </si>
  <si>
    <t>Příprava podkladu zámečnických konstrukcí před provedením nátěru ometení</t>
  </si>
  <si>
    <t>1325408701</t>
  </si>
  <si>
    <t>https://podminky.urs.cz/item/CS_URS_2025_01/783301401</t>
  </si>
  <si>
    <t>Sloupy</t>
  </si>
  <si>
    <t>(0,220+0,165)*2*3,40*41</t>
  </si>
  <si>
    <t>Podhled (trapéz.plech) - 100% plochy</t>
  </si>
  <si>
    <t>354,965</t>
  </si>
  <si>
    <t>13</t>
  </si>
  <si>
    <t>783306801</t>
  </si>
  <si>
    <t>Odstranění nátěrů ze zámečnických konstrukcí obroušením</t>
  </si>
  <si>
    <t>1374017679</t>
  </si>
  <si>
    <t>https://podminky.urs.cz/item/CS_URS_2025_01/783306801</t>
  </si>
  <si>
    <t>14</t>
  </si>
  <si>
    <t>783306809</t>
  </si>
  <si>
    <t>Odstranění nátěrů ze zámečnických konstrukcí okartáčováním</t>
  </si>
  <si>
    <t>1504662641</t>
  </si>
  <si>
    <t>https://podminky.urs.cz/item/CS_URS_2025_01/783306809</t>
  </si>
  <si>
    <t>podhled (trapéz. plech) - 20% plochy</t>
  </si>
  <si>
    <t>"část C" 5,835*5,835*4*0,20</t>
  </si>
  <si>
    <t>"část B" 5,835*5,835*9*0,20</t>
  </si>
  <si>
    <t>"část A" 5,835*5,835*10*0,20+5,835*1,00*2*0,20</t>
  </si>
  <si>
    <t>"rampa" 14,85*2,85*0,20+11,80*2,85*0,20+6,65*3,15*0,20</t>
  </si>
  <si>
    <t>15</t>
  </si>
  <si>
    <t>783314201</t>
  </si>
  <si>
    <t>Základní antikorozní nátěr zámečnických konstrukcí jednonásobný syntetický standardní</t>
  </si>
  <si>
    <t>2123604463</t>
  </si>
  <si>
    <t>https://podminky.urs.cz/item/CS_URS_2025_01/783314201</t>
  </si>
  <si>
    <t>"nosné sloupy" 107,338</t>
  </si>
  <si>
    <t>"podhled (trapéz.plech) - 100% plochy" 354,965</t>
  </si>
  <si>
    <t>"ocelová kce - nosníky podélné a příčné, rampa, schodiště" 746,639</t>
  </si>
  <si>
    <t>"nově přidaná pásová ocel" (0,18+0,01)*2*24</t>
  </si>
  <si>
    <t>783315101</t>
  </si>
  <si>
    <t>Mezinátěr zámečnických konstrukcí jednonásobný syntetický standardní</t>
  </si>
  <si>
    <t>2069671552</t>
  </si>
  <si>
    <t>https://podminky.urs.cz/item/CS_URS_2025_01/783315101</t>
  </si>
  <si>
    <t>17</t>
  </si>
  <si>
    <t>783317101</t>
  </si>
  <si>
    <t>Krycí nátěr (email) zámečnických konstrukcí jednonásobný syntetický standardní</t>
  </si>
  <si>
    <t>-1422263113</t>
  </si>
  <si>
    <t>https://podminky.urs.cz/item/CS_URS_2025_01/783317101</t>
  </si>
  <si>
    <t>789</t>
  </si>
  <si>
    <t>Povrchové úpravy ocelových konstrukcí a technologických zařízení</t>
  </si>
  <si>
    <t>18</t>
  </si>
  <si>
    <t>789223122</t>
  </si>
  <si>
    <t>Provedení otryskání povrchů ocelových konstrukcí suché abrazivní tryskání třídy III stupeň zrezivění B, stupeň přípravy Sa 2½</t>
  </si>
  <si>
    <t>-1713579633</t>
  </si>
  <si>
    <t>https://podminky.urs.cz/item/CS_URS_2025_01/789223122</t>
  </si>
  <si>
    <t>část C</t>
  </si>
  <si>
    <t>"boční profil U300" (0,10+0,30)*6,00*10</t>
  </si>
  <si>
    <t>"příčný profil 2xU300 otevřený" (0,10+0,30+0,10+0,20+0,10+0,30+0,10)*6,00*4</t>
  </si>
  <si>
    <t xml:space="preserve">"podélné profily U180 otevřený" (0,07+0,18+0,07+0,07+0,18)*6,00*4*4 </t>
  </si>
  <si>
    <t>"podélné profily I180" (0,082+0,18+0,082+0,082+0,18)*6,00*4*2</t>
  </si>
  <si>
    <t>Mezisoučet</t>
  </si>
  <si>
    <t>část B</t>
  </si>
  <si>
    <t>"boční profil U300" (0,10+0,30)*6,00*16</t>
  </si>
  <si>
    <t>"příčný profil 2xU300 otevřený" (0,10+0,30+0,10+0,20+0,10+0,30+0,10)*6,00*9</t>
  </si>
  <si>
    <t xml:space="preserve">"podélný profil U260" (0,09+0,26+0,09+0,09+0,26)*6,00*3*9  </t>
  </si>
  <si>
    <t>část A</t>
  </si>
  <si>
    <t>"boční profil U300" (0,10+0,30)*6,00*9+(0,10+0,30)*2,00*2</t>
  </si>
  <si>
    <t>"podélný nosník 2xU300 uzavřený" (0,30+0,20+0,30)*6,00*5</t>
  </si>
  <si>
    <t>"příčný profil 2xU300 otevřený" (0,10+0,30+0,10+0,20+0,10+0,30+0,10)*6,00*11</t>
  </si>
  <si>
    <t>"podélný profil U260" (0,09+0,26+0,09+0,09+0,26)*6,00*3*10+(0,09+0,26+0,09+0,09+0,26)*2,00*3*2</t>
  </si>
  <si>
    <t>rampa</t>
  </si>
  <si>
    <t>"boční profil L200/200" (0,20+0,20)*(14,85+14,85+11,80+11,80+3,00+3,00+6,65)</t>
  </si>
  <si>
    <t>"vodorovný profil 2xU140 uzavřený" (0,14+0,11)*2*6,25</t>
  </si>
  <si>
    <t>"sloupek profil 2xU160 uzavřený" (0,16+0,13)*2*1,70</t>
  </si>
  <si>
    <t>"vzpěry profil 2xU160 uzavřený" (0,16+0,13)*2*2,35*2</t>
  </si>
  <si>
    <t xml:space="preserve">"nosníky profil U140" (0,06+0,14+0,06+0,06+0,14)*2,85*19 </t>
  </si>
  <si>
    <t xml:space="preserve">"nosník profily U+I200" (0,05+0,20+0,05+0,165+0,075+0,20+0,075)*2,85 </t>
  </si>
  <si>
    <t>schodiště</t>
  </si>
  <si>
    <t>"nosník profil 2xU200 uzavřený" (0,20+0,15+0,20)*((2*3,76)+(2*3,45)+(2*1,10))</t>
  </si>
  <si>
    <t>"sloupek profil 2xU120 uzavřený" (0,12+0,11)*2*1,50*2</t>
  </si>
  <si>
    <t>"lemování otvoru profil U300" (0,10+0,30)*(2,90+6,00+6,00)</t>
  </si>
  <si>
    <t>"schodišťové stupně" (0,06+0,28+0,06)*2,25*21</t>
  </si>
  <si>
    <t>"podesta" (2,25*1,40)+(2,25*0,06*2)+(1,40*0,06*2)</t>
  </si>
  <si>
    <t>"boky" 0,27*0,15/2*22*2</t>
  </si>
  <si>
    <t>"čílka nosníků mezi schod.stupni" 0,15*0,07*22*2</t>
  </si>
  <si>
    <t>19</t>
  </si>
  <si>
    <t>42118101</t>
  </si>
  <si>
    <t>materiál tryskací (ostrohranný tvrdý písek)</t>
  </si>
  <si>
    <t>-2090911252</t>
  </si>
  <si>
    <t>746,639*0,016 'Přepočtené koeficientem množství</t>
  </si>
  <si>
    <t>OST</t>
  </si>
  <si>
    <t>Ostatní</t>
  </si>
  <si>
    <t>20</t>
  </si>
  <si>
    <t>00200R</t>
  </si>
  <si>
    <t xml:space="preserve">Očištění a ochrana stávajících svítidel </t>
  </si>
  <si>
    <t>kpl</t>
  </si>
  <si>
    <t>512</t>
  </si>
  <si>
    <t>-157131589</t>
  </si>
  <si>
    <t>00300R</t>
  </si>
  <si>
    <t>Demontáž a zpětná montáž informačních tabulí (TSmHK)</t>
  </si>
  <si>
    <t>278811475</t>
  </si>
  <si>
    <t>VRN</t>
  </si>
  <si>
    <t>Vedlejší rozpočtové náklady</t>
  </si>
  <si>
    <t>VRN1</t>
  </si>
  <si>
    <t>Průzkumné, zeměměřičské a projektové práce</t>
  </si>
  <si>
    <t>22</t>
  </si>
  <si>
    <t>011514000.R</t>
  </si>
  <si>
    <t xml:space="preserve">Dodatečný stavebně-technický průzku z konstrukce lešení </t>
  </si>
  <si>
    <t>1024</t>
  </si>
  <si>
    <t>-1017541012</t>
  </si>
  <si>
    <t>VRN3</t>
  </si>
  <si>
    <t>Zařízení staveniště</t>
  </si>
  <si>
    <t>23</t>
  </si>
  <si>
    <t>034103000</t>
  </si>
  <si>
    <t>Oplocení staveniště</t>
  </si>
  <si>
    <t>kpl…</t>
  </si>
  <si>
    <t>-1041785593</t>
  </si>
  <si>
    <t>https://podminky.urs.cz/item/CS_URS_2025_01/034103000</t>
  </si>
  <si>
    <t>24</t>
  </si>
  <si>
    <t>034303000.1R</t>
  </si>
  <si>
    <t>Zařízení staveniště včetně řádného označení a případných poplatků za zábor veřejného prostranství</t>
  </si>
  <si>
    <t>778400062</t>
  </si>
  <si>
    <t>VRN4</t>
  </si>
  <si>
    <t>Inženýrská činnost</t>
  </si>
  <si>
    <t>25</t>
  </si>
  <si>
    <t>041414000</t>
  </si>
  <si>
    <t>Plán BOZP - vypracování plánu BOZP a jeho aktualizace po celou dobu výstavby</t>
  </si>
  <si>
    <t>-1617046707</t>
  </si>
  <si>
    <t>https://podminky.urs.cz/item/CS_URS_2025_01/041414000</t>
  </si>
  <si>
    <t>26</t>
  </si>
  <si>
    <t>042002000.R</t>
  </si>
  <si>
    <t xml:space="preserve">Návrh stupně přípravy podkladu a ochranného nátěru dle výsledků stavebně technického průzkumu </t>
  </si>
  <si>
    <t>179529508</t>
  </si>
  <si>
    <t>VRN7</t>
  </si>
  <si>
    <t>Provozní vlivy</t>
  </si>
  <si>
    <t>27</t>
  </si>
  <si>
    <t>071002000</t>
  </si>
  <si>
    <t>Provoz investora, třetích osob - realizace díla po etapách za provozu přímo navazujících nebytových prostor, koordinace prací s najemníky a objednatelem</t>
  </si>
  <si>
    <t>-2022406922</t>
  </si>
  <si>
    <t>https://podminky.urs.cz/item/CS_URS_2025_01/071002000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</si>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</sst>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46111112" TargetMode="External" /><Relationship Id="rId2" Type="http://schemas.openxmlformats.org/officeDocument/2006/relationships/hyperlink" Target="https://podminky.urs.cz/item/CS_URS_2025_01/946111212" TargetMode="External" /><Relationship Id="rId3" Type="http://schemas.openxmlformats.org/officeDocument/2006/relationships/hyperlink" Target="https://podminky.urs.cz/item/CS_URS_2025_01/946111812" TargetMode="External" /><Relationship Id="rId4" Type="http://schemas.openxmlformats.org/officeDocument/2006/relationships/hyperlink" Target="https://podminky.urs.cz/item/CS_URS_2025_01/997013211" TargetMode="External" /><Relationship Id="rId5" Type="http://schemas.openxmlformats.org/officeDocument/2006/relationships/hyperlink" Target="https://podminky.urs.cz/item/CS_URS_2025_01/997013501" TargetMode="External" /><Relationship Id="rId6" Type="http://schemas.openxmlformats.org/officeDocument/2006/relationships/hyperlink" Target="https://podminky.urs.cz/item/CS_URS_2025_01/997013509" TargetMode="External" /><Relationship Id="rId7" Type="http://schemas.openxmlformats.org/officeDocument/2006/relationships/hyperlink" Target="https://podminky.urs.cz/item/CS_URS_2025_01/997013843" TargetMode="External" /><Relationship Id="rId8" Type="http://schemas.openxmlformats.org/officeDocument/2006/relationships/hyperlink" Target="https://podminky.urs.cz/item/CS_URS_2025_01/767995115" TargetMode="External" /><Relationship Id="rId9" Type="http://schemas.openxmlformats.org/officeDocument/2006/relationships/hyperlink" Target="https://podminky.urs.cz/item/CS_URS_2025_01/998767101" TargetMode="External" /><Relationship Id="rId10" Type="http://schemas.openxmlformats.org/officeDocument/2006/relationships/hyperlink" Target="https://podminky.urs.cz/item/CS_URS_2025_01/783301401" TargetMode="External" /><Relationship Id="rId11" Type="http://schemas.openxmlformats.org/officeDocument/2006/relationships/hyperlink" Target="https://podminky.urs.cz/item/CS_URS_2025_01/783306801" TargetMode="External" /><Relationship Id="rId12" Type="http://schemas.openxmlformats.org/officeDocument/2006/relationships/hyperlink" Target="https://podminky.urs.cz/item/CS_URS_2025_01/783306809" TargetMode="External" /><Relationship Id="rId13" Type="http://schemas.openxmlformats.org/officeDocument/2006/relationships/hyperlink" Target="https://podminky.urs.cz/item/CS_URS_2025_01/783314201" TargetMode="External" /><Relationship Id="rId14" Type="http://schemas.openxmlformats.org/officeDocument/2006/relationships/hyperlink" Target="https://podminky.urs.cz/item/CS_URS_2025_01/783315101" TargetMode="External" /><Relationship Id="rId15" Type="http://schemas.openxmlformats.org/officeDocument/2006/relationships/hyperlink" Target="https://podminky.urs.cz/item/CS_URS_2025_01/783317101" TargetMode="External" /><Relationship Id="rId16" Type="http://schemas.openxmlformats.org/officeDocument/2006/relationships/hyperlink" Target="https://podminky.urs.cz/item/CS_URS_2025_01/789223122" TargetMode="External" /><Relationship Id="rId17" Type="http://schemas.openxmlformats.org/officeDocument/2006/relationships/hyperlink" Target="https://podminky.urs.cz/item/CS_URS_2025_01/034103000" TargetMode="External" /><Relationship Id="rId18" Type="http://schemas.openxmlformats.org/officeDocument/2006/relationships/hyperlink" Target="https://podminky.urs.cz/item/CS_URS_2025_01/041414000" TargetMode="External" /><Relationship Id="rId19" Type="http://schemas.openxmlformats.org/officeDocument/2006/relationships/hyperlink" Target="https://podminky.urs.cz/item/CS_URS_2025_01/071002000" TargetMode="External" /><Relationship Id="rId2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31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31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31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33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34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35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33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37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38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39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40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41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42</v>
      </c>
      <c r="E29" s="50"/>
      <c r="F29" s="35" t="s">
        <v>43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44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45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46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47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48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49</v>
      </c>
      <c r="U35" s="57"/>
      <c r="V35" s="57"/>
      <c r="W35" s="57"/>
      <c r="X35" s="59" t="s">
        <v>50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51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HVEZDA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Opravy nátěrů ocelové konstrukce - areál Hvězda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ulice Štefánikova, Hradec Králové, p.č. 367/50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2. 4. 2025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Technické služby Hradec Králové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32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52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30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35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53</v>
      </c>
      <c r="D52" s="90"/>
      <c r="E52" s="90"/>
      <c r="F52" s="90"/>
      <c r="G52" s="90"/>
      <c r="H52" s="91"/>
      <c r="I52" s="92" t="s">
        <v>54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55</v>
      </c>
      <c r="AH52" s="90"/>
      <c r="AI52" s="90"/>
      <c r="AJ52" s="90"/>
      <c r="AK52" s="90"/>
      <c r="AL52" s="90"/>
      <c r="AM52" s="90"/>
      <c r="AN52" s="92" t="s">
        <v>56</v>
      </c>
      <c r="AO52" s="90"/>
      <c r="AP52" s="90"/>
      <c r="AQ52" s="94" t="s">
        <v>57</v>
      </c>
      <c r="AR52" s="47"/>
      <c r="AS52" s="95" t="s">
        <v>58</v>
      </c>
      <c r="AT52" s="96" t="s">
        <v>59</v>
      </c>
      <c r="AU52" s="96" t="s">
        <v>60</v>
      </c>
      <c r="AV52" s="96" t="s">
        <v>61</v>
      </c>
      <c r="AW52" s="96" t="s">
        <v>62</v>
      </c>
      <c r="AX52" s="96" t="s">
        <v>63</v>
      </c>
      <c r="AY52" s="96" t="s">
        <v>64</v>
      </c>
      <c r="AZ52" s="96" t="s">
        <v>65</v>
      </c>
      <c r="BA52" s="96" t="s">
        <v>66</v>
      </c>
      <c r="BB52" s="96" t="s">
        <v>67</v>
      </c>
      <c r="BC52" s="96" t="s">
        <v>68</v>
      </c>
      <c r="BD52" s="97" t="s">
        <v>69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70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ROUND(AS55,2)</f>
        <v>0</v>
      </c>
      <c r="AT54" s="109">
        <f>ROUND(SUM(AV54:AW54),2)</f>
        <v>0</v>
      </c>
      <c r="AU54" s="110">
        <f>ROUND(AU55,5)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ROUND(AZ55,2)</f>
        <v>0</v>
      </c>
      <c r="BA54" s="109">
        <f>ROUND(BA55,2)</f>
        <v>0</v>
      </c>
      <c r="BB54" s="109">
        <f>ROUND(BB55,2)</f>
        <v>0</v>
      </c>
      <c r="BC54" s="109">
        <f>ROUND(BC55,2)</f>
        <v>0</v>
      </c>
      <c r="BD54" s="111">
        <f>ROUND(BD55,2)</f>
        <v>0</v>
      </c>
      <c r="BE54" s="6"/>
      <c r="BS54" s="112" t="s">
        <v>71</v>
      </c>
      <c r="BT54" s="112" t="s">
        <v>72</v>
      </c>
      <c r="BV54" s="112" t="s">
        <v>73</v>
      </c>
      <c r="BW54" s="112" t="s">
        <v>5</v>
      </c>
      <c r="BX54" s="112" t="s">
        <v>74</v>
      </c>
      <c r="CL54" s="112" t="s">
        <v>19</v>
      </c>
    </row>
    <row r="55" s="7" customFormat="1" ht="24.75" customHeight="1">
      <c r="A55" s="113" t="s">
        <v>75</v>
      </c>
      <c r="B55" s="114"/>
      <c r="C55" s="115"/>
      <c r="D55" s="116" t="s">
        <v>14</v>
      </c>
      <c r="E55" s="116"/>
      <c r="F55" s="116"/>
      <c r="G55" s="116"/>
      <c r="H55" s="116"/>
      <c r="I55" s="117"/>
      <c r="J55" s="116" t="s">
        <v>17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'HVEZDA - Opravy nátěrů oc...'!J28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76</v>
      </c>
      <c r="AR55" s="120"/>
      <c r="AS55" s="121">
        <v>0</v>
      </c>
      <c r="AT55" s="122">
        <f>ROUND(SUM(AV55:AW55),2)</f>
        <v>0</v>
      </c>
      <c r="AU55" s="123">
        <f>'HVEZDA - Opravy nátěrů oc...'!P86</f>
        <v>0</v>
      </c>
      <c r="AV55" s="122">
        <f>'HVEZDA - Opravy nátěrů oc...'!J31</f>
        <v>0</v>
      </c>
      <c r="AW55" s="122">
        <f>'HVEZDA - Opravy nátěrů oc...'!J32</f>
        <v>0</v>
      </c>
      <c r="AX55" s="122">
        <f>'HVEZDA - Opravy nátěrů oc...'!J33</f>
        <v>0</v>
      </c>
      <c r="AY55" s="122">
        <f>'HVEZDA - Opravy nátěrů oc...'!J34</f>
        <v>0</v>
      </c>
      <c r="AZ55" s="122">
        <f>'HVEZDA - Opravy nátěrů oc...'!F31</f>
        <v>0</v>
      </c>
      <c r="BA55" s="122">
        <f>'HVEZDA - Opravy nátěrů oc...'!F32</f>
        <v>0</v>
      </c>
      <c r="BB55" s="122">
        <f>'HVEZDA - Opravy nátěrů oc...'!F33</f>
        <v>0</v>
      </c>
      <c r="BC55" s="122">
        <f>'HVEZDA - Opravy nátěrů oc...'!F34</f>
        <v>0</v>
      </c>
      <c r="BD55" s="124">
        <f>'HVEZDA - Opravy nátěrů oc...'!F35</f>
        <v>0</v>
      </c>
      <c r="BE55" s="7"/>
      <c r="BT55" s="125" t="s">
        <v>77</v>
      </c>
      <c r="BU55" s="125" t="s">
        <v>78</v>
      </c>
      <c r="BV55" s="125" t="s">
        <v>73</v>
      </c>
      <c r="BW55" s="125" t="s">
        <v>5</v>
      </c>
      <c r="BX55" s="125" t="s">
        <v>74</v>
      </c>
      <c r="CL55" s="125" t="s">
        <v>19</v>
      </c>
    </row>
    <row r="56" s="2" customFormat="1" ht="30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7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="2" customFormat="1" ht="6.96" customHeight="1">
      <c r="A57" s="41"/>
      <c r="B57" s="62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47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</sheetData>
  <sheetProtection sheet="1" formatColumns="0" formatRows="0" objects="1" scenarios="1" spinCount="100000" saltValue="c5KGuf0k7DVac/dcvpOFZ2hh9aMhz3/NK2sb6tSGC3ngbzp1tVcZsRC+Uq8iNupYPnb3gRtpZ9NPJvw1r1594g==" hashValue="p3zpz0vPEeaZu3/dWyCHqgzRNuBP0mbTLqi0eHphYQnkN2AfzCXSa1VWKXABpsvgXi3D2Rl7rkFvJvLqS5zKWA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HVEZDA - Opravy nátěrů oc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5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23"/>
      <c r="AT3" s="20" t="s">
        <v>79</v>
      </c>
    </row>
    <row r="4" s="1" customFormat="1" ht="24.96" customHeight="1">
      <c r="B4" s="23"/>
      <c r="D4" s="128" t="s">
        <v>80</v>
      </c>
      <c r="L4" s="23"/>
      <c r="M4" s="129" t="s">
        <v>10</v>
      </c>
      <c r="AT4" s="20" t="s">
        <v>4</v>
      </c>
    </row>
    <row r="5" s="1" customFormat="1" ht="6.96" customHeight="1">
      <c r="B5" s="23"/>
      <c r="L5" s="23"/>
    </row>
    <row r="6" s="2" customFormat="1" ht="12" customHeight="1">
      <c r="A6" s="41"/>
      <c r="B6" s="47"/>
      <c r="C6" s="41"/>
      <c r="D6" s="130" t="s">
        <v>16</v>
      </c>
      <c r="E6" s="41"/>
      <c r="F6" s="41"/>
      <c r="G6" s="41"/>
      <c r="H6" s="41"/>
      <c r="I6" s="41"/>
      <c r="J6" s="41"/>
      <c r="K6" s="41"/>
      <c r="L6" s="13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</row>
    <row r="7" s="2" customFormat="1" ht="16.5" customHeight="1">
      <c r="A7" s="41"/>
      <c r="B7" s="47"/>
      <c r="C7" s="41"/>
      <c r="D7" s="41"/>
      <c r="E7" s="132" t="s">
        <v>17</v>
      </c>
      <c r="F7" s="41"/>
      <c r="G7" s="41"/>
      <c r="H7" s="41"/>
      <c r="I7" s="41"/>
      <c r="J7" s="41"/>
      <c r="K7" s="41"/>
      <c r="L7" s="13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</row>
    <row r="8" s="2" customFormat="1">
      <c r="A8" s="41"/>
      <c r="B8" s="47"/>
      <c r="C8" s="41"/>
      <c r="D8" s="41"/>
      <c r="E8" s="41"/>
      <c r="F8" s="41"/>
      <c r="G8" s="41"/>
      <c r="H8" s="41"/>
      <c r="I8" s="41"/>
      <c r="J8" s="41"/>
      <c r="K8" s="41"/>
      <c r="L8" s="13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2" customHeight="1">
      <c r="A9" s="41"/>
      <c r="B9" s="47"/>
      <c r="C9" s="41"/>
      <c r="D9" s="130" t="s">
        <v>18</v>
      </c>
      <c r="E9" s="41"/>
      <c r="F9" s="133" t="s">
        <v>19</v>
      </c>
      <c r="G9" s="41"/>
      <c r="H9" s="41"/>
      <c r="I9" s="130" t="s">
        <v>20</v>
      </c>
      <c r="J9" s="133" t="s">
        <v>19</v>
      </c>
      <c r="K9" s="41"/>
      <c r="L9" s="13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30" t="s">
        <v>21</v>
      </c>
      <c r="E10" s="41"/>
      <c r="F10" s="133" t="s">
        <v>22</v>
      </c>
      <c r="G10" s="41"/>
      <c r="H10" s="41"/>
      <c r="I10" s="130" t="s">
        <v>23</v>
      </c>
      <c r="J10" s="134" t="str">
        <f>'Rekapitulace stavby'!AN8</f>
        <v>2. 4. 2025</v>
      </c>
      <c r="K10" s="41"/>
      <c r="L10" s="13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0.8" customHeight="1">
      <c r="A11" s="41"/>
      <c r="B11" s="47"/>
      <c r="C11" s="41"/>
      <c r="D11" s="41"/>
      <c r="E11" s="41"/>
      <c r="F11" s="41"/>
      <c r="G11" s="41"/>
      <c r="H11" s="41"/>
      <c r="I11" s="41"/>
      <c r="J11" s="41"/>
      <c r="K11" s="41"/>
      <c r="L11" s="13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0" t="s">
        <v>25</v>
      </c>
      <c r="E12" s="41"/>
      <c r="F12" s="41"/>
      <c r="G12" s="41"/>
      <c r="H12" s="41"/>
      <c r="I12" s="130" t="s">
        <v>26</v>
      </c>
      <c r="J12" s="133" t="s">
        <v>27</v>
      </c>
      <c r="K12" s="41"/>
      <c r="L12" s="13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8" customHeight="1">
      <c r="A13" s="41"/>
      <c r="B13" s="47"/>
      <c r="C13" s="41"/>
      <c r="D13" s="41"/>
      <c r="E13" s="133" t="s">
        <v>28</v>
      </c>
      <c r="F13" s="41"/>
      <c r="G13" s="41"/>
      <c r="H13" s="41"/>
      <c r="I13" s="130" t="s">
        <v>29</v>
      </c>
      <c r="J13" s="133" t="s">
        <v>19</v>
      </c>
      <c r="K13" s="41"/>
      <c r="L13" s="13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6.96" customHeight="1">
      <c r="A14" s="41"/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13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2" customHeight="1">
      <c r="A15" s="41"/>
      <c r="B15" s="47"/>
      <c r="C15" s="41"/>
      <c r="D15" s="130" t="s">
        <v>30</v>
      </c>
      <c r="E15" s="41"/>
      <c r="F15" s="41"/>
      <c r="G15" s="41"/>
      <c r="H15" s="41"/>
      <c r="I15" s="130" t="s">
        <v>26</v>
      </c>
      <c r="J15" s="36" t="str">
        <f>'Rekapitulace stavby'!AN13</f>
        <v>Vyplň údaj</v>
      </c>
      <c r="K15" s="41"/>
      <c r="L15" s="13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8" customHeight="1">
      <c r="A16" s="41"/>
      <c r="B16" s="47"/>
      <c r="C16" s="41"/>
      <c r="D16" s="41"/>
      <c r="E16" s="36" t="str">
        <f>'Rekapitulace stavby'!E14</f>
        <v>Vyplň údaj</v>
      </c>
      <c r="F16" s="133"/>
      <c r="G16" s="133"/>
      <c r="H16" s="133"/>
      <c r="I16" s="130" t="s">
        <v>29</v>
      </c>
      <c r="J16" s="36" t="str">
        <f>'Rekapitulace stavby'!AN14</f>
        <v>Vyplň údaj</v>
      </c>
      <c r="K16" s="41"/>
      <c r="L16" s="13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6.96" customHeight="1">
      <c r="A17" s="41"/>
      <c r="B17" s="47"/>
      <c r="C17" s="41"/>
      <c r="D17" s="41"/>
      <c r="E17" s="41"/>
      <c r="F17" s="41"/>
      <c r="G17" s="41"/>
      <c r="H17" s="41"/>
      <c r="I17" s="41"/>
      <c r="J17" s="41"/>
      <c r="K17" s="41"/>
      <c r="L17" s="13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2" customHeight="1">
      <c r="A18" s="41"/>
      <c r="B18" s="47"/>
      <c r="C18" s="41"/>
      <c r="D18" s="130" t="s">
        <v>32</v>
      </c>
      <c r="E18" s="41"/>
      <c r="F18" s="41"/>
      <c r="G18" s="41"/>
      <c r="H18" s="41"/>
      <c r="I18" s="130" t="s">
        <v>26</v>
      </c>
      <c r="J18" s="133" t="str">
        <f>IF('Rekapitulace stavby'!AN16="","",'Rekapitulace stavby'!AN16)</f>
        <v/>
      </c>
      <c r="K18" s="41"/>
      <c r="L18" s="13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8" customHeight="1">
      <c r="A19" s="41"/>
      <c r="B19" s="47"/>
      <c r="C19" s="41"/>
      <c r="D19" s="41"/>
      <c r="E19" s="133" t="str">
        <f>IF('Rekapitulace stavby'!E17="","",'Rekapitulace stavby'!E17)</f>
        <v xml:space="preserve"> </v>
      </c>
      <c r="F19" s="41"/>
      <c r="G19" s="41"/>
      <c r="H19" s="41"/>
      <c r="I19" s="130" t="s">
        <v>29</v>
      </c>
      <c r="J19" s="133" t="str">
        <f>IF('Rekapitulace stavby'!AN17="","",'Rekapitulace stavby'!AN17)</f>
        <v/>
      </c>
      <c r="K19" s="41"/>
      <c r="L19" s="13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6.96" customHeight="1">
      <c r="A20" s="41"/>
      <c r="B20" s="47"/>
      <c r="C20" s="41"/>
      <c r="D20" s="41"/>
      <c r="E20" s="41"/>
      <c r="F20" s="41"/>
      <c r="G20" s="41"/>
      <c r="H20" s="41"/>
      <c r="I20" s="41"/>
      <c r="J20" s="41"/>
      <c r="K20" s="41"/>
      <c r="L20" s="13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2" customHeight="1">
      <c r="A21" s="41"/>
      <c r="B21" s="47"/>
      <c r="C21" s="41"/>
      <c r="D21" s="130" t="s">
        <v>35</v>
      </c>
      <c r="E21" s="41"/>
      <c r="F21" s="41"/>
      <c r="G21" s="41"/>
      <c r="H21" s="41"/>
      <c r="I21" s="130" t="s">
        <v>26</v>
      </c>
      <c r="J21" s="133" t="str">
        <f>IF('Rekapitulace stavby'!AN19="","",'Rekapitulace stavby'!AN19)</f>
        <v/>
      </c>
      <c r="K21" s="41"/>
      <c r="L21" s="13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8" customHeight="1">
      <c r="A22" s="41"/>
      <c r="B22" s="47"/>
      <c r="C22" s="41"/>
      <c r="D22" s="41"/>
      <c r="E22" s="133" t="str">
        <f>IF('Rekapitulace stavby'!E20="","",'Rekapitulace stavby'!E20)</f>
        <v xml:space="preserve"> </v>
      </c>
      <c r="F22" s="41"/>
      <c r="G22" s="41"/>
      <c r="H22" s="41"/>
      <c r="I22" s="130" t="s">
        <v>29</v>
      </c>
      <c r="J22" s="133" t="str">
        <f>IF('Rekapitulace stavby'!AN20="","",'Rekapitulace stavby'!AN20)</f>
        <v/>
      </c>
      <c r="K22" s="41"/>
      <c r="L22" s="13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6.96" customHeight="1">
      <c r="A23" s="41"/>
      <c r="B23" s="47"/>
      <c r="C23" s="41"/>
      <c r="D23" s="41"/>
      <c r="E23" s="41"/>
      <c r="F23" s="41"/>
      <c r="G23" s="41"/>
      <c r="H23" s="41"/>
      <c r="I23" s="41"/>
      <c r="J23" s="41"/>
      <c r="K23" s="41"/>
      <c r="L23" s="13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2" customHeight="1">
      <c r="A24" s="41"/>
      <c r="B24" s="47"/>
      <c r="C24" s="41"/>
      <c r="D24" s="130" t="s">
        <v>36</v>
      </c>
      <c r="E24" s="41"/>
      <c r="F24" s="41"/>
      <c r="G24" s="41"/>
      <c r="H24" s="41"/>
      <c r="I24" s="41"/>
      <c r="J24" s="41"/>
      <c r="K24" s="41"/>
      <c r="L24" s="13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8" customFormat="1" ht="47.25" customHeight="1">
      <c r="A25" s="135"/>
      <c r="B25" s="136"/>
      <c r="C25" s="135"/>
      <c r="D25" s="135"/>
      <c r="E25" s="137" t="s">
        <v>37</v>
      </c>
      <c r="F25" s="137"/>
      <c r="G25" s="137"/>
      <c r="H25" s="137"/>
      <c r="I25" s="135"/>
      <c r="J25" s="135"/>
      <c r="K25" s="135"/>
      <c r="L25" s="138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</row>
    <row r="26" s="2" customFormat="1" ht="6.96" customHeight="1">
      <c r="A26" s="41"/>
      <c r="B26" s="47"/>
      <c r="C26" s="41"/>
      <c r="D26" s="41"/>
      <c r="E26" s="41"/>
      <c r="F26" s="41"/>
      <c r="G26" s="41"/>
      <c r="H26" s="41"/>
      <c r="I26" s="41"/>
      <c r="J26" s="41"/>
      <c r="K26" s="41"/>
      <c r="L26" s="13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139"/>
      <c r="E27" s="139"/>
      <c r="F27" s="139"/>
      <c r="G27" s="139"/>
      <c r="H27" s="139"/>
      <c r="I27" s="139"/>
      <c r="J27" s="139"/>
      <c r="K27" s="139"/>
      <c r="L27" s="13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25.44" customHeight="1">
      <c r="A28" s="41"/>
      <c r="B28" s="47"/>
      <c r="C28" s="41"/>
      <c r="D28" s="140" t="s">
        <v>38</v>
      </c>
      <c r="E28" s="41"/>
      <c r="F28" s="41"/>
      <c r="G28" s="41"/>
      <c r="H28" s="41"/>
      <c r="I28" s="41"/>
      <c r="J28" s="141">
        <f>ROUND(J86, 2)</f>
        <v>0</v>
      </c>
      <c r="K28" s="41"/>
      <c r="L28" s="13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39"/>
      <c r="E29" s="139"/>
      <c r="F29" s="139"/>
      <c r="G29" s="139"/>
      <c r="H29" s="139"/>
      <c r="I29" s="139"/>
      <c r="J29" s="139"/>
      <c r="K29" s="139"/>
      <c r="L29" s="13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4.4" customHeight="1">
      <c r="A30" s="41"/>
      <c r="B30" s="47"/>
      <c r="C30" s="41"/>
      <c r="D30" s="41"/>
      <c r="E30" s="41"/>
      <c r="F30" s="142" t="s">
        <v>40</v>
      </c>
      <c r="G30" s="41"/>
      <c r="H30" s="41"/>
      <c r="I30" s="142" t="s">
        <v>39</v>
      </c>
      <c r="J30" s="142" t="s">
        <v>41</v>
      </c>
      <c r="K30" s="41"/>
      <c r="L30" s="13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14.4" customHeight="1">
      <c r="A31" s="41"/>
      <c r="B31" s="47"/>
      <c r="C31" s="41"/>
      <c r="D31" s="143" t="s">
        <v>42</v>
      </c>
      <c r="E31" s="130" t="s">
        <v>43</v>
      </c>
      <c r="F31" s="144">
        <f>ROUND((SUM(BE86:BE208)),  2)</f>
        <v>0</v>
      </c>
      <c r="G31" s="41"/>
      <c r="H31" s="41"/>
      <c r="I31" s="145">
        <v>0.20999999999999999</v>
      </c>
      <c r="J31" s="144">
        <f>ROUND(((SUM(BE86:BE208))*I31),  2)</f>
        <v>0</v>
      </c>
      <c r="K31" s="41"/>
      <c r="L31" s="13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130" t="s">
        <v>44</v>
      </c>
      <c r="F32" s="144">
        <f>ROUND((SUM(BF86:BF208)),  2)</f>
        <v>0</v>
      </c>
      <c r="G32" s="41"/>
      <c r="H32" s="41"/>
      <c r="I32" s="145">
        <v>0.12</v>
      </c>
      <c r="J32" s="144">
        <f>ROUND(((SUM(BF86:BF208))*I32),  2)</f>
        <v>0</v>
      </c>
      <c r="K32" s="41"/>
      <c r="L32" s="13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hidden="1" s="2" customFormat="1" ht="14.4" customHeight="1">
      <c r="A33" s="41"/>
      <c r="B33" s="47"/>
      <c r="C33" s="41"/>
      <c r="D33" s="41"/>
      <c r="E33" s="130" t="s">
        <v>45</v>
      </c>
      <c r="F33" s="144">
        <f>ROUND((SUM(BG86:BG208)),  2)</f>
        <v>0</v>
      </c>
      <c r="G33" s="41"/>
      <c r="H33" s="41"/>
      <c r="I33" s="145">
        <v>0.20999999999999999</v>
      </c>
      <c r="J33" s="144">
        <f>0</f>
        <v>0</v>
      </c>
      <c r="K33" s="41"/>
      <c r="L33" s="13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hidden="1" s="2" customFormat="1" ht="14.4" customHeight="1">
      <c r="A34" s="41"/>
      <c r="B34" s="47"/>
      <c r="C34" s="41"/>
      <c r="D34" s="41"/>
      <c r="E34" s="130" t="s">
        <v>46</v>
      </c>
      <c r="F34" s="144">
        <f>ROUND((SUM(BH86:BH208)),  2)</f>
        <v>0</v>
      </c>
      <c r="G34" s="41"/>
      <c r="H34" s="41"/>
      <c r="I34" s="145">
        <v>0.12</v>
      </c>
      <c r="J34" s="144">
        <f>0</f>
        <v>0</v>
      </c>
      <c r="K34" s="41"/>
      <c r="L34" s="13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0" t="s">
        <v>47</v>
      </c>
      <c r="F35" s="144">
        <f>ROUND((SUM(BI86:BI208)),  2)</f>
        <v>0</v>
      </c>
      <c r="G35" s="41"/>
      <c r="H35" s="41"/>
      <c r="I35" s="145">
        <v>0</v>
      </c>
      <c r="J35" s="144">
        <f>0</f>
        <v>0</v>
      </c>
      <c r="K35" s="41"/>
      <c r="L35" s="13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6.96" customHeight="1">
      <c r="A36" s="41"/>
      <c r="B36" s="47"/>
      <c r="C36" s="41"/>
      <c r="D36" s="41"/>
      <c r="E36" s="41"/>
      <c r="F36" s="41"/>
      <c r="G36" s="41"/>
      <c r="H36" s="41"/>
      <c r="I36" s="41"/>
      <c r="J36" s="41"/>
      <c r="K36" s="41"/>
      <c r="L36" s="13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25.44" customHeight="1">
      <c r="A37" s="41"/>
      <c r="B37" s="47"/>
      <c r="C37" s="146"/>
      <c r="D37" s="147" t="s">
        <v>48</v>
      </c>
      <c r="E37" s="148"/>
      <c r="F37" s="148"/>
      <c r="G37" s="149" t="s">
        <v>49</v>
      </c>
      <c r="H37" s="150" t="s">
        <v>50</v>
      </c>
      <c r="I37" s="148"/>
      <c r="J37" s="151">
        <f>SUM(J28:J35)</f>
        <v>0</v>
      </c>
      <c r="K37" s="152"/>
      <c r="L37" s="13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153"/>
      <c r="C38" s="154"/>
      <c r="D38" s="154"/>
      <c r="E38" s="154"/>
      <c r="F38" s="154"/>
      <c r="G38" s="154"/>
      <c r="H38" s="154"/>
      <c r="I38" s="154"/>
      <c r="J38" s="154"/>
      <c r="K38" s="154"/>
      <c r="L38" s="13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42" s="2" customFormat="1" ht="6.96" customHeight="1">
      <c r="A42" s="41"/>
      <c r="B42" s="155"/>
      <c r="C42" s="156"/>
      <c r="D42" s="156"/>
      <c r="E42" s="156"/>
      <c r="F42" s="156"/>
      <c r="G42" s="156"/>
      <c r="H42" s="156"/>
      <c r="I42" s="156"/>
      <c r="J42" s="156"/>
      <c r="K42" s="156"/>
      <c r="L42" s="13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4.96" customHeight="1">
      <c r="A43" s="41"/>
      <c r="B43" s="42"/>
      <c r="C43" s="26" t="s">
        <v>81</v>
      </c>
      <c r="D43" s="43"/>
      <c r="E43" s="43"/>
      <c r="F43" s="43"/>
      <c r="G43" s="43"/>
      <c r="H43" s="43"/>
      <c r="I43" s="43"/>
      <c r="J43" s="43"/>
      <c r="K43" s="43"/>
      <c r="L43" s="13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6.96" customHeight="1">
      <c r="A44" s="41"/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13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12" customHeight="1">
      <c r="A45" s="41"/>
      <c r="B45" s="42"/>
      <c r="C45" s="35" t="s">
        <v>16</v>
      </c>
      <c r="D45" s="43"/>
      <c r="E45" s="43"/>
      <c r="F45" s="43"/>
      <c r="G45" s="43"/>
      <c r="H45" s="43"/>
      <c r="I45" s="43"/>
      <c r="J45" s="43"/>
      <c r="K45" s="43"/>
      <c r="L45" s="13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16.5" customHeight="1">
      <c r="A46" s="41"/>
      <c r="B46" s="42"/>
      <c r="C46" s="43"/>
      <c r="D46" s="43"/>
      <c r="E46" s="72" t="str">
        <f>E7</f>
        <v>Opravy nátěrů ocelové konstrukce - areál Hvězda</v>
      </c>
      <c r="F46" s="43"/>
      <c r="G46" s="43"/>
      <c r="H46" s="43"/>
      <c r="I46" s="43"/>
      <c r="J46" s="43"/>
      <c r="K46" s="43"/>
      <c r="L46" s="13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6.96" customHeight="1">
      <c r="A47" s="41"/>
      <c r="B47" s="42"/>
      <c r="C47" s="43"/>
      <c r="D47" s="43"/>
      <c r="E47" s="43"/>
      <c r="F47" s="43"/>
      <c r="G47" s="43"/>
      <c r="H47" s="43"/>
      <c r="I47" s="43"/>
      <c r="J47" s="43"/>
      <c r="K47" s="43"/>
      <c r="L47" s="13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2" customHeight="1">
      <c r="A48" s="41"/>
      <c r="B48" s="42"/>
      <c r="C48" s="35" t="s">
        <v>21</v>
      </c>
      <c r="D48" s="43"/>
      <c r="E48" s="43"/>
      <c r="F48" s="30" t="str">
        <f>F10</f>
        <v>ulice Štefánikova, Hradec Králové, p.č. 367/50</v>
      </c>
      <c r="G48" s="43"/>
      <c r="H48" s="43"/>
      <c r="I48" s="35" t="s">
        <v>23</v>
      </c>
      <c r="J48" s="75" t="str">
        <f>IF(J10="","",J10)</f>
        <v>2. 4. 2025</v>
      </c>
      <c r="K48" s="43"/>
      <c r="L48" s="13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6.96" customHeight="1">
      <c r="A49" s="41"/>
      <c r="B49" s="42"/>
      <c r="C49" s="43"/>
      <c r="D49" s="43"/>
      <c r="E49" s="43"/>
      <c r="F49" s="43"/>
      <c r="G49" s="43"/>
      <c r="H49" s="43"/>
      <c r="I49" s="43"/>
      <c r="J49" s="43"/>
      <c r="K49" s="43"/>
      <c r="L49" s="13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5.15" customHeight="1">
      <c r="A50" s="41"/>
      <c r="B50" s="42"/>
      <c r="C50" s="35" t="s">
        <v>25</v>
      </c>
      <c r="D50" s="43"/>
      <c r="E50" s="43"/>
      <c r="F50" s="30" t="str">
        <f>E13</f>
        <v>Technické služby Hradec Králové</v>
      </c>
      <c r="G50" s="43"/>
      <c r="H50" s="43"/>
      <c r="I50" s="35" t="s">
        <v>32</v>
      </c>
      <c r="J50" s="39" t="str">
        <f>E19</f>
        <v xml:space="preserve"> </v>
      </c>
      <c r="K50" s="43"/>
      <c r="L50" s="13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15.15" customHeight="1">
      <c r="A51" s="41"/>
      <c r="B51" s="42"/>
      <c r="C51" s="35" t="s">
        <v>30</v>
      </c>
      <c r="D51" s="43"/>
      <c r="E51" s="43"/>
      <c r="F51" s="30" t="str">
        <f>IF(E16="","",E16)</f>
        <v>Vyplň údaj</v>
      </c>
      <c r="G51" s="43"/>
      <c r="H51" s="43"/>
      <c r="I51" s="35" t="s">
        <v>35</v>
      </c>
      <c r="J51" s="39" t="str">
        <f>E22</f>
        <v xml:space="preserve"> </v>
      </c>
      <c r="K51" s="43"/>
      <c r="L51" s="13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0.32" customHeight="1">
      <c r="A52" s="41"/>
      <c r="B52" s="42"/>
      <c r="C52" s="43"/>
      <c r="D52" s="43"/>
      <c r="E52" s="43"/>
      <c r="F52" s="43"/>
      <c r="G52" s="43"/>
      <c r="H52" s="43"/>
      <c r="I52" s="43"/>
      <c r="J52" s="43"/>
      <c r="K52" s="43"/>
      <c r="L52" s="13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29.28" customHeight="1">
      <c r="A53" s="41"/>
      <c r="B53" s="42"/>
      <c r="C53" s="157" t="s">
        <v>82</v>
      </c>
      <c r="D53" s="158"/>
      <c r="E53" s="158"/>
      <c r="F53" s="158"/>
      <c r="G53" s="158"/>
      <c r="H53" s="158"/>
      <c r="I53" s="158"/>
      <c r="J53" s="159" t="s">
        <v>83</v>
      </c>
      <c r="K53" s="158"/>
      <c r="L53" s="13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0.32" customHeight="1">
      <c r="A54" s="41"/>
      <c r="B54" s="42"/>
      <c r="C54" s="43"/>
      <c r="D54" s="43"/>
      <c r="E54" s="43"/>
      <c r="F54" s="43"/>
      <c r="G54" s="43"/>
      <c r="H54" s="43"/>
      <c r="I54" s="43"/>
      <c r="J54" s="43"/>
      <c r="K54" s="43"/>
      <c r="L54" s="13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2.8" customHeight="1">
      <c r="A55" s="41"/>
      <c r="B55" s="42"/>
      <c r="C55" s="160" t="s">
        <v>70</v>
      </c>
      <c r="D55" s="43"/>
      <c r="E55" s="43"/>
      <c r="F55" s="43"/>
      <c r="G55" s="43"/>
      <c r="H55" s="43"/>
      <c r="I55" s="43"/>
      <c r="J55" s="105">
        <f>J86</f>
        <v>0</v>
      </c>
      <c r="K55" s="43"/>
      <c r="L55" s="13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U55" s="20" t="s">
        <v>84</v>
      </c>
    </row>
    <row r="56" s="9" customFormat="1" ht="24.96" customHeight="1">
      <c r="A56" s="9"/>
      <c r="B56" s="161"/>
      <c r="C56" s="162"/>
      <c r="D56" s="163" t="s">
        <v>85</v>
      </c>
      <c r="E56" s="164"/>
      <c r="F56" s="164"/>
      <c r="G56" s="164"/>
      <c r="H56" s="164"/>
      <c r="I56" s="164"/>
      <c r="J56" s="165">
        <f>J87</f>
        <v>0</v>
      </c>
      <c r="K56" s="162"/>
      <c r="L56" s="166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7"/>
      <c r="C57" s="168"/>
      <c r="D57" s="169" t="s">
        <v>86</v>
      </c>
      <c r="E57" s="170"/>
      <c r="F57" s="170"/>
      <c r="G57" s="170"/>
      <c r="H57" s="170"/>
      <c r="I57" s="170"/>
      <c r="J57" s="171">
        <f>J88</f>
        <v>0</v>
      </c>
      <c r="K57" s="168"/>
      <c r="L57" s="172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7"/>
      <c r="C58" s="168"/>
      <c r="D58" s="169" t="s">
        <v>87</v>
      </c>
      <c r="E58" s="170"/>
      <c r="F58" s="170"/>
      <c r="G58" s="170"/>
      <c r="H58" s="170"/>
      <c r="I58" s="170"/>
      <c r="J58" s="171">
        <f>J95</f>
        <v>0</v>
      </c>
      <c r="K58" s="168"/>
      <c r="L58" s="172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9" customFormat="1" ht="24.96" customHeight="1">
      <c r="A59" s="9"/>
      <c r="B59" s="161"/>
      <c r="C59" s="162"/>
      <c r="D59" s="163" t="s">
        <v>88</v>
      </c>
      <c r="E59" s="164"/>
      <c r="F59" s="164"/>
      <c r="G59" s="164"/>
      <c r="H59" s="164"/>
      <c r="I59" s="164"/>
      <c r="J59" s="165">
        <f>J106</f>
        <v>0</v>
      </c>
      <c r="K59" s="162"/>
      <c r="L59" s="166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</row>
    <row r="60" s="10" customFormat="1" ht="19.92" customHeight="1">
      <c r="A60" s="10"/>
      <c r="B60" s="167"/>
      <c r="C60" s="168"/>
      <c r="D60" s="169" t="s">
        <v>89</v>
      </c>
      <c r="E60" s="170"/>
      <c r="F60" s="170"/>
      <c r="G60" s="170"/>
      <c r="H60" s="170"/>
      <c r="I60" s="170"/>
      <c r="J60" s="171">
        <f>J107</f>
        <v>0</v>
      </c>
      <c r="K60" s="168"/>
      <c r="L60" s="172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7"/>
      <c r="C61" s="168"/>
      <c r="D61" s="169" t="s">
        <v>90</v>
      </c>
      <c r="E61" s="170"/>
      <c r="F61" s="170"/>
      <c r="G61" s="170"/>
      <c r="H61" s="170"/>
      <c r="I61" s="170"/>
      <c r="J61" s="171">
        <f>J117</f>
        <v>0</v>
      </c>
      <c r="K61" s="168"/>
      <c r="L61" s="17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7"/>
      <c r="C62" s="168"/>
      <c r="D62" s="169" t="s">
        <v>91</v>
      </c>
      <c r="E62" s="170"/>
      <c r="F62" s="170"/>
      <c r="G62" s="170"/>
      <c r="H62" s="170"/>
      <c r="I62" s="170"/>
      <c r="J62" s="171">
        <f>J152</f>
        <v>0</v>
      </c>
      <c r="K62" s="168"/>
      <c r="L62" s="17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1"/>
      <c r="C63" s="162"/>
      <c r="D63" s="163" t="s">
        <v>92</v>
      </c>
      <c r="E63" s="164"/>
      <c r="F63" s="164"/>
      <c r="G63" s="164"/>
      <c r="H63" s="164"/>
      <c r="I63" s="164"/>
      <c r="J63" s="165">
        <f>J192</f>
        <v>0</v>
      </c>
      <c r="K63" s="162"/>
      <c r="L63" s="166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1"/>
      <c r="C64" s="162"/>
      <c r="D64" s="163" t="s">
        <v>93</v>
      </c>
      <c r="E64" s="164"/>
      <c r="F64" s="164"/>
      <c r="G64" s="164"/>
      <c r="H64" s="164"/>
      <c r="I64" s="164"/>
      <c r="J64" s="165">
        <f>J195</f>
        <v>0</v>
      </c>
      <c r="K64" s="162"/>
      <c r="L64" s="166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67"/>
      <c r="C65" s="168"/>
      <c r="D65" s="169" t="s">
        <v>94</v>
      </c>
      <c r="E65" s="170"/>
      <c r="F65" s="170"/>
      <c r="G65" s="170"/>
      <c r="H65" s="170"/>
      <c r="I65" s="170"/>
      <c r="J65" s="171">
        <f>J196</f>
        <v>0</v>
      </c>
      <c r="K65" s="168"/>
      <c r="L65" s="17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7"/>
      <c r="C66" s="168"/>
      <c r="D66" s="169" t="s">
        <v>95</v>
      </c>
      <c r="E66" s="170"/>
      <c r="F66" s="170"/>
      <c r="G66" s="170"/>
      <c r="H66" s="170"/>
      <c r="I66" s="170"/>
      <c r="J66" s="171">
        <f>J198</f>
        <v>0</v>
      </c>
      <c r="K66" s="168"/>
      <c r="L66" s="172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7"/>
      <c r="C67" s="168"/>
      <c r="D67" s="169" t="s">
        <v>96</v>
      </c>
      <c r="E67" s="170"/>
      <c r="F67" s="170"/>
      <c r="G67" s="170"/>
      <c r="H67" s="170"/>
      <c r="I67" s="170"/>
      <c r="J67" s="171">
        <f>J202</f>
        <v>0</v>
      </c>
      <c r="K67" s="168"/>
      <c r="L67" s="172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7"/>
      <c r="C68" s="168"/>
      <c r="D68" s="169" t="s">
        <v>97</v>
      </c>
      <c r="E68" s="170"/>
      <c r="F68" s="170"/>
      <c r="G68" s="170"/>
      <c r="H68" s="170"/>
      <c r="I68" s="170"/>
      <c r="J68" s="171">
        <f>J206</f>
        <v>0</v>
      </c>
      <c r="K68" s="168"/>
      <c r="L68" s="172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3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98</v>
      </c>
      <c r="D75" s="43"/>
      <c r="E75" s="43"/>
      <c r="F75" s="43"/>
      <c r="G75" s="43"/>
      <c r="H75" s="43"/>
      <c r="I75" s="43"/>
      <c r="J75" s="43"/>
      <c r="K75" s="43"/>
      <c r="L75" s="13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3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72" t="str">
        <f>E7</f>
        <v>Opravy nátěrů ocelové konstrukce - areál Hvězda</v>
      </c>
      <c r="F78" s="43"/>
      <c r="G78" s="43"/>
      <c r="H78" s="43"/>
      <c r="I78" s="43"/>
      <c r="J78" s="43"/>
      <c r="K78" s="43"/>
      <c r="L78" s="13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21</v>
      </c>
      <c r="D80" s="43"/>
      <c r="E80" s="43"/>
      <c r="F80" s="30" t="str">
        <f>F10</f>
        <v>ulice Štefánikova, Hradec Králové, p.č. 367/50</v>
      </c>
      <c r="G80" s="43"/>
      <c r="H80" s="43"/>
      <c r="I80" s="35" t="s">
        <v>23</v>
      </c>
      <c r="J80" s="75" t="str">
        <f>IF(J10="","",J10)</f>
        <v>2. 4. 2025</v>
      </c>
      <c r="K80" s="43"/>
      <c r="L80" s="13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25</v>
      </c>
      <c r="D82" s="43"/>
      <c r="E82" s="43"/>
      <c r="F82" s="30" t="str">
        <f>E13</f>
        <v>Technické služby Hradec Králové</v>
      </c>
      <c r="G82" s="43"/>
      <c r="H82" s="43"/>
      <c r="I82" s="35" t="s">
        <v>32</v>
      </c>
      <c r="J82" s="39" t="str">
        <f>E19</f>
        <v xml:space="preserve"> </v>
      </c>
      <c r="K82" s="43"/>
      <c r="L82" s="13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30</v>
      </c>
      <c r="D83" s="43"/>
      <c r="E83" s="43"/>
      <c r="F83" s="30" t="str">
        <f>IF(E16="","",E16)</f>
        <v>Vyplň údaj</v>
      </c>
      <c r="G83" s="43"/>
      <c r="H83" s="43"/>
      <c r="I83" s="35" t="s">
        <v>35</v>
      </c>
      <c r="J83" s="39" t="str">
        <f>E22</f>
        <v xml:space="preserve"> </v>
      </c>
      <c r="K83" s="43"/>
      <c r="L83" s="13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0.32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11" customFormat="1" ht="29.28" customHeight="1">
      <c r="A85" s="173"/>
      <c r="B85" s="174"/>
      <c r="C85" s="175" t="s">
        <v>99</v>
      </c>
      <c r="D85" s="176" t="s">
        <v>57</v>
      </c>
      <c r="E85" s="176" t="s">
        <v>53</v>
      </c>
      <c r="F85" s="176" t="s">
        <v>54</v>
      </c>
      <c r="G85" s="176" t="s">
        <v>100</v>
      </c>
      <c r="H85" s="176" t="s">
        <v>101</v>
      </c>
      <c r="I85" s="176" t="s">
        <v>102</v>
      </c>
      <c r="J85" s="176" t="s">
        <v>83</v>
      </c>
      <c r="K85" s="177" t="s">
        <v>103</v>
      </c>
      <c r="L85" s="178"/>
      <c r="M85" s="95" t="s">
        <v>19</v>
      </c>
      <c r="N85" s="96" t="s">
        <v>42</v>
      </c>
      <c r="O85" s="96" t="s">
        <v>104</v>
      </c>
      <c r="P85" s="96" t="s">
        <v>105</v>
      </c>
      <c r="Q85" s="96" t="s">
        <v>106</v>
      </c>
      <c r="R85" s="96" t="s">
        <v>107</v>
      </c>
      <c r="S85" s="96" t="s">
        <v>108</v>
      </c>
      <c r="T85" s="97" t="s">
        <v>109</v>
      </c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</row>
    <row r="86" s="2" customFormat="1" ht="22.8" customHeight="1">
      <c r="A86" s="41"/>
      <c r="B86" s="42"/>
      <c r="C86" s="102" t="s">
        <v>110</v>
      </c>
      <c r="D86" s="43"/>
      <c r="E86" s="43"/>
      <c r="F86" s="43"/>
      <c r="G86" s="43"/>
      <c r="H86" s="43"/>
      <c r="I86" s="43"/>
      <c r="J86" s="179">
        <f>BK86</f>
        <v>0</v>
      </c>
      <c r="K86" s="43"/>
      <c r="L86" s="47"/>
      <c r="M86" s="98"/>
      <c r="N86" s="180"/>
      <c r="O86" s="99"/>
      <c r="P86" s="181">
        <f>P87+P106+P192+P195</f>
        <v>0</v>
      </c>
      <c r="Q86" s="99"/>
      <c r="R86" s="181">
        <f>R87+R106+R192+R195</f>
        <v>12.8418017</v>
      </c>
      <c r="S86" s="99"/>
      <c r="T86" s="182">
        <f>T87+T106+T192+T195</f>
        <v>0.038400000000000004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71</v>
      </c>
      <c r="AU86" s="20" t="s">
        <v>84</v>
      </c>
      <c r="BK86" s="183">
        <f>BK87+BK106+BK192+BK195</f>
        <v>0</v>
      </c>
    </row>
    <row r="87" s="12" customFormat="1" ht="25.92" customHeight="1">
      <c r="A87" s="12"/>
      <c r="B87" s="184"/>
      <c r="C87" s="185"/>
      <c r="D87" s="186" t="s">
        <v>71</v>
      </c>
      <c r="E87" s="187" t="s">
        <v>111</v>
      </c>
      <c r="F87" s="187" t="s">
        <v>112</v>
      </c>
      <c r="G87" s="185"/>
      <c r="H87" s="185"/>
      <c r="I87" s="188"/>
      <c r="J87" s="189">
        <f>BK87</f>
        <v>0</v>
      </c>
      <c r="K87" s="185"/>
      <c r="L87" s="190"/>
      <c r="M87" s="191"/>
      <c r="N87" s="192"/>
      <c r="O87" s="192"/>
      <c r="P87" s="193">
        <f>P88+P95</f>
        <v>0</v>
      </c>
      <c r="Q87" s="192"/>
      <c r="R87" s="193">
        <f>R88+R95</f>
        <v>0</v>
      </c>
      <c r="S87" s="192"/>
      <c r="T87" s="194">
        <f>T88+T95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5" t="s">
        <v>77</v>
      </c>
      <c r="AT87" s="196" t="s">
        <v>71</v>
      </c>
      <c r="AU87" s="196" t="s">
        <v>72</v>
      </c>
      <c r="AY87" s="195" t="s">
        <v>113</v>
      </c>
      <c r="BK87" s="197">
        <f>BK88+BK95</f>
        <v>0</v>
      </c>
    </row>
    <row r="88" s="12" customFormat="1" ht="22.8" customHeight="1">
      <c r="A88" s="12"/>
      <c r="B88" s="184"/>
      <c r="C88" s="185"/>
      <c r="D88" s="186" t="s">
        <v>71</v>
      </c>
      <c r="E88" s="198" t="s">
        <v>114</v>
      </c>
      <c r="F88" s="198" t="s">
        <v>115</v>
      </c>
      <c r="G88" s="185"/>
      <c r="H88" s="185"/>
      <c r="I88" s="188"/>
      <c r="J88" s="199">
        <f>BK88</f>
        <v>0</v>
      </c>
      <c r="K88" s="185"/>
      <c r="L88" s="190"/>
      <c r="M88" s="191"/>
      <c r="N88" s="192"/>
      <c r="O88" s="192"/>
      <c r="P88" s="193">
        <f>SUM(P89:P94)</f>
        <v>0</v>
      </c>
      <c r="Q88" s="192"/>
      <c r="R88" s="193">
        <f>SUM(R89:R94)</f>
        <v>0</v>
      </c>
      <c r="S88" s="192"/>
      <c r="T88" s="194">
        <f>SUM(T89:T94)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95" t="s">
        <v>77</v>
      </c>
      <c r="AT88" s="196" t="s">
        <v>71</v>
      </c>
      <c r="AU88" s="196" t="s">
        <v>77</v>
      </c>
      <c r="AY88" s="195" t="s">
        <v>113</v>
      </c>
      <c r="BK88" s="197">
        <f>SUM(BK89:BK94)</f>
        <v>0</v>
      </c>
    </row>
    <row r="89" s="2" customFormat="1" ht="24.15" customHeight="1">
      <c r="A89" s="41"/>
      <c r="B89" s="42"/>
      <c r="C89" s="200" t="s">
        <v>77</v>
      </c>
      <c r="D89" s="200" t="s">
        <v>116</v>
      </c>
      <c r="E89" s="201" t="s">
        <v>117</v>
      </c>
      <c r="F89" s="202" t="s">
        <v>118</v>
      </c>
      <c r="G89" s="203" t="s">
        <v>119</v>
      </c>
      <c r="H89" s="204">
        <v>2</v>
      </c>
      <c r="I89" s="205"/>
      <c r="J89" s="206">
        <f>ROUND(I89*H89,2)</f>
        <v>0</v>
      </c>
      <c r="K89" s="202" t="s">
        <v>120</v>
      </c>
      <c r="L89" s="47"/>
      <c r="M89" s="207" t="s">
        <v>19</v>
      </c>
      <c r="N89" s="208" t="s">
        <v>43</v>
      </c>
      <c r="O89" s="87"/>
      <c r="P89" s="209">
        <f>O89*H89</f>
        <v>0</v>
      </c>
      <c r="Q89" s="209">
        <v>0</v>
      </c>
      <c r="R89" s="209">
        <f>Q89*H89</f>
        <v>0</v>
      </c>
      <c r="S89" s="209">
        <v>0</v>
      </c>
      <c r="T89" s="210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1" t="s">
        <v>121</v>
      </c>
      <c r="AT89" s="211" t="s">
        <v>116</v>
      </c>
      <c r="AU89" s="211" t="s">
        <v>79</v>
      </c>
      <c r="AY89" s="20" t="s">
        <v>113</v>
      </c>
      <c r="BE89" s="212">
        <f>IF(N89="základní",J89,0)</f>
        <v>0</v>
      </c>
      <c r="BF89" s="212">
        <f>IF(N89="snížená",J89,0)</f>
        <v>0</v>
      </c>
      <c r="BG89" s="212">
        <f>IF(N89="zákl. přenesená",J89,0)</f>
        <v>0</v>
      </c>
      <c r="BH89" s="212">
        <f>IF(N89="sníž. přenesená",J89,0)</f>
        <v>0</v>
      </c>
      <c r="BI89" s="212">
        <f>IF(N89="nulová",J89,0)</f>
        <v>0</v>
      </c>
      <c r="BJ89" s="20" t="s">
        <v>77</v>
      </c>
      <c r="BK89" s="212">
        <f>ROUND(I89*H89,2)</f>
        <v>0</v>
      </c>
      <c r="BL89" s="20" t="s">
        <v>121</v>
      </c>
      <c r="BM89" s="211" t="s">
        <v>122</v>
      </c>
    </row>
    <row r="90" s="2" customFormat="1">
      <c r="A90" s="41"/>
      <c r="B90" s="42"/>
      <c r="C90" s="43"/>
      <c r="D90" s="213" t="s">
        <v>123</v>
      </c>
      <c r="E90" s="43"/>
      <c r="F90" s="214" t="s">
        <v>124</v>
      </c>
      <c r="G90" s="43"/>
      <c r="H90" s="43"/>
      <c r="I90" s="215"/>
      <c r="J90" s="43"/>
      <c r="K90" s="43"/>
      <c r="L90" s="47"/>
      <c r="M90" s="216"/>
      <c r="N90" s="217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123</v>
      </c>
      <c r="AU90" s="20" t="s">
        <v>79</v>
      </c>
    </row>
    <row r="91" s="2" customFormat="1" ht="33" customHeight="1">
      <c r="A91" s="41"/>
      <c r="B91" s="42"/>
      <c r="C91" s="200" t="s">
        <v>79</v>
      </c>
      <c r="D91" s="200" t="s">
        <v>116</v>
      </c>
      <c r="E91" s="201" t="s">
        <v>125</v>
      </c>
      <c r="F91" s="202" t="s">
        <v>126</v>
      </c>
      <c r="G91" s="203" t="s">
        <v>119</v>
      </c>
      <c r="H91" s="204">
        <v>60</v>
      </c>
      <c r="I91" s="205"/>
      <c r="J91" s="206">
        <f>ROUND(I91*H91,2)</f>
        <v>0</v>
      </c>
      <c r="K91" s="202" t="s">
        <v>120</v>
      </c>
      <c r="L91" s="47"/>
      <c r="M91" s="207" t="s">
        <v>19</v>
      </c>
      <c r="N91" s="208" t="s">
        <v>43</v>
      </c>
      <c r="O91" s="87"/>
      <c r="P91" s="209">
        <f>O91*H91</f>
        <v>0</v>
      </c>
      <c r="Q91" s="209">
        <v>0</v>
      </c>
      <c r="R91" s="209">
        <f>Q91*H91</f>
        <v>0</v>
      </c>
      <c r="S91" s="209">
        <v>0</v>
      </c>
      <c r="T91" s="210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1" t="s">
        <v>121</v>
      </c>
      <c r="AT91" s="211" t="s">
        <v>116</v>
      </c>
      <c r="AU91" s="211" t="s">
        <v>79</v>
      </c>
      <c r="AY91" s="20" t="s">
        <v>113</v>
      </c>
      <c r="BE91" s="212">
        <f>IF(N91="základní",J91,0)</f>
        <v>0</v>
      </c>
      <c r="BF91" s="212">
        <f>IF(N91="snížená",J91,0)</f>
        <v>0</v>
      </c>
      <c r="BG91" s="212">
        <f>IF(N91="zákl. přenesená",J91,0)</f>
        <v>0</v>
      </c>
      <c r="BH91" s="212">
        <f>IF(N91="sníž. přenesená",J91,0)</f>
        <v>0</v>
      </c>
      <c r="BI91" s="212">
        <f>IF(N91="nulová",J91,0)</f>
        <v>0</v>
      </c>
      <c r="BJ91" s="20" t="s">
        <v>77</v>
      </c>
      <c r="BK91" s="212">
        <f>ROUND(I91*H91,2)</f>
        <v>0</v>
      </c>
      <c r="BL91" s="20" t="s">
        <v>121</v>
      </c>
      <c r="BM91" s="211" t="s">
        <v>127</v>
      </c>
    </row>
    <row r="92" s="2" customFormat="1">
      <c r="A92" s="41"/>
      <c r="B92" s="42"/>
      <c r="C92" s="43"/>
      <c r="D92" s="213" t="s">
        <v>123</v>
      </c>
      <c r="E92" s="43"/>
      <c r="F92" s="214" t="s">
        <v>128</v>
      </c>
      <c r="G92" s="43"/>
      <c r="H92" s="43"/>
      <c r="I92" s="215"/>
      <c r="J92" s="43"/>
      <c r="K92" s="43"/>
      <c r="L92" s="47"/>
      <c r="M92" s="216"/>
      <c r="N92" s="217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123</v>
      </c>
      <c r="AU92" s="20" t="s">
        <v>79</v>
      </c>
    </row>
    <row r="93" s="2" customFormat="1" ht="24.15" customHeight="1">
      <c r="A93" s="41"/>
      <c r="B93" s="42"/>
      <c r="C93" s="200" t="s">
        <v>129</v>
      </c>
      <c r="D93" s="200" t="s">
        <v>116</v>
      </c>
      <c r="E93" s="201" t="s">
        <v>130</v>
      </c>
      <c r="F93" s="202" t="s">
        <v>131</v>
      </c>
      <c r="G93" s="203" t="s">
        <v>119</v>
      </c>
      <c r="H93" s="204">
        <v>2</v>
      </c>
      <c r="I93" s="205"/>
      <c r="J93" s="206">
        <f>ROUND(I93*H93,2)</f>
        <v>0</v>
      </c>
      <c r="K93" s="202" t="s">
        <v>120</v>
      </c>
      <c r="L93" s="47"/>
      <c r="M93" s="207" t="s">
        <v>19</v>
      </c>
      <c r="N93" s="208" t="s">
        <v>43</v>
      </c>
      <c r="O93" s="87"/>
      <c r="P93" s="209">
        <f>O93*H93</f>
        <v>0</v>
      </c>
      <c r="Q93" s="209">
        <v>0</v>
      </c>
      <c r="R93" s="209">
        <f>Q93*H93</f>
        <v>0</v>
      </c>
      <c r="S93" s="209">
        <v>0</v>
      </c>
      <c r="T93" s="210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1" t="s">
        <v>121</v>
      </c>
      <c r="AT93" s="211" t="s">
        <v>116</v>
      </c>
      <c r="AU93" s="211" t="s">
        <v>79</v>
      </c>
      <c r="AY93" s="20" t="s">
        <v>113</v>
      </c>
      <c r="BE93" s="212">
        <f>IF(N93="základní",J93,0)</f>
        <v>0</v>
      </c>
      <c r="BF93" s="212">
        <f>IF(N93="snížená",J93,0)</f>
        <v>0</v>
      </c>
      <c r="BG93" s="212">
        <f>IF(N93="zákl. přenesená",J93,0)</f>
        <v>0</v>
      </c>
      <c r="BH93" s="212">
        <f>IF(N93="sníž. přenesená",J93,0)</f>
        <v>0</v>
      </c>
      <c r="BI93" s="212">
        <f>IF(N93="nulová",J93,0)</f>
        <v>0</v>
      </c>
      <c r="BJ93" s="20" t="s">
        <v>77</v>
      </c>
      <c r="BK93" s="212">
        <f>ROUND(I93*H93,2)</f>
        <v>0</v>
      </c>
      <c r="BL93" s="20" t="s">
        <v>121</v>
      </c>
      <c r="BM93" s="211" t="s">
        <v>132</v>
      </c>
    </row>
    <row r="94" s="2" customFormat="1">
      <c r="A94" s="41"/>
      <c r="B94" s="42"/>
      <c r="C94" s="43"/>
      <c r="D94" s="213" t="s">
        <v>123</v>
      </c>
      <c r="E94" s="43"/>
      <c r="F94" s="214" t="s">
        <v>133</v>
      </c>
      <c r="G94" s="43"/>
      <c r="H94" s="43"/>
      <c r="I94" s="215"/>
      <c r="J94" s="43"/>
      <c r="K94" s="43"/>
      <c r="L94" s="47"/>
      <c r="M94" s="216"/>
      <c r="N94" s="217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123</v>
      </c>
      <c r="AU94" s="20" t="s">
        <v>79</v>
      </c>
    </row>
    <row r="95" s="12" customFormat="1" ht="22.8" customHeight="1">
      <c r="A95" s="12"/>
      <c r="B95" s="184"/>
      <c r="C95" s="185"/>
      <c r="D95" s="186" t="s">
        <v>71</v>
      </c>
      <c r="E95" s="198" t="s">
        <v>134</v>
      </c>
      <c r="F95" s="198" t="s">
        <v>135</v>
      </c>
      <c r="G95" s="185"/>
      <c r="H95" s="185"/>
      <c r="I95" s="188"/>
      <c r="J95" s="199">
        <f>BK95</f>
        <v>0</v>
      </c>
      <c r="K95" s="185"/>
      <c r="L95" s="190"/>
      <c r="M95" s="191"/>
      <c r="N95" s="192"/>
      <c r="O95" s="192"/>
      <c r="P95" s="193">
        <f>SUM(P96:P105)</f>
        <v>0</v>
      </c>
      <c r="Q95" s="192"/>
      <c r="R95" s="193">
        <f>SUM(R96:R105)</f>
        <v>0</v>
      </c>
      <c r="S95" s="192"/>
      <c r="T95" s="194">
        <f>SUM(T96:T105)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195" t="s">
        <v>77</v>
      </c>
      <c r="AT95" s="196" t="s">
        <v>71</v>
      </c>
      <c r="AU95" s="196" t="s">
        <v>77</v>
      </c>
      <c r="AY95" s="195" t="s">
        <v>113</v>
      </c>
      <c r="BK95" s="197">
        <f>SUM(BK96:BK105)</f>
        <v>0</v>
      </c>
    </row>
    <row r="96" s="2" customFormat="1" ht="24.15" customHeight="1">
      <c r="A96" s="41"/>
      <c r="B96" s="42"/>
      <c r="C96" s="200" t="s">
        <v>121</v>
      </c>
      <c r="D96" s="200" t="s">
        <v>116</v>
      </c>
      <c r="E96" s="201" t="s">
        <v>136</v>
      </c>
      <c r="F96" s="202" t="s">
        <v>137</v>
      </c>
      <c r="G96" s="203" t="s">
        <v>138</v>
      </c>
      <c r="H96" s="204">
        <v>11.946</v>
      </c>
      <c r="I96" s="205"/>
      <c r="J96" s="206">
        <f>ROUND(I96*H96,2)</f>
        <v>0</v>
      </c>
      <c r="K96" s="202" t="s">
        <v>120</v>
      </c>
      <c r="L96" s="47"/>
      <c r="M96" s="207" t="s">
        <v>19</v>
      </c>
      <c r="N96" s="208" t="s">
        <v>43</v>
      </c>
      <c r="O96" s="87"/>
      <c r="P96" s="209">
        <f>O96*H96</f>
        <v>0</v>
      </c>
      <c r="Q96" s="209">
        <v>0</v>
      </c>
      <c r="R96" s="209">
        <f>Q96*H96</f>
        <v>0</v>
      </c>
      <c r="S96" s="209">
        <v>0</v>
      </c>
      <c r="T96" s="210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1" t="s">
        <v>121</v>
      </c>
      <c r="AT96" s="211" t="s">
        <v>116</v>
      </c>
      <c r="AU96" s="211" t="s">
        <v>79</v>
      </c>
      <c r="AY96" s="20" t="s">
        <v>113</v>
      </c>
      <c r="BE96" s="212">
        <f>IF(N96="základní",J96,0)</f>
        <v>0</v>
      </c>
      <c r="BF96" s="212">
        <f>IF(N96="snížená",J96,0)</f>
        <v>0</v>
      </c>
      <c r="BG96" s="212">
        <f>IF(N96="zákl. přenesená",J96,0)</f>
        <v>0</v>
      </c>
      <c r="BH96" s="212">
        <f>IF(N96="sníž. přenesená",J96,0)</f>
        <v>0</v>
      </c>
      <c r="BI96" s="212">
        <f>IF(N96="nulová",J96,0)</f>
        <v>0</v>
      </c>
      <c r="BJ96" s="20" t="s">
        <v>77</v>
      </c>
      <c r="BK96" s="212">
        <f>ROUND(I96*H96,2)</f>
        <v>0</v>
      </c>
      <c r="BL96" s="20" t="s">
        <v>121</v>
      </c>
      <c r="BM96" s="211" t="s">
        <v>139</v>
      </c>
    </row>
    <row r="97" s="2" customFormat="1">
      <c r="A97" s="41"/>
      <c r="B97" s="42"/>
      <c r="C97" s="43"/>
      <c r="D97" s="213" t="s">
        <v>123</v>
      </c>
      <c r="E97" s="43"/>
      <c r="F97" s="214" t="s">
        <v>140</v>
      </c>
      <c r="G97" s="43"/>
      <c r="H97" s="43"/>
      <c r="I97" s="215"/>
      <c r="J97" s="43"/>
      <c r="K97" s="43"/>
      <c r="L97" s="47"/>
      <c r="M97" s="216"/>
      <c r="N97" s="217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123</v>
      </c>
      <c r="AU97" s="20" t="s">
        <v>79</v>
      </c>
    </row>
    <row r="98" s="2" customFormat="1" ht="21.75" customHeight="1">
      <c r="A98" s="41"/>
      <c r="B98" s="42"/>
      <c r="C98" s="200" t="s">
        <v>141</v>
      </c>
      <c r="D98" s="200" t="s">
        <v>116</v>
      </c>
      <c r="E98" s="201" t="s">
        <v>142</v>
      </c>
      <c r="F98" s="202" t="s">
        <v>143</v>
      </c>
      <c r="G98" s="203" t="s">
        <v>138</v>
      </c>
      <c r="H98" s="204">
        <v>11.946</v>
      </c>
      <c r="I98" s="205"/>
      <c r="J98" s="206">
        <f>ROUND(I98*H98,2)</f>
        <v>0</v>
      </c>
      <c r="K98" s="202" t="s">
        <v>120</v>
      </c>
      <c r="L98" s="47"/>
      <c r="M98" s="207" t="s">
        <v>19</v>
      </c>
      <c r="N98" s="208" t="s">
        <v>43</v>
      </c>
      <c r="O98" s="87"/>
      <c r="P98" s="209">
        <f>O98*H98</f>
        <v>0</v>
      </c>
      <c r="Q98" s="209">
        <v>0</v>
      </c>
      <c r="R98" s="209">
        <f>Q98*H98</f>
        <v>0</v>
      </c>
      <c r="S98" s="209">
        <v>0</v>
      </c>
      <c r="T98" s="210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1" t="s">
        <v>121</v>
      </c>
      <c r="AT98" s="211" t="s">
        <v>116</v>
      </c>
      <c r="AU98" s="211" t="s">
        <v>79</v>
      </c>
      <c r="AY98" s="20" t="s">
        <v>113</v>
      </c>
      <c r="BE98" s="212">
        <f>IF(N98="základní",J98,0)</f>
        <v>0</v>
      </c>
      <c r="BF98" s="212">
        <f>IF(N98="snížená",J98,0)</f>
        <v>0</v>
      </c>
      <c r="BG98" s="212">
        <f>IF(N98="zákl. přenesená",J98,0)</f>
        <v>0</v>
      </c>
      <c r="BH98" s="212">
        <f>IF(N98="sníž. přenesená",J98,0)</f>
        <v>0</v>
      </c>
      <c r="BI98" s="212">
        <f>IF(N98="nulová",J98,0)</f>
        <v>0</v>
      </c>
      <c r="BJ98" s="20" t="s">
        <v>77</v>
      </c>
      <c r="BK98" s="212">
        <f>ROUND(I98*H98,2)</f>
        <v>0</v>
      </c>
      <c r="BL98" s="20" t="s">
        <v>121</v>
      </c>
      <c r="BM98" s="211" t="s">
        <v>144</v>
      </c>
    </row>
    <row r="99" s="2" customFormat="1">
      <c r="A99" s="41"/>
      <c r="B99" s="42"/>
      <c r="C99" s="43"/>
      <c r="D99" s="213" t="s">
        <v>123</v>
      </c>
      <c r="E99" s="43"/>
      <c r="F99" s="214" t="s">
        <v>145</v>
      </c>
      <c r="G99" s="43"/>
      <c r="H99" s="43"/>
      <c r="I99" s="215"/>
      <c r="J99" s="43"/>
      <c r="K99" s="43"/>
      <c r="L99" s="47"/>
      <c r="M99" s="216"/>
      <c r="N99" s="217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123</v>
      </c>
      <c r="AU99" s="20" t="s">
        <v>79</v>
      </c>
    </row>
    <row r="100" s="2" customFormat="1" ht="24.15" customHeight="1">
      <c r="A100" s="41"/>
      <c r="B100" s="42"/>
      <c r="C100" s="200" t="s">
        <v>146</v>
      </c>
      <c r="D100" s="200" t="s">
        <v>116</v>
      </c>
      <c r="E100" s="201" t="s">
        <v>147</v>
      </c>
      <c r="F100" s="202" t="s">
        <v>148</v>
      </c>
      <c r="G100" s="203" t="s">
        <v>138</v>
      </c>
      <c r="H100" s="204">
        <v>107.514</v>
      </c>
      <c r="I100" s="205"/>
      <c r="J100" s="206">
        <f>ROUND(I100*H100,2)</f>
        <v>0</v>
      </c>
      <c r="K100" s="202" t="s">
        <v>120</v>
      </c>
      <c r="L100" s="47"/>
      <c r="M100" s="207" t="s">
        <v>19</v>
      </c>
      <c r="N100" s="208" t="s">
        <v>43</v>
      </c>
      <c r="O100" s="87"/>
      <c r="P100" s="209">
        <f>O100*H100</f>
        <v>0</v>
      </c>
      <c r="Q100" s="209">
        <v>0</v>
      </c>
      <c r="R100" s="209">
        <f>Q100*H100</f>
        <v>0</v>
      </c>
      <c r="S100" s="209">
        <v>0</v>
      </c>
      <c r="T100" s="210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1" t="s">
        <v>121</v>
      </c>
      <c r="AT100" s="211" t="s">
        <v>116</v>
      </c>
      <c r="AU100" s="211" t="s">
        <v>79</v>
      </c>
      <c r="AY100" s="20" t="s">
        <v>113</v>
      </c>
      <c r="BE100" s="212">
        <f>IF(N100="základní",J100,0)</f>
        <v>0</v>
      </c>
      <c r="BF100" s="212">
        <f>IF(N100="snížená",J100,0)</f>
        <v>0</v>
      </c>
      <c r="BG100" s="212">
        <f>IF(N100="zákl. přenesená",J100,0)</f>
        <v>0</v>
      </c>
      <c r="BH100" s="212">
        <f>IF(N100="sníž. přenesená",J100,0)</f>
        <v>0</v>
      </c>
      <c r="BI100" s="212">
        <f>IF(N100="nulová",J100,0)</f>
        <v>0</v>
      </c>
      <c r="BJ100" s="20" t="s">
        <v>77</v>
      </c>
      <c r="BK100" s="212">
        <f>ROUND(I100*H100,2)</f>
        <v>0</v>
      </c>
      <c r="BL100" s="20" t="s">
        <v>121</v>
      </c>
      <c r="BM100" s="211" t="s">
        <v>149</v>
      </c>
    </row>
    <row r="101" s="2" customFormat="1">
      <c r="A101" s="41"/>
      <c r="B101" s="42"/>
      <c r="C101" s="43"/>
      <c r="D101" s="213" t="s">
        <v>123</v>
      </c>
      <c r="E101" s="43"/>
      <c r="F101" s="214" t="s">
        <v>150</v>
      </c>
      <c r="G101" s="43"/>
      <c r="H101" s="43"/>
      <c r="I101" s="215"/>
      <c r="J101" s="43"/>
      <c r="K101" s="43"/>
      <c r="L101" s="47"/>
      <c r="M101" s="216"/>
      <c r="N101" s="217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123</v>
      </c>
      <c r="AU101" s="20" t="s">
        <v>79</v>
      </c>
    </row>
    <row r="102" s="13" customFormat="1">
      <c r="A102" s="13"/>
      <c r="B102" s="218"/>
      <c r="C102" s="219"/>
      <c r="D102" s="220" t="s">
        <v>151</v>
      </c>
      <c r="E102" s="221" t="s">
        <v>19</v>
      </c>
      <c r="F102" s="222" t="s">
        <v>152</v>
      </c>
      <c r="G102" s="219"/>
      <c r="H102" s="223">
        <v>107.514</v>
      </c>
      <c r="I102" s="224"/>
      <c r="J102" s="219"/>
      <c r="K102" s="219"/>
      <c r="L102" s="225"/>
      <c r="M102" s="226"/>
      <c r="N102" s="227"/>
      <c r="O102" s="227"/>
      <c r="P102" s="227"/>
      <c r="Q102" s="227"/>
      <c r="R102" s="227"/>
      <c r="S102" s="227"/>
      <c r="T102" s="228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29" t="s">
        <v>151</v>
      </c>
      <c r="AU102" s="229" t="s">
        <v>79</v>
      </c>
      <c r="AV102" s="13" t="s">
        <v>79</v>
      </c>
      <c r="AW102" s="13" t="s">
        <v>34</v>
      </c>
      <c r="AX102" s="13" t="s">
        <v>72</v>
      </c>
      <c r="AY102" s="229" t="s">
        <v>113</v>
      </c>
    </row>
    <row r="103" s="14" customFormat="1">
      <c r="A103" s="14"/>
      <c r="B103" s="230"/>
      <c r="C103" s="231"/>
      <c r="D103" s="220" t="s">
        <v>151</v>
      </c>
      <c r="E103" s="232" t="s">
        <v>19</v>
      </c>
      <c r="F103" s="233" t="s">
        <v>153</v>
      </c>
      <c r="G103" s="231"/>
      <c r="H103" s="234">
        <v>107.514</v>
      </c>
      <c r="I103" s="235"/>
      <c r="J103" s="231"/>
      <c r="K103" s="231"/>
      <c r="L103" s="236"/>
      <c r="M103" s="237"/>
      <c r="N103" s="238"/>
      <c r="O103" s="238"/>
      <c r="P103" s="238"/>
      <c r="Q103" s="238"/>
      <c r="R103" s="238"/>
      <c r="S103" s="238"/>
      <c r="T103" s="239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0" t="s">
        <v>151</v>
      </c>
      <c r="AU103" s="240" t="s">
        <v>79</v>
      </c>
      <c r="AV103" s="14" t="s">
        <v>121</v>
      </c>
      <c r="AW103" s="14" t="s">
        <v>34</v>
      </c>
      <c r="AX103" s="14" t="s">
        <v>77</v>
      </c>
      <c r="AY103" s="240" t="s">
        <v>113</v>
      </c>
    </row>
    <row r="104" s="2" customFormat="1" ht="33" customHeight="1">
      <c r="A104" s="41"/>
      <c r="B104" s="42"/>
      <c r="C104" s="200" t="s">
        <v>154</v>
      </c>
      <c r="D104" s="200" t="s">
        <v>116</v>
      </c>
      <c r="E104" s="201" t="s">
        <v>155</v>
      </c>
      <c r="F104" s="202" t="s">
        <v>156</v>
      </c>
      <c r="G104" s="203" t="s">
        <v>138</v>
      </c>
      <c r="H104" s="204">
        <v>11.946</v>
      </c>
      <c r="I104" s="205"/>
      <c r="J104" s="206">
        <f>ROUND(I104*H104,2)</f>
        <v>0</v>
      </c>
      <c r="K104" s="202" t="s">
        <v>120</v>
      </c>
      <c r="L104" s="47"/>
      <c r="M104" s="207" t="s">
        <v>19</v>
      </c>
      <c r="N104" s="208" t="s">
        <v>43</v>
      </c>
      <c r="O104" s="87"/>
      <c r="P104" s="209">
        <f>O104*H104</f>
        <v>0</v>
      </c>
      <c r="Q104" s="209">
        <v>0</v>
      </c>
      <c r="R104" s="209">
        <f>Q104*H104</f>
        <v>0</v>
      </c>
      <c r="S104" s="209">
        <v>0</v>
      </c>
      <c r="T104" s="210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1" t="s">
        <v>121</v>
      </c>
      <c r="AT104" s="211" t="s">
        <v>116</v>
      </c>
      <c r="AU104" s="211" t="s">
        <v>79</v>
      </c>
      <c r="AY104" s="20" t="s">
        <v>113</v>
      </c>
      <c r="BE104" s="212">
        <f>IF(N104="základní",J104,0)</f>
        <v>0</v>
      </c>
      <c r="BF104" s="212">
        <f>IF(N104="snížená",J104,0)</f>
        <v>0</v>
      </c>
      <c r="BG104" s="212">
        <f>IF(N104="zákl. přenesená",J104,0)</f>
        <v>0</v>
      </c>
      <c r="BH104" s="212">
        <f>IF(N104="sníž. přenesená",J104,0)</f>
        <v>0</v>
      </c>
      <c r="BI104" s="212">
        <f>IF(N104="nulová",J104,0)</f>
        <v>0</v>
      </c>
      <c r="BJ104" s="20" t="s">
        <v>77</v>
      </c>
      <c r="BK104" s="212">
        <f>ROUND(I104*H104,2)</f>
        <v>0</v>
      </c>
      <c r="BL104" s="20" t="s">
        <v>121</v>
      </c>
      <c r="BM104" s="211" t="s">
        <v>157</v>
      </c>
    </row>
    <row r="105" s="2" customFormat="1">
      <c r="A105" s="41"/>
      <c r="B105" s="42"/>
      <c r="C105" s="43"/>
      <c r="D105" s="213" t="s">
        <v>123</v>
      </c>
      <c r="E105" s="43"/>
      <c r="F105" s="214" t="s">
        <v>158</v>
      </c>
      <c r="G105" s="43"/>
      <c r="H105" s="43"/>
      <c r="I105" s="215"/>
      <c r="J105" s="43"/>
      <c r="K105" s="43"/>
      <c r="L105" s="47"/>
      <c r="M105" s="216"/>
      <c r="N105" s="217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123</v>
      </c>
      <c r="AU105" s="20" t="s">
        <v>79</v>
      </c>
    </row>
    <row r="106" s="12" customFormat="1" ht="25.92" customHeight="1">
      <c r="A106" s="12"/>
      <c r="B106" s="184"/>
      <c r="C106" s="185"/>
      <c r="D106" s="186" t="s">
        <v>71</v>
      </c>
      <c r="E106" s="187" t="s">
        <v>159</v>
      </c>
      <c r="F106" s="187" t="s">
        <v>160</v>
      </c>
      <c r="G106" s="185"/>
      <c r="H106" s="185"/>
      <c r="I106" s="188"/>
      <c r="J106" s="189">
        <f>BK106</f>
        <v>0</v>
      </c>
      <c r="K106" s="185"/>
      <c r="L106" s="190"/>
      <c r="M106" s="191"/>
      <c r="N106" s="192"/>
      <c r="O106" s="192"/>
      <c r="P106" s="193">
        <f>P107+P117+P152</f>
        <v>0</v>
      </c>
      <c r="Q106" s="192"/>
      <c r="R106" s="193">
        <f>R107+R117+R152</f>
        <v>12.8418017</v>
      </c>
      <c r="S106" s="192"/>
      <c r="T106" s="194">
        <f>T107+T117+T152</f>
        <v>0.038400000000000004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195" t="s">
        <v>79</v>
      </c>
      <c r="AT106" s="196" t="s">
        <v>71</v>
      </c>
      <c r="AU106" s="196" t="s">
        <v>72</v>
      </c>
      <c r="AY106" s="195" t="s">
        <v>113</v>
      </c>
      <c r="BK106" s="197">
        <f>BK107+BK117+BK152</f>
        <v>0</v>
      </c>
    </row>
    <row r="107" s="12" customFormat="1" ht="22.8" customHeight="1">
      <c r="A107" s="12"/>
      <c r="B107" s="184"/>
      <c r="C107" s="185"/>
      <c r="D107" s="186" t="s">
        <v>71</v>
      </c>
      <c r="E107" s="198" t="s">
        <v>161</v>
      </c>
      <c r="F107" s="198" t="s">
        <v>162</v>
      </c>
      <c r="G107" s="185"/>
      <c r="H107" s="185"/>
      <c r="I107" s="188"/>
      <c r="J107" s="199">
        <f>BK107</f>
        <v>0</v>
      </c>
      <c r="K107" s="185"/>
      <c r="L107" s="190"/>
      <c r="M107" s="191"/>
      <c r="N107" s="192"/>
      <c r="O107" s="192"/>
      <c r="P107" s="193">
        <f>SUM(P108:P116)</f>
        <v>0</v>
      </c>
      <c r="Q107" s="192"/>
      <c r="R107" s="193">
        <f>SUM(R108:R116)</f>
        <v>0.38995600000000002</v>
      </c>
      <c r="S107" s="192"/>
      <c r="T107" s="194">
        <f>SUM(T108:T116)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95" t="s">
        <v>79</v>
      </c>
      <c r="AT107" s="196" t="s">
        <v>71</v>
      </c>
      <c r="AU107" s="196" t="s">
        <v>77</v>
      </c>
      <c r="AY107" s="195" t="s">
        <v>113</v>
      </c>
      <c r="BK107" s="197">
        <f>SUM(BK108:BK116)</f>
        <v>0</v>
      </c>
    </row>
    <row r="108" s="2" customFormat="1" ht="16.5" customHeight="1">
      <c r="A108" s="41"/>
      <c r="B108" s="42"/>
      <c r="C108" s="200" t="s">
        <v>163</v>
      </c>
      <c r="D108" s="200" t="s">
        <v>116</v>
      </c>
      <c r="E108" s="201" t="s">
        <v>164</v>
      </c>
      <c r="F108" s="202" t="s">
        <v>165</v>
      </c>
      <c r="G108" s="203" t="s">
        <v>166</v>
      </c>
      <c r="H108" s="204">
        <v>339.12</v>
      </c>
      <c r="I108" s="205"/>
      <c r="J108" s="206">
        <f>ROUND(I108*H108,2)</f>
        <v>0</v>
      </c>
      <c r="K108" s="202" t="s">
        <v>120</v>
      </c>
      <c r="L108" s="47"/>
      <c r="M108" s="207" t="s">
        <v>19</v>
      </c>
      <c r="N108" s="208" t="s">
        <v>43</v>
      </c>
      <c r="O108" s="87"/>
      <c r="P108" s="209">
        <f>O108*H108</f>
        <v>0</v>
      </c>
      <c r="Q108" s="209">
        <v>5.0000000000000002E-05</v>
      </c>
      <c r="R108" s="209">
        <f>Q108*H108</f>
        <v>0.016956000000000002</v>
      </c>
      <c r="S108" s="209">
        <v>0</v>
      </c>
      <c r="T108" s="210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1" t="s">
        <v>167</v>
      </c>
      <c r="AT108" s="211" t="s">
        <v>116</v>
      </c>
      <c r="AU108" s="211" t="s">
        <v>79</v>
      </c>
      <c r="AY108" s="20" t="s">
        <v>113</v>
      </c>
      <c r="BE108" s="212">
        <f>IF(N108="základní",J108,0)</f>
        <v>0</v>
      </c>
      <c r="BF108" s="212">
        <f>IF(N108="snížená",J108,0)</f>
        <v>0</v>
      </c>
      <c r="BG108" s="212">
        <f>IF(N108="zákl. přenesená",J108,0)</f>
        <v>0</v>
      </c>
      <c r="BH108" s="212">
        <f>IF(N108="sníž. přenesená",J108,0)</f>
        <v>0</v>
      </c>
      <c r="BI108" s="212">
        <f>IF(N108="nulová",J108,0)</f>
        <v>0</v>
      </c>
      <c r="BJ108" s="20" t="s">
        <v>77</v>
      </c>
      <c r="BK108" s="212">
        <f>ROUND(I108*H108,2)</f>
        <v>0</v>
      </c>
      <c r="BL108" s="20" t="s">
        <v>167</v>
      </c>
      <c r="BM108" s="211" t="s">
        <v>168</v>
      </c>
    </row>
    <row r="109" s="2" customFormat="1">
      <c r="A109" s="41"/>
      <c r="B109" s="42"/>
      <c r="C109" s="43"/>
      <c r="D109" s="213" t="s">
        <v>123</v>
      </c>
      <c r="E109" s="43"/>
      <c r="F109" s="214" t="s">
        <v>169</v>
      </c>
      <c r="G109" s="43"/>
      <c r="H109" s="43"/>
      <c r="I109" s="215"/>
      <c r="J109" s="43"/>
      <c r="K109" s="43"/>
      <c r="L109" s="47"/>
      <c r="M109" s="216"/>
      <c r="N109" s="217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123</v>
      </c>
      <c r="AU109" s="20" t="s">
        <v>79</v>
      </c>
    </row>
    <row r="110" s="13" customFormat="1">
      <c r="A110" s="13"/>
      <c r="B110" s="218"/>
      <c r="C110" s="219"/>
      <c r="D110" s="220" t="s">
        <v>151</v>
      </c>
      <c r="E110" s="221" t="s">
        <v>19</v>
      </c>
      <c r="F110" s="222" t="s">
        <v>170</v>
      </c>
      <c r="G110" s="219"/>
      <c r="H110" s="223">
        <v>339.12</v>
      </c>
      <c r="I110" s="224"/>
      <c r="J110" s="219"/>
      <c r="K110" s="219"/>
      <c r="L110" s="225"/>
      <c r="M110" s="226"/>
      <c r="N110" s="227"/>
      <c r="O110" s="227"/>
      <c r="P110" s="227"/>
      <c r="Q110" s="227"/>
      <c r="R110" s="227"/>
      <c r="S110" s="227"/>
      <c r="T110" s="228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29" t="s">
        <v>151</v>
      </c>
      <c r="AU110" s="229" t="s">
        <v>79</v>
      </c>
      <c r="AV110" s="13" t="s">
        <v>79</v>
      </c>
      <c r="AW110" s="13" t="s">
        <v>34</v>
      </c>
      <c r="AX110" s="13" t="s">
        <v>72</v>
      </c>
      <c r="AY110" s="229" t="s">
        <v>113</v>
      </c>
    </row>
    <row r="111" s="14" customFormat="1">
      <c r="A111" s="14"/>
      <c r="B111" s="230"/>
      <c r="C111" s="231"/>
      <c r="D111" s="220" t="s">
        <v>151</v>
      </c>
      <c r="E111" s="232" t="s">
        <v>19</v>
      </c>
      <c r="F111" s="233" t="s">
        <v>153</v>
      </c>
      <c r="G111" s="231"/>
      <c r="H111" s="234">
        <v>339.12</v>
      </c>
      <c r="I111" s="235"/>
      <c r="J111" s="231"/>
      <c r="K111" s="231"/>
      <c r="L111" s="236"/>
      <c r="M111" s="237"/>
      <c r="N111" s="238"/>
      <c r="O111" s="238"/>
      <c r="P111" s="238"/>
      <c r="Q111" s="238"/>
      <c r="R111" s="238"/>
      <c r="S111" s="238"/>
      <c r="T111" s="239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0" t="s">
        <v>151</v>
      </c>
      <c r="AU111" s="240" t="s">
        <v>79</v>
      </c>
      <c r="AV111" s="14" t="s">
        <v>121</v>
      </c>
      <c r="AW111" s="14" t="s">
        <v>34</v>
      </c>
      <c r="AX111" s="14" t="s">
        <v>77</v>
      </c>
      <c r="AY111" s="240" t="s">
        <v>113</v>
      </c>
    </row>
    <row r="112" s="2" customFormat="1" ht="16.5" customHeight="1">
      <c r="A112" s="41"/>
      <c r="B112" s="42"/>
      <c r="C112" s="241" t="s">
        <v>114</v>
      </c>
      <c r="D112" s="241" t="s">
        <v>171</v>
      </c>
      <c r="E112" s="242" t="s">
        <v>172</v>
      </c>
      <c r="F112" s="243" t="s">
        <v>173</v>
      </c>
      <c r="G112" s="244" t="s">
        <v>138</v>
      </c>
      <c r="H112" s="245">
        <v>0.373</v>
      </c>
      <c r="I112" s="246"/>
      <c r="J112" s="247">
        <f>ROUND(I112*H112,2)</f>
        <v>0</v>
      </c>
      <c r="K112" s="243" t="s">
        <v>120</v>
      </c>
      <c r="L112" s="248"/>
      <c r="M112" s="249" t="s">
        <v>19</v>
      </c>
      <c r="N112" s="250" t="s">
        <v>43</v>
      </c>
      <c r="O112" s="87"/>
      <c r="P112" s="209">
        <f>O112*H112</f>
        <v>0</v>
      </c>
      <c r="Q112" s="209">
        <v>1</v>
      </c>
      <c r="R112" s="209">
        <f>Q112*H112</f>
        <v>0.373</v>
      </c>
      <c r="S112" s="209">
        <v>0</v>
      </c>
      <c r="T112" s="210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1" t="s">
        <v>174</v>
      </c>
      <c r="AT112" s="211" t="s">
        <v>171</v>
      </c>
      <c r="AU112" s="211" t="s">
        <v>79</v>
      </c>
      <c r="AY112" s="20" t="s">
        <v>113</v>
      </c>
      <c r="BE112" s="212">
        <f>IF(N112="základní",J112,0)</f>
        <v>0</v>
      </c>
      <c r="BF112" s="212">
        <f>IF(N112="snížená",J112,0)</f>
        <v>0</v>
      </c>
      <c r="BG112" s="212">
        <f>IF(N112="zákl. přenesená",J112,0)</f>
        <v>0</v>
      </c>
      <c r="BH112" s="212">
        <f>IF(N112="sníž. přenesená",J112,0)</f>
        <v>0</v>
      </c>
      <c r="BI112" s="212">
        <f>IF(N112="nulová",J112,0)</f>
        <v>0</v>
      </c>
      <c r="BJ112" s="20" t="s">
        <v>77</v>
      </c>
      <c r="BK112" s="212">
        <f>ROUND(I112*H112,2)</f>
        <v>0</v>
      </c>
      <c r="BL112" s="20" t="s">
        <v>167</v>
      </c>
      <c r="BM112" s="211" t="s">
        <v>175</v>
      </c>
    </row>
    <row r="113" s="13" customFormat="1">
      <c r="A113" s="13"/>
      <c r="B113" s="218"/>
      <c r="C113" s="219"/>
      <c r="D113" s="220" t="s">
        <v>151</v>
      </c>
      <c r="E113" s="221" t="s">
        <v>19</v>
      </c>
      <c r="F113" s="222" t="s">
        <v>176</v>
      </c>
      <c r="G113" s="219"/>
      <c r="H113" s="223">
        <v>0.373</v>
      </c>
      <c r="I113" s="224"/>
      <c r="J113" s="219"/>
      <c r="K113" s="219"/>
      <c r="L113" s="225"/>
      <c r="M113" s="226"/>
      <c r="N113" s="227"/>
      <c r="O113" s="227"/>
      <c r="P113" s="227"/>
      <c r="Q113" s="227"/>
      <c r="R113" s="227"/>
      <c r="S113" s="227"/>
      <c r="T113" s="228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29" t="s">
        <v>151</v>
      </c>
      <c r="AU113" s="229" t="s">
        <v>79</v>
      </c>
      <c r="AV113" s="13" t="s">
        <v>79</v>
      </c>
      <c r="AW113" s="13" t="s">
        <v>34</v>
      </c>
      <c r="AX113" s="13" t="s">
        <v>72</v>
      </c>
      <c r="AY113" s="229" t="s">
        <v>113</v>
      </c>
    </row>
    <row r="114" s="14" customFormat="1">
      <c r="A114" s="14"/>
      <c r="B114" s="230"/>
      <c r="C114" s="231"/>
      <c r="D114" s="220" t="s">
        <v>151</v>
      </c>
      <c r="E114" s="232" t="s">
        <v>19</v>
      </c>
      <c r="F114" s="233" t="s">
        <v>153</v>
      </c>
      <c r="G114" s="231"/>
      <c r="H114" s="234">
        <v>0.373</v>
      </c>
      <c r="I114" s="235"/>
      <c r="J114" s="231"/>
      <c r="K114" s="231"/>
      <c r="L114" s="236"/>
      <c r="M114" s="237"/>
      <c r="N114" s="238"/>
      <c r="O114" s="238"/>
      <c r="P114" s="238"/>
      <c r="Q114" s="238"/>
      <c r="R114" s="238"/>
      <c r="S114" s="238"/>
      <c r="T114" s="239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0" t="s">
        <v>151</v>
      </c>
      <c r="AU114" s="240" t="s">
        <v>79</v>
      </c>
      <c r="AV114" s="14" t="s">
        <v>121</v>
      </c>
      <c r="AW114" s="14" t="s">
        <v>34</v>
      </c>
      <c r="AX114" s="14" t="s">
        <v>77</v>
      </c>
      <c r="AY114" s="240" t="s">
        <v>113</v>
      </c>
    </row>
    <row r="115" s="2" customFormat="1" ht="24.15" customHeight="1">
      <c r="A115" s="41"/>
      <c r="B115" s="42"/>
      <c r="C115" s="200" t="s">
        <v>177</v>
      </c>
      <c r="D115" s="200" t="s">
        <v>116</v>
      </c>
      <c r="E115" s="201" t="s">
        <v>178</v>
      </c>
      <c r="F115" s="202" t="s">
        <v>179</v>
      </c>
      <c r="G115" s="203" t="s">
        <v>138</v>
      </c>
      <c r="H115" s="204">
        <v>0.39000000000000001</v>
      </c>
      <c r="I115" s="205"/>
      <c r="J115" s="206">
        <f>ROUND(I115*H115,2)</f>
        <v>0</v>
      </c>
      <c r="K115" s="202" t="s">
        <v>120</v>
      </c>
      <c r="L115" s="47"/>
      <c r="M115" s="207" t="s">
        <v>19</v>
      </c>
      <c r="N115" s="208" t="s">
        <v>43</v>
      </c>
      <c r="O115" s="87"/>
      <c r="P115" s="209">
        <f>O115*H115</f>
        <v>0</v>
      </c>
      <c r="Q115" s="209">
        <v>0</v>
      </c>
      <c r="R115" s="209">
        <f>Q115*H115</f>
        <v>0</v>
      </c>
      <c r="S115" s="209">
        <v>0</v>
      </c>
      <c r="T115" s="210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1" t="s">
        <v>167</v>
      </c>
      <c r="AT115" s="211" t="s">
        <v>116</v>
      </c>
      <c r="AU115" s="211" t="s">
        <v>79</v>
      </c>
      <c r="AY115" s="20" t="s">
        <v>113</v>
      </c>
      <c r="BE115" s="212">
        <f>IF(N115="základní",J115,0)</f>
        <v>0</v>
      </c>
      <c r="BF115" s="212">
        <f>IF(N115="snížená",J115,0)</f>
        <v>0</v>
      </c>
      <c r="BG115" s="212">
        <f>IF(N115="zákl. přenesená",J115,0)</f>
        <v>0</v>
      </c>
      <c r="BH115" s="212">
        <f>IF(N115="sníž. přenesená",J115,0)</f>
        <v>0</v>
      </c>
      <c r="BI115" s="212">
        <f>IF(N115="nulová",J115,0)</f>
        <v>0</v>
      </c>
      <c r="BJ115" s="20" t="s">
        <v>77</v>
      </c>
      <c r="BK115" s="212">
        <f>ROUND(I115*H115,2)</f>
        <v>0</v>
      </c>
      <c r="BL115" s="20" t="s">
        <v>167</v>
      </c>
      <c r="BM115" s="211" t="s">
        <v>180</v>
      </c>
    </row>
    <row r="116" s="2" customFormat="1">
      <c r="A116" s="41"/>
      <c r="B116" s="42"/>
      <c r="C116" s="43"/>
      <c r="D116" s="213" t="s">
        <v>123</v>
      </c>
      <c r="E116" s="43"/>
      <c r="F116" s="214" t="s">
        <v>181</v>
      </c>
      <c r="G116" s="43"/>
      <c r="H116" s="43"/>
      <c r="I116" s="215"/>
      <c r="J116" s="43"/>
      <c r="K116" s="43"/>
      <c r="L116" s="47"/>
      <c r="M116" s="216"/>
      <c r="N116" s="217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123</v>
      </c>
      <c r="AU116" s="20" t="s">
        <v>79</v>
      </c>
    </row>
    <row r="117" s="12" customFormat="1" ht="22.8" customHeight="1">
      <c r="A117" s="12"/>
      <c r="B117" s="184"/>
      <c r="C117" s="185"/>
      <c r="D117" s="186" t="s">
        <v>71</v>
      </c>
      <c r="E117" s="198" t="s">
        <v>182</v>
      </c>
      <c r="F117" s="198" t="s">
        <v>183</v>
      </c>
      <c r="G117" s="185"/>
      <c r="H117" s="185"/>
      <c r="I117" s="188"/>
      <c r="J117" s="199">
        <f>BK117</f>
        <v>0</v>
      </c>
      <c r="K117" s="185"/>
      <c r="L117" s="190"/>
      <c r="M117" s="191"/>
      <c r="N117" s="192"/>
      <c r="O117" s="192"/>
      <c r="P117" s="193">
        <f>SUM(P118:P151)</f>
        <v>0</v>
      </c>
      <c r="Q117" s="192"/>
      <c r="R117" s="193">
        <f>SUM(R118:R151)</f>
        <v>0.50584569999999995</v>
      </c>
      <c r="S117" s="192"/>
      <c r="T117" s="194">
        <f>SUM(T118:T151)</f>
        <v>0.038400000000000004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195" t="s">
        <v>79</v>
      </c>
      <c r="AT117" s="196" t="s">
        <v>71</v>
      </c>
      <c r="AU117" s="196" t="s">
        <v>77</v>
      </c>
      <c r="AY117" s="195" t="s">
        <v>113</v>
      </c>
      <c r="BK117" s="197">
        <f>SUM(BK118:BK151)</f>
        <v>0</v>
      </c>
    </row>
    <row r="118" s="2" customFormat="1" ht="16.5" customHeight="1">
      <c r="A118" s="41"/>
      <c r="B118" s="42"/>
      <c r="C118" s="200" t="s">
        <v>184</v>
      </c>
      <c r="D118" s="200" t="s">
        <v>116</v>
      </c>
      <c r="E118" s="201" t="s">
        <v>185</v>
      </c>
      <c r="F118" s="202" t="s">
        <v>186</v>
      </c>
      <c r="G118" s="203" t="s">
        <v>187</v>
      </c>
      <c r="H118" s="204">
        <v>960</v>
      </c>
      <c r="I118" s="205"/>
      <c r="J118" s="206">
        <f>ROUND(I118*H118,2)</f>
        <v>0</v>
      </c>
      <c r="K118" s="202" t="s">
        <v>19</v>
      </c>
      <c r="L118" s="47"/>
      <c r="M118" s="207" t="s">
        <v>19</v>
      </c>
      <c r="N118" s="208" t="s">
        <v>43</v>
      </c>
      <c r="O118" s="87"/>
      <c r="P118" s="209">
        <f>O118*H118</f>
        <v>0</v>
      </c>
      <c r="Q118" s="209">
        <v>0</v>
      </c>
      <c r="R118" s="209">
        <f>Q118*H118</f>
        <v>0</v>
      </c>
      <c r="S118" s="209">
        <v>4.0000000000000003E-05</v>
      </c>
      <c r="T118" s="210">
        <f>S118*H118</f>
        <v>0.038400000000000004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1" t="s">
        <v>167</v>
      </c>
      <c r="AT118" s="211" t="s">
        <v>116</v>
      </c>
      <c r="AU118" s="211" t="s">
        <v>79</v>
      </c>
      <c r="AY118" s="20" t="s">
        <v>113</v>
      </c>
      <c r="BE118" s="212">
        <f>IF(N118="základní",J118,0)</f>
        <v>0</v>
      </c>
      <c r="BF118" s="212">
        <f>IF(N118="snížená",J118,0)</f>
        <v>0</v>
      </c>
      <c r="BG118" s="212">
        <f>IF(N118="zákl. přenesená",J118,0)</f>
        <v>0</v>
      </c>
      <c r="BH118" s="212">
        <f>IF(N118="sníž. přenesená",J118,0)</f>
        <v>0</v>
      </c>
      <c r="BI118" s="212">
        <f>IF(N118="nulová",J118,0)</f>
        <v>0</v>
      </c>
      <c r="BJ118" s="20" t="s">
        <v>77</v>
      </c>
      <c r="BK118" s="212">
        <f>ROUND(I118*H118,2)</f>
        <v>0</v>
      </c>
      <c r="BL118" s="20" t="s">
        <v>167</v>
      </c>
      <c r="BM118" s="211" t="s">
        <v>188</v>
      </c>
    </row>
    <row r="119" s="13" customFormat="1">
      <c r="A119" s="13"/>
      <c r="B119" s="218"/>
      <c r="C119" s="219"/>
      <c r="D119" s="220" t="s">
        <v>151</v>
      </c>
      <c r="E119" s="221" t="s">
        <v>19</v>
      </c>
      <c r="F119" s="222" t="s">
        <v>189</v>
      </c>
      <c r="G119" s="219"/>
      <c r="H119" s="223">
        <v>960</v>
      </c>
      <c r="I119" s="224"/>
      <c r="J119" s="219"/>
      <c r="K119" s="219"/>
      <c r="L119" s="225"/>
      <c r="M119" s="226"/>
      <c r="N119" s="227"/>
      <c r="O119" s="227"/>
      <c r="P119" s="227"/>
      <c r="Q119" s="227"/>
      <c r="R119" s="227"/>
      <c r="S119" s="227"/>
      <c r="T119" s="228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29" t="s">
        <v>151</v>
      </c>
      <c r="AU119" s="229" t="s">
        <v>79</v>
      </c>
      <c r="AV119" s="13" t="s">
        <v>79</v>
      </c>
      <c r="AW119" s="13" t="s">
        <v>34</v>
      </c>
      <c r="AX119" s="13" t="s">
        <v>72</v>
      </c>
      <c r="AY119" s="229" t="s">
        <v>113</v>
      </c>
    </row>
    <row r="120" s="14" customFormat="1">
      <c r="A120" s="14"/>
      <c r="B120" s="230"/>
      <c r="C120" s="231"/>
      <c r="D120" s="220" t="s">
        <v>151</v>
      </c>
      <c r="E120" s="232" t="s">
        <v>19</v>
      </c>
      <c r="F120" s="233" t="s">
        <v>153</v>
      </c>
      <c r="G120" s="231"/>
      <c r="H120" s="234">
        <v>960</v>
      </c>
      <c r="I120" s="235"/>
      <c r="J120" s="231"/>
      <c r="K120" s="231"/>
      <c r="L120" s="236"/>
      <c r="M120" s="237"/>
      <c r="N120" s="238"/>
      <c r="O120" s="238"/>
      <c r="P120" s="238"/>
      <c r="Q120" s="238"/>
      <c r="R120" s="238"/>
      <c r="S120" s="238"/>
      <c r="T120" s="239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0" t="s">
        <v>151</v>
      </c>
      <c r="AU120" s="240" t="s">
        <v>79</v>
      </c>
      <c r="AV120" s="14" t="s">
        <v>121</v>
      </c>
      <c r="AW120" s="14" t="s">
        <v>34</v>
      </c>
      <c r="AX120" s="14" t="s">
        <v>77</v>
      </c>
      <c r="AY120" s="240" t="s">
        <v>113</v>
      </c>
    </row>
    <row r="121" s="2" customFormat="1" ht="16.5" customHeight="1">
      <c r="A121" s="41"/>
      <c r="B121" s="42"/>
      <c r="C121" s="200" t="s">
        <v>8</v>
      </c>
      <c r="D121" s="200" t="s">
        <v>116</v>
      </c>
      <c r="E121" s="201" t="s">
        <v>190</v>
      </c>
      <c r="F121" s="202" t="s">
        <v>191</v>
      </c>
      <c r="G121" s="203" t="s">
        <v>187</v>
      </c>
      <c r="H121" s="204">
        <v>462.303</v>
      </c>
      <c r="I121" s="205"/>
      <c r="J121" s="206">
        <f>ROUND(I121*H121,2)</f>
        <v>0</v>
      </c>
      <c r="K121" s="202" t="s">
        <v>120</v>
      </c>
      <c r="L121" s="47"/>
      <c r="M121" s="207" t="s">
        <v>19</v>
      </c>
      <c r="N121" s="208" t="s">
        <v>43</v>
      </c>
      <c r="O121" s="87"/>
      <c r="P121" s="209">
        <f>O121*H121</f>
        <v>0</v>
      </c>
      <c r="Q121" s="209">
        <v>0</v>
      </c>
      <c r="R121" s="209">
        <f>Q121*H121</f>
        <v>0</v>
      </c>
      <c r="S121" s="209">
        <v>0</v>
      </c>
      <c r="T121" s="210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1" t="s">
        <v>167</v>
      </c>
      <c r="AT121" s="211" t="s">
        <v>116</v>
      </c>
      <c r="AU121" s="211" t="s">
        <v>79</v>
      </c>
      <c r="AY121" s="20" t="s">
        <v>113</v>
      </c>
      <c r="BE121" s="212">
        <f>IF(N121="základní",J121,0)</f>
        <v>0</v>
      </c>
      <c r="BF121" s="212">
        <f>IF(N121="snížená",J121,0)</f>
        <v>0</v>
      </c>
      <c r="BG121" s="212">
        <f>IF(N121="zákl. přenesená",J121,0)</f>
        <v>0</v>
      </c>
      <c r="BH121" s="212">
        <f>IF(N121="sníž. přenesená",J121,0)</f>
        <v>0</v>
      </c>
      <c r="BI121" s="212">
        <f>IF(N121="nulová",J121,0)</f>
        <v>0</v>
      </c>
      <c r="BJ121" s="20" t="s">
        <v>77</v>
      </c>
      <c r="BK121" s="212">
        <f>ROUND(I121*H121,2)</f>
        <v>0</v>
      </c>
      <c r="BL121" s="20" t="s">
        <v>167</v>
      </c>
      <c r="BM121" s="211" t="s">
        <v>192</v>
      </c>
    </row>
    <row r="122" s="2" customFormat="1">
      <c r="A122" s="41"/>
      <c r="B122" s="42"/>
      <c r="C122" s="43"/>
      <c r="D122" s="213" t="s">
        <v>123</v>
      </c>
      <c r="E122" s="43"/>
      <c r="F122" s="214" t="s">
        <v>193</v>
      </c>
      <c r="G122" s="43"/>
      <c r="H122" s="43"/>
      <c r="I122" s="215"/>
      <c r="J122" s="43"/>
      <c r="K122" s="43"/>
      <c r="L122" s="47"/>
      <c r="M122" s="216"/>
      <c r="N122" s="217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123</v>
      </c>
      <c r="AU122" s="20" t="s">
        <v>79</v>
      </c>
    </row>
    <row r="123" s="15" customFormat="1">
      <c r="A123" s="15"/>
      <c r="B123" s="251"/>
      <c r="C123" s="252"/>
      <c r="D123" s="220" t="s">
        <v>151</v>
      </c>
      <c r="E123" s="253" t="s">
        <v>19</v>
      </c>
      <c r="F123" s="254" t="s">
        <v>194</v>
      </c>
      <c r="G123" s="252"/>
      <c r="H123" s="253" t="s">
        <v>19</v>
      </c>
      <c r="I123" s="255"/>
      <c r="J123" s="252"/>
      <c r="K123" s="252"/>
      <c r="L123" s="256"/>
      <c r="M123" s="257"/>
      <c r="N123" s="258"/>
      <c r="O123" s="258"/>
      <c r="P123" s="258"/>
      <c r="Q123" s="258"/>
      <c r="R123" s="258"/>
      <c r="S123" s="258"/>
      <c r="T123" s="259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60" t="s">
        <v>151</v>
      </c>
      <c r="AU123" s="260" t="s">
        <v>79</v>
      </c>
      <c r="AV123" s="15" t="s">
        <v>77</v>
      </c>
      <c r="AW123" s="15" t="s">
        <v>34</v>
      </c>
      <c r="AX123" s="15" t="s">
        <v>72</v>
      </c>
      <c r="AY123" s="260" t="s">
        <v>113</v>
      </c>
    </row>
    <row r="124" s="13" customFormat="1">
      <c r="A124" s="13"/>
      <c r="B124" s="218"/>
      <c r="C124" s="219"/>
      <c r="D124" s="220" t="s">
        <v>151</v>
      </c>
      <c r="E124" s="221" t="s">
        <v>19</v>
      </c>
      <c r="F124" s="222" t="s">
        <v>195</v>
      </c>
      <c r="G124" s="219"/>
      <c r="H124" s="223">
        <v>107.33799999999999</v>
      </c>
      <c r="I124" s="224"/>
      <c r="J124" s="219"/>
      <c r="K124" s="219"/>
      <c r="L124" s="225"/>
      <c r="M124" s="226"/>
      <c r="N124" s="227"/>
      <c r="O124" s="227"/>
      <c r="P124" s="227"/>
      <c r="Q124" s="227"/>
      <c r="R124" s="227"/>
      <c r="S124" s="227"/>
      <c r="T124" s="228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29" t="s">
        <v>151</v>
      </c>
      <c r="AU124" s="229" t="s">
        <v>79</v>
      </c>
      <c r="AV124" s="13" t="s">
        <v>79</v>
      </c>
      <c r="AW124" s="13" t="s">
        <v>34</v>
      </c>
      <c r="AX124" s="13" t="s">
        <v>72</v>
      </c>
      <c r="AY124" s="229" t="s">
        <v>113</v>
      </c>
    </row>
    <row r="125" s="15" customFormat="1">
      <c r="A125" s="15"/>
      <c r="B125" s="251"/>
      <c r="C125" s="252"/>
      <c r="D125" s="220" t="s">
        <v>151</v>
      </c>
      <c r="E125" s="253" t="s">
        <v>19</v>
      </c>
      <c r="F125" s="254" t="s">
        <v>196</v>
      </c>
      <c r="G125" s="252"/>
      <c r="H125" s="253" t="s">
        <v>19</v>
      </c>
      <c r="I125" s="255"/>
      <c r="J125" s="252"/>
      <c r="K125" s="252"/>
      <c r="L125" s="256"/>
      <c r="M125" s="257"/>
      <c r="N125" s="258"/>
      <c r="O125" s="258"/>
      <c r="P125" s="258"/>
      <c r="Q125" s="258"/>
      <c r="R125" s="258"/>
      <c r="S125" s="258"/>
      <c r="T125" s="259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60" t="s">
        <v>151</v>
      </c>
      <c r="AU125" s="260" t="s">
        <v>79</v>
      </c>
      <c r="AV125" s="15" t="s">
        <v>77</v>
      </c>
      <c r="AW125" s="15" t="s">
        <v>34</v>
      </c>
      <c r="AX125" s="15" t="s">
        <v>72</v>
      </c>
      <c r="AY125" s="260" t="s">
        <v>113</v>
      </c>
    </row>
    <row r="126" s="13" customFormat="1">
      <c r="A126" s="13"/>
      <c r="B126" s="218"/>
      <c r="C126" s="219"/>
      <c r="D126" s="220" t="s">
        <v>151</v>
      </c>
      <c r="E126" s="221" t="s">
        <v>19</v>
      </c>
      <c r="F126" s="222" t="s">
        <v>197</v>
      </c>
      <c r="G126" s="219"/>
      <c r="H126" s="223">
        <v>354.96499999999997</v>
      </c>
      <c r="I126" s="224"/>
      <c r="J126" s="219"/>
      <c r="K126" s="219"/>
      <c r="L126" s="225"/>
      <c r="M126" s="226"/>
      <c r="N126" s="227"/>
      <c r="O126" s="227"/>
      <c r="P126" s="227"/>
      <c r="Q126" s="227"/>
      <c r="R126" s="227"/>
      <c r="S126" s="227"/>
      <c r="T126" s="22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29" t="s">
        <v>151</v>
      </c>
      <c r="AU126" s="229" t="s">
        <v>79</v>
      </c>
      <c r="AV126" s="13" t="s">
        <v>79</v>
      </c>
      <c r="AW126" s="13" t="s">
        <v>34</v>
      </c>
      <c r="AX126" s="13" t="s">
        <v>72</v>
      </c>
      <c r="AY126" s="229" t="s">
        <v>113</v>
      </c>
    </row>
    <row r="127" s="14" customFormat="1">
      <c r="A127" s="14"/>
      <c r="B127" s="230"/>
      <c r="C127" s="231"/>
      <c r="D127" s="220" t="s">
        <v>151</v>
      </c>
      <c r="E127" s="232" t="s">
        <v>19</v>
      </c>
      <c r="F127" s="233" t="s">
        <v>153</v>
      </c>
      <c r="G127" s="231"/>
      <c r="H127" s="234">
        <v>462.303</v>
      </c>
      <c r="I127" s="235"/>
      <c r="J127" s="231"/>
      <c r="K127" s="231"/>
      <c r="L127" s="236"/>
      <c r="M127" s="237"/>
      <c r="N127" s="238"/>
      <c r="O127" s="238"/>
      <c r="P127" s="238"/>
      <c r="Q127" s="238"/>
      <c r="R127" s="238"/>
      <c r="S127" s="238"/>
      <c r="T127" s="239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0" t="s">
        <v>151</v>
      </c>
      <c r="AU127" s="240" t="s">
        <v>79</v>
      </c>
      <c r="AV127" s="14" t="s">
        <v>121</v>
      </c>
      <c r="AW127" s="14" t="s">
        <v>34</v>
      </c>
      <c r="AX127" s="14" t="s">
        <v>77</v>
      </c>
      <c r="AY127" s="240" t="s">
        <v>113</v>
      </c>
    </row>
    <row r="128" s="2" customFormat="1" ht="16.5" customHeight="1">
      <c r="A128" s="41"/>
      <c r="B128" s="42"/>
      <c r="C128" s="200" t="s">
        <v>198</v>
      </c>
      <c r="D128" s="200" t="s">
        <v>116</v>
      </c>
      <c r="E128" s="201" t="s">
        <v>199</v>
      </c>
      <c r="F128" s="202" t="s">
        <v>200</v>
      </c>
      <c r="G128" s="203" t="s">
        <v>187</v>
      </c>
      <c r="H128" s="204">
        <v>107.33799999999999</v>
      </c>
      <c r="I128" s="205"/>
      <c r="J128" s="206">
        <f>ROUND(I128*H128,2)</f>
        <v>0</v>
      </c>
      <c r="K128" s="202" t="s">
        <v>120</v>
      </c>
      <c r="L128" s="47"/>
      <c r="M128" s="207" t="s">
        <v>19</v>
      </c>
      <c r="N128" s="208" t="s">
        <v>43</v>
      </c>
      <c r="O128" s="87"/>
      <c r="P128" s="209">
        <f>O128*H128</f>
        <v>0</v>
      </c>
      <c r="Q128" s="209">
        <v>6.0000000000000002E-05</v>
      </c>
      <c r="R128" s="209">
        <f>Q128*H128</f>
        <v>0.0064402799999999996</v>
      </c>
      <c r="S128" s="209">
        <v>0</v>
      </c>
      <c r="T128" s="210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1" t="s">
        <v>167</v>
      </c>
      <c r="AT128" s="211" t="s">
        <v>116</v>
      </c>
      <c r="AU128" s="211" t="s">
        <v>79</v>
      </c>
      <c r="AY128" s="20" t="s">
        <v>113</v>
      </c>
      <c r="BE128" s="212">
        <f>IF(N128="základní",J128,0)</f>
        <v>0</v>
      </c>
      <c r="BF128" s="212">
        <f>IF(N128="snížená",J128,0)</f>
        <v>0</v>
      </c>
      <c r="BG128" s="212">
        <f>IF(N128="zákl. přenesená",J128,0)</f>
        <v>0</v>
      </c>
      <c r="BH128" s="212">
        <f>IF(N128="sníž. přenesená",J128,0)</f>
        <v>0</v>
      </c>
      <c r="BI128" s="212">
        <f>IF(N128="nulová",J128,0)</f>
        <v>0</v>
      </c>
      <c r="BJ128" s="20" t="s">
        <v>77</v>
      </c>
      <c r="BK128" s="212">
        <f>ROUND(I128*H128,2)</f>
        <v>0</v>
      </c>
      <c r="BL128" s="20" t="s">
        <v>167</v>
      </c>
      <c r="BM128" s="211" t="s">
        <v>201</v>
      </c>
    </row>
    <row r="129" s="2" customFormat="1">
      <c r="A129" s="41"/>
      <c r="B129" s="42"/>
      <c r="C129" s="43"/>
      <c r="D129" s="213" t="s">
        <v>123</v>
      </c>
      <c r="E129" s="43"/>
      <c r="F129" s="214" t="s">
        <v>202</v>
      </c>
      <c r="G129" s="43"/>
      <c r="H129" s="43"/>
      <c r="I129" s="215"/>
      <c r="J129" s="43"/>
      <c r="K129" s="43"/>
      <c r="L129" s="47"/>
      <c r="M129" s="216"/>
      <c r="N129" s="217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123</v>
      </c>
      <c r="AU129" s="20" t="s">
        <v>79</v>
      </c>
    </row>
    <row r="130" s="15" customFormat="1">
      <c r="A130" s="15"/>
      <c r="B130" s="251"/>
      <c r="C130" s="252"/>
      <c r="D130" s="220" t="s">
        <v>151</v>
      </c>
      <c r="E130" s="253" t="s">
        <v>19</v>
      </c>
      <c r="F130" s="254" t="s">
        <v>194</v>
      </c>
      <c r="G130" s="252"/>
      <c r="H130" s="253" t="s">
        <v>19</v>
      </c>
      <c r="I130" s="255"/>
      <c r="J130" s="252"/>
      <c r="K130" s="252"/>
      <c r="L130" s="256"/>
      <c r="M130" s="257"/>
      <c r="N130" s="258"/>
      <c r="O130" s="258"/>
      <c r="P130" s="258"/>
      <c r="Q130" s="258"/>
      <c r="R130" s="258"/>
      <c r="S130" s="258"/>
      <c r="T130" s="259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0" t="s">
        <v>151</v>
      </c>
      <c r="AU130" s="260" t="s">
        <v>79</v>
      </c>
      <c r="AV130" s="15" t="s">
        <v>77</v>
      </c>
      <c r="AW130" s="15" t="s">
        <v>34</v>
      </c>
      <c r="AX130" s="15" t="s">
        <v>72</v>
      </c>
      <c r="AY130" s="260" t="s">
        <v>113</v>
      </c>
    </row>
    <row r="131" s="13" customFormat="1">
      <c r="A131" s="13"/>
      <c r="B131" s="218"/>
      <c r="C131" s="219"/>
      <c r="D131" s="220" t="s">
        <v>151</v>
      </c>
      <c r="E131" s="221" t="s">
        <v>19</v>
      </c>
      <c r="F131" s="222" t="s">
        <v>195</v>
      </c>
      <c r="G131" s="219"/>
      <c r="H131" s="223">
        <v>107.33799999999999</v>
      </c>
      <c r="I131" s="224"/>
      <c r="J131" s="219"/>
      <c r="K131" s="219"/>
      <c r="L131" s="225"/>
      <c r="M131" s="226"/>
      <c r="N131" s="227"/>
      <c r="O131" s="227"/>
      <c r="P131" s="227"/>
      <c r="Q131" s="227"/>
      <c r="R131" s="227"/>
      <c r="S131" s="227"/>
      <c r="T131" s="22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29" t="s">
        <v>151</v>
      </c>
      <c r="AU131" s="229" t="s">
        <v>79</v>
      </c>
      <c r="AV131" s="13" t="s">
        <v>79</v>
      </c>
      <c r="AW131" s="13" t="s">
        <v>34</v>
      </c>
      <c r="AX131" s="13" t="s">
        <v>72</v>
      </c>
      <c r="AY131" s="229" t="s">
        <v>113</v>
      </c>
    </row>
    <row r="132" s="14" customFormat="1">
      <c r="A132" s="14"/>
      <c r="B132" s="230"/>
      <c r="C132" s="231"/>
      <c r="D132" s="220" t="s">
        <v>151</v>
      </c>
      <c r="E132" s="232" t="s">
        <v>19</v>
      </c>
      <c r="F132" s="233" t="s">
        <v>153</v>
      </c>
      <c r="G132" s="231"/>
      <c r="H132" s="234">
        <v>107.33799999999999</v>
      </c>
      <c r="I132" s="235"/>
      <c r="J132" s="231"/>
      <c r="K132" s="231"/>
      <c r="L132" s="236"/>
      <c r="M132" s="237"/>
      <c r="N132" s="238"/>
      <c r="O132" s="238"/>
      <c r="P132" s="238"/>
      <c r="Q132" s="238"/>
      <c r="R132" s="238"/>
      <c r="S132" s="238"/>
      <c r="T132" s="239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0" t="s">
        <v>151</v>
      </c>
      <c r="AU132" s="240" t="s">
        <v>79</v>
      </c>
      <c r="AV132" s="14" t="s">
        <v>121</v>
      </c>
      <c r="AW132" s="14" t="s">
        <v>34</v>
      </c>
      <c r="AX132" s="14" t="s">
        <v>77</v>
      </c>
      <c r="AY132" s="240" t="s">
        <v>113</v>
      </c>
    </row>
    <row r="133" s="2" customFormat="1" ht="16.5" customHeight="1">
      <c r="A133" s="41"/>
      <c r="B133" s="42"/>
      <c r="C133" s="200" t="s">
        <v>203</v>
      </c>
      <c r="D133" s="200" t="s">
        <v>116</v>
      </c>
      <c r="E133" s="201" t="s">
        <v>204</v>
      </c>
      <c r="F133" s="202" t="s">
        <v>205</v>
      </c>
      <c r="G133" s="203" t="s">
        <v>187</v>
      </c>
      <c r="H133" s="204">
        <v>178.33099999999999</v>
      </c>
      <c r="I133" s="205"/>
      <c r="J133" s="206">
        <f>ROUND(I133*H133,2)</f>
        <v>0</v>
      </c>
      <c r="K133" s="202" t="s">
        <v>120</v>
      </c>
      <c r="L133" s="47"/>
      <c r="M133" s="207" t="s">
        <v>19</v>
      </c>
      <c r="N133" s="208" t="s">
        <v>43</v>
      </c>
      <c r="O133" s="87"/>
      <c r="P133" s="209">
        <f>O133*H133</f>
        <v>0</v>
      </c>
      <c r="Q133" s="209">
        <v>0</v>
      </c>
      <c r="R133" s="209">
        <f>Q133*H133</f>
        <v>0</v>
      </c>
      <c r="S133" s="209">
        <v>0</v>
      </c>
      <c r="T133" s="210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1" t="s">
        <v>167</v>
      </c>
      <c r="AT133" s="211" t="s">
        <v>116</v>
      </c>
      <c r="AU133" s="211" t="s">
        <v>79</v>
      </c>
      <c r="AY133" s="20" t="s">
        <v>113</v>
      </c>
      <c r="BE133" s="212">
        <f>IF(N133="základní",J133,0)</f>
        <v>0</v>
      </c>
      <c r="BF133" s="212">
        <f>IF(N133="snížená",J133,0)</f>
        <v>0</v>
      </c>
      <c r="BG133" s="212">
        <f>IF(N133="zákl. přenesená",J133,0)</f>
        <v>0</v>
      </c>
      <c r="BH133" s="212">
        <f>IF(N133="sníž. přenesená",J133,0)</f>
        <v>0</v>
      </c>
      <c r="BI133" s="212">
        <f>IF(N133="nulová",J133,0)</f>
        <v>0</v>
      </c>
      <c r="BJ133" s="20" t="s">
        <v>77</v>
      </c>
      <c r="BK133" s="212">
        <f>ROUND(I133*H133,2)</f>
        <v>0</v>
      </c>
      <c r="BL133" s="20" t="s">
        <v>167</v>
      </c>
      <c r="BM133" s="211" t="s">
        <v>206</v>
      </c>
    </row>
    <row r="134" s="2" customFormat="1">
      <c r="A134" s="41"/>
      <c r="B134" s="42"/>
      <c r="C134" s="43"/>
      <c r="D134" s="213" t="s">
        <v>123</v>
      </c>
      <c r="E134" s="43"/>
      <c r="F134" s="214" t="s">
        <v>207</v>
      </c>
      <c r="G134" s="43"/>
      <c r="H134" s="43"/>
      <c r="I134" s="215"/>
      <c r="J134" s="43"/>
      <c r="K134" s="43"/>
      <c r="L134" s="47"/>
      <c r="M134" s="216"/>
      <c r="N134" s="217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123</v>
      </c>
      <c r="AU134" s="20" t="s">
        <v>79</v>
      </c>
    </row>
    <row r="135" s="15" customFormat="1">
      <c r="A135" s="15"/>
      <c r="B135" s="251"/>
      <c r="C135" s="252"/>
      <c r="D135" s="220" t="s">
        <v>151</v>
      </c>
      <c r="E135" s="253" t="s">
        <v>19</v>
      </c>
      <c r="F135" s="254" t="s">
        <v>208</v>
      </c>
      <c r="G135" s="252"/>
      <c r="H135" s="253" t="s">
        <v>19</v>
      </c>
      <c r="I135" s="255"/>
      <c r="J135" s="252"/>
      <c r="K135" s="252"/>
      <c r="L135" s="256"/>
      <c r="M135" s="257"/>
      <c r="N135" s="258"/>
      <c r="O135" s="258"/>
      <c r="P135" s="258"/>
      <c r="Q135" s="258"/>
      <c r="R135" s="258"/>
      <c r="S135" s="258"/>
      <c r="T135" s="259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0" t="s">
        <v>151</v>
      </c>
      <c r="AU135" s="260" t="s">
        <v>79</v>
      </c>
      <c r="AV135" s="15" t="s">
        <v>77</v>
      </c>
      <c r="AW135" s="15" t="s">
        <v>34</v>
      </c>
      <c r="AX135" s="15" t="s">
        <v>72</v>
      </c>
      <c r="AY135" s="260" t="s">
        <v>113</v>
      </c>
    </row>
    <row r="136" s="13" customFormat="1">
      <c r="A136" s="13"/>
      <c r="B136" s="218"/>
      <c r="C136" s="219"/>
      <c r="D136" s="220" t="s">
        <v>151</v>
      </c>
      <c r="E136" s="221" t="s">
        <v>19</v>
      </c>
      <c r="F136" s="222" t="s">
        <v>209</v>
      </c>
      <c r="G136" s="219"/>
      <c r="H136" s="223">
        <v>27.238</v>
      </c>
      <c r="I136" s="224"/>
      <c r="J136" s="219"/>
      <c r="K136" s="219"/>
      <c r="L136" s="225"/>
      <c r="M136" s="226"/>
      <c r="N136" s="227"/>
      <c r="O136" s="227"/>
      <c r="P136" s="227"/>
      <c r="Q136" s="227"/>
      <c r="R136" s="227"/>
      <c r="S136" s="227"/>
      <c r="T136" s="22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29" t="s">
        <v>151</v>
      </c>
      <c r="AU136" s="229" t="s">
        <v>79</v>
      </c>
      <c r="AV136" s="13" t="s">
        <v>79</v>
      </c>
      <c r="AW136" s="13" t="s">
        <v>34</v>
      </c>
      <c r="AX136" s="13" t="s">
        <v>72</v>
      </c>
      <c r="AY136" s="229" t="s">
        <v>113</v>
      </c>
    </row>
    <row r="137" s="13" customFormat="1">
      <c r="A137" s="13"/>
      <c r="B137" s="218"/>
      <c r="C137" s="219"/>
      <c r="D137" s="220" t="s">
        <v>151</v>
      </c>
      <c r="E137" s="221" t="s">
        <v>19</v>
      </c>
      <c r="F137" s="222" t="s">
        <v>210</v>
      </c>
      <c r="G137" s="219"/>
      <c r="H137" s="223">
        <v>61.284999999999997</v>
      </c>
      <c r="I137" s="224"/>
      <c r="J137" s="219"/>
      <c r="K137" s="219"/>
      <c r="L137" s="225"/>
      <c r="M137" s="226"/>
      <c r="N137" s="227"/>
      <c r="O137" s="227"/>
      <c r="P137" s="227"/>
      <c r="Q137" s="227"/>
      <c r="R137" s="227"/>
      <c r="S137" s="227"/>
      <c r="T137" s="22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29" t="s">
        <v>151</v>
      </c>
      <c r="AU137" s="229" t="s">
        <v>79</v>
      </c>
      <c r="AV137" s="13" t="s">
        <v>79</v>
      </c>
      <c r="AW137" s="13" t="s">
        <v>34</v>
      </c>
      <c r="AX137" s="13" t="s">
        <v>72</v>
      </c>
      <c r="AY137" s="229" t="s">
        <v>113</v>
      </c>
    </row>
    <row r="138" s="13" customFormat="1">
      <c r="A138" s="13"/>
      <c r="B138" s="218"/>
      <c r="C138" s="219"/>
      <c r="D138" s="220" t="s">
        <v>151</v>
      </c>
      <c r="E138" s="221" t="s">
        <v>19</v>
      </c>
      <c r="F138" s="222" t="s">
        <v>211</v>
      </c>
      <c r="G138" s="219"/>
      <c r="H138" s="223">
        <v>70.427999999999997</v>
      </c>
      <c r="I138" s="224"/>
      <c r="J138" s="219"/>
      <c r="K138" s="219"/>
      <c r="L138" s="225"/>
      <c r="M138" s="226"/>
      <c r="N138" s="227"/>
      <c r="O138" s="227"/>
      <c r="P138" s="227"/>
      <c r="Q138" s="227"/>
      <c r="R138" s="227"/>
      <c r="S138" s="227"/>
      <c r="T138" s="22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29" t="s">
        <v>151</v>
      </c>
      <c r="AU138" s="229" t="s">
        <v>79</v>
      </c>
      <c r="AV138" s="13" t="s">
        <v>79</v>
      </c>
      <c r="AW138" s="13" t="s">
        <v>34</v>
      </c>
      <c r="AX138" s="13" t="s">
        <v>72</v>
      </c>
      <c r="AY138" s="229" t="s">
        <v>113</v>
      </c>
    </row>
    <row r="139" s="13" customFormat="1">
      <c r="A139" s="13"/>
      <c r="B139" s="218"/>
      <c r="C139" s="219"/>
      <c r="D139" s="220" t="s">
        <v>151</v>
      </c>
      <c r="E139" s="221" t="s">
        <v>19</v>
      </c>
      <c r="F139" s="222" t="s">
        <v>212</v>
      </c>
      <c r="G139" s="219"/>
      <c r="H139" s="223">
        <v>19.379999999999999</v>
      </c>
      <c r="I139" s="224"/>
      <c r="J139" s="219"/>
      <c r="K139" s="219"/>
      <c r="L139" s="225"/>
      <c r="M139" s="226"/>
      <c r="N139" s="227"/>
      <c r="O139" s="227"/>
      <c r="P139" s="227"/>
      <c r="Q139" s="227"/>
      <c r="R139" s="227"/>
      <c r="S139" s="227"/>
      <c r="T139" s="22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29" t="s">
        <v>151</v>
      </c>
      <c r="AU139" s="229" t="s">
        <v>79</v>
      </c>
      <c r="AV139" s="13" t="s">
        <v>79</v>
      </c>
      <c r="AW139" s="13" t="s">
        <v>34</v>
      </c>
      <c r="AX139" s="13" t="s">
        <v>72</v>
      </c>
      <c r="AY139" s="229" t="s">
        <v>113</v>
      </c>
    </row>
    <row r="140" s="14" customFormat="1">
      <c r="A140" s="14"/>
      <c r="B140" s="230"/>
      <c r="C140" s="231"/>
      <c r="D140" s="220" t="s">
        <v>151</v>
      </c>
      <c r="E140" s="232" t="s">
        <v>19</v>
      </c>
      <c r="F140" s="233" t="s">
        <v>153</v>
      </c>
      <c r="G140" s="231"/>
      <c r="H140" s="234">
        <v>178.33099999999999</v>
      </c>
      <c r="I140" s="235"/>
      <c r="J140" s="231"/>
      <c r="K140" s="231"/>
      <c r="L140" s="236"/>
      <c r="M140" s="237"/>
      <c r="N140" s="238"/>
      <c r="O140" s="238"/>
      <c r="P140" s="238"/>
      <c r="Q140" s="238"/>
      <c r="R140" s="238"/>
      <c r="S140" s="238"/>
      <c r="T140" s="23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0" t="s">
        <v>151</v>
      </c>
      <c r="AU140" s="240" t="s">
        <v>79</v>
      </c>
      <c r="AV140" s="14" t="s">
        <v>121</v>
      </c>
      <c r="AW140" s="14" t="s">
        <v>34</v>
      </c>
      <c r="AX140" s="14" t="s">
        <v>77</v>
      </c>
      <c r="AY140" s="240" t="s">
        <v>113</v>
      </c>
    </row>
    <row r="141" s="2" customFormat="1" ht="16.5" customHeight="1">
      <c r="A141" s="41"/>
      <c r="B141" s="42"/>
      <c r="C141" s="200" t="s">
        <v>213</v>
      </c>
      <c r="D141" s="200" t="s">
        <v>116</v>
      </c>
      <c r="E141" s="201" t="s">
        <v>214</v>
      </c>
      <c r="F141" s="202" t="s">
        <v>215</v>
      </c>
      <c r="G141" s="203" t="s">
        <v>187</v>
      </c>
      <c r="H141" s="204">
        <v>1218.0619999999999</v>
      </c>
      <c r="I141" s="205"/>
      <c r="J141" s="206">
        <f>ROUND(I141*H141,2)</f>
        <v>0</v>
      </c>
      <c r="K141" s="202" t="s">
        <v>120</v>
      </c>
      <c r="L141" s="47"/>
      <c r="M141" s="207" t="s">
        <v>19</v>
      </c>
      <c r="N141" s="208" t="s">
        <v>43</v>
      </c>
      <c r="O141" s="87"/>
      <c r="P141" s="209">
        <f>O141*H141</f>
        <v>0</v>
      </c>
      <c r="Q141" s="209">
        <v>0.00017000000000000001</v>
      </c>
      <c r="R141" s="209">
        <f>Q141*H141</f>
        <v>0.20707054</v>
      </c>
      <c r="S141" s="209">
        <v>0</v>
      </c>
      <c r="T141" s="210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1" t="s">
        <v>167</v>
      </c>
      <c r="AT141" s="211" t="s">
        <v>116</v>
      </c>
      <c r="AU141" s="211" t="s">
        <v>79</v>
      </c>
      <c r="AY141" s="20" t="s">
        <v>113</v>
      </c>
      <c r="BE141" s="212">
        <f>IF(N141="základní",J141,0)</f>
        <v>0</v>
      </c>
      <c r="BF141" s="212">
        <f>IF(N141="snížená",J141,0)</f>
        <v>0</v>
      </c>
      <c r="BG141" s="212">
        <f>IF(N141="zákl. přenesená",J141,0)</f>
        <v>0</v>
      </c>
      <c r="BH141" s="212">
        <f>IF(N141="sníž. přenesená",J141,0)</f>
        <v>0</v>
      </c>
      <c r="BI141" s="212">
        <f>IF(N141="nulová",J141,0)</f>
        <v>0</v>
      </c>
      <c r="BJ141" s="20" t="s">
        <v>77</v>
      </c>
      <c r="BK141" s="212">
        <f>ROUND(I141*H141,2)</f>
        <v>0</v>
      </c>
      <c r="BL141" s="20" t="s">
        <v>167</v>
      </c>
      <c r="BM141" s="211" t="s">
        <v>216</v>
      </c>
    </row>
    <row r="142" s="2" customFormat="1">
      <c r="A142" s="41"/>
      <c r="B142" s="42"/>
      <c r="C142" s="43"/>
      <c r="D142" s="213" t="s">
        <v>123</v>
      </c>
      <c r="E142" s="43"/>
      <c r="F142" s="214" t="s">
        <v>217</v>
      </c>
      <c r="G142" s="43"/>
      <c r="H142" s="43"/>
      <c r="I142" s="215"/>
      <c r="J142" s="43"/>
      <c r="K142" s="43"/>
      <c r="L142" s="47"/>
      <c r="M142" s="216"/>
      <c r="N142" s="217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123</v>
      </c>
      <c r="AU142" s="20" t="s">
        <v>79</v>
      </c>
    </row>
    <row r="143" s="13" customFormat="1">
      <c r="A143" s="13"/>
      <c r="B143" s="218"/>
      <c r="C143" s="219"/>
      <c r="D143" s="220" t="s">
        <v>151</v>
      </c>
      <c r="E143" s="221" t="s">
        <v>19</v>
      </c>
      <c r="F143" s="222" t="s">
        <v>218</v>
      </c>
      <c r="G143" s="219"/>
      <c r="H143" s="223">
        <v>107.33799999999999</v>
      </c>
      <c r="I143" s="224"/>
      <c r="J143" s="219"/>
      <c r="K143" s="219"/>
      <c r="L143" s="225"/>
      <c r="M143" s="226"/>
      <c r="N143" s="227"/>
      <c r="O143" s="227"/>
      <c r="P143" s="227"/>
      <c r="Q143" s="227"/>
      <c r="R143" s="227"/>
      <c r="S143" s="227"/>
      <c r="T143" s="22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29" t="s">
        <v>151</v>
      </c>
      <c r="AU143" s="229" t="s">
        <v>79</v>
      </c>
      <c r="AV143" s="13" t="s">
        <v>79</v>
      </c>
      <c r="AW143" s="13" t="s">
        <v>34</v>
      </c>
      <c r="AX143" s="13" t="s">
        <v>72</v>
      </c>
      <c r="AY143" s="229" t="s">
        <v>113</v>
      </c>
    </row>
    <row r="144" s="13" customFormat="1">
      <c r="A144" s="13"/>
      <c r="B144" s="218"/>
      <c r="C144" s="219"/>
      <c r="D144" s="220" t="s">
        <v>151</v>
      </c>
      <c r="E144" s="221" t="s">
        <v>19</v>
      </c>
      <c r="F144" s="222" t="s">
        <v>219</v>
      </c>
      <c r="G144" s="219"/>
      <c r="H144" s="223">
        <v>354.96499999999997</v>
      </c>
      <c r="I144" s="224"/>
      <c r="J144" s="219"/>
      <c r="K144" s="219"/>
      <c r="L144" s="225"/>
      <c r="M144" s="226"/>
      <c r="N144" s="227"/>
      <c r="O144" s="227"/>
      <c r="P144" s="227"/>
      <c r="Q144" s="227"/>
      <c r="R144" s="227"/>
      <c r="S144" s="227"/>
      <c r="T144" s="22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29" t="s">
        <v>151</v>
      </c>
      <c r="AU144" s="229" t="s">
        <v>79</v>
      </c>
      <c r="AV144" s="13" t="s">
        <v>79</v>
      </c>
      <c r="AW144" s="13" t="s">
        <v>34</v>
      </c>
      <c r="AX144" s="13" t="s">
        <v>72</v>
      </c>
      <c r="AY144" s="229" t="s">
        <v>113</v>
      </c>
    </row>
    <row r="145" s="13" customFormat="1">
      <c r="A145" s="13"/>
      <c r="B145" s="218"/>
      <c r="C145" s="219"/>
      <c r="D145" s="220" t="s">
        <v>151</v>
      </c>
      <c r="E145" s="221" t="s">
        <v>19</v>
      </c>
      <c r="F145" s="222" t="s">
        <v>220</v>
      </c>
      <c r="G145" s="219"/>
      <c r="H145" s="223">
        <v>746.63900000000001</v>
      </c>
      <c r="I145" s="224"/>
      <c r="J145" s="219"/>
      <c r="K145" s="219"/>
      <c r="L145" s="225"/>
      <c r="M145" s="226"/>
      <c r="N145" s="227"/>
      <c r="O145" s="227"/>
      <c r="P145" s="227"/>
      <c r="Q145" s="227"/>
      <c r="R145" s="227"/>
      <c r="S145" s="227"/>
      <c r="T145" s="22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29" t="s">
        <v>151</v>
      </c>
      <c r="AU145" s="229" t="s">
        <v>79</v>
      </c>
      <c r="AV145" s="13" t="s">
        <v>79</v>
      </c>
      <c r="AW145" s="13" t="s">
        <v>34</v>
      </c>
      <c r="AX145" s="13" t="s">
        <v>72</v>
      </c>
      <c r="AY145" s="229" t="s">
        <v>113</v>
      </c>
    </row>
    <row r="146" s="13" customFormat="1">
      <c r="A146" s="13"/>
      <c r="B146" s="218"/>
      <c r="C146" s="219"/>
      <c r="D146" s="220" t="s">
        <v>151</v>
      </c>
      <c r="E146" s="221" t="s">
        <v>19</v>
      </c>
      <c r="F146" s="222" t="s">
        <v>221</v>
      </c>
      <c r="G146" s="219"/>
      <c r="H146" s="223">
        <v>9.1199999999999992</v>
      </c>
      <c r="I146" s="224"/>
      <c r="J146" s="219"/>
      <c r="K146" s="219"/>
      <c r="L146" s="225"/>
      <c r="M146" s="226"/>
      <c r="N146" s="227"/>
      <c r="O146" s="227"/>
      <c r="P146" s="227"/>
      <c r="Q146" s="227"/>
      <c r="R146" s="227"/>
      <c r="S146" s="227"/>
      <c r="T146" s="22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29" t="s">
        <v>151</v>
      </c>
      <c r="AU146" s="229" t="s">
        <v>79</v>
      </c>
      <c r="AV146" s="13" t="s">
        <v>79</v>
      </c>
      <c r="AW146" s="13" t="s">
        <v>34</v>
      </c>
      <c r="AX146" s="13" t="s">
        <v>72</v>
      </c>
      <c r="AY146" s="229" t="s">
        <v>113</v>
      </c>
    </row>
    <row r="147" s="14" customFormat="1">
      <c r="A147" s="14"/>
      <c r="B147" s="230"/>
      <c r="C147" s="231"/>
      <c r="D147" s="220" t="s">
        <v>151</v>
      </c>
      <c r="E147" s="232" t="s">
        <v>19</v>
      </c>
      <c r="F147" s="233" t="s">
        <v>153</v>
      </c>
      <c r="G147" s="231"/>
      <c r="H147" s="234">
        <v>1218.0619999999999</v>
      </c>
      <c r="I147" s="235"/>
      <c r="J147" s="231"/>
      <c r="K147" s="231"/>
      <c r="L147" s="236"/>
      <c r="M147" s="237"/>
      <c r="N147" s="238"/>
      <c r="O147" s="238"/>
      <c r="P147" s="238"/>
      <c r="Q147" s="238"/>
      <c r="R147" s="238"/>
      <c r="S147" s="238"/>
      <c r="T147" s="23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0" t="s">
        <v>151</v>
      </c>
      <c r="AU147" s="240" t="s">
        <v>79</v>
      </c>
      <c r="AV147" s="14" t="s">
        <v>121</v>
      </c>
      <c r="AW147" s="14" t="s">
        <v>34</v>
      </c>
      <c r="AX147" s="14" t="s">
        <v>77</v>
      </c>
      <c r="AY147" s="240" t="s">
        <v>113</v>
      </c>
    </row>
    <row r="148" s="2" customFormat="1" ht="16.5" customHeight="1">
      <c r="A148" s="41"/>
      <c r="B148" s="42"/>
      <c r="C148" s="200" t="s">
        <v>167</v>
      </c>
      <c r="D148" s="200" t="s">
        <v>116</v>
      </c>
      <c r="E148" s="201" t="s">
        <v>222</v>
      </c>
      <c r="F148" s="202" t="s">
        <v>223</v>
      </c>
      <c r="G148" s="203" t="s">
        <v>187</v>
      </c>
      <c r="H148" s="204">
        <v>1218.0619999999999</v>
      </c>
      <c r="I148" s="205"/>
      <c r="J148" s="206">
        <f>ROUND(I148*H148,2)</f>
        <v>0</v>
      </c>
      <c r="K148" s="202" t="s">
        <v>120</v>
      </c>
      <c r="L148" s="47"/>
      <c r="M148" s="207" t="s">
        <v>19</v>
      </c>
      <c r="N148" s="208" t="s">
        <v>43</v>
      </c>
      <c r="O148" s="87"/>
      <c r="P148" s="209">
        <f>O148*H148</f>
        <v>0</v>
      </c>
      <c r="Q148" s="209">
        <v>0.00012</v>
      </c>
      <c r="R148" s="209">
        <f>Q148*H148</f>
        <v>0.14616743999999998</v>
      </c>
      <c r="S148" s="209">
        <v>0</v>
      </c>
      <c r="T148" s="210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1" t="s">
        <v>167</v>
      </c>
      <c r="AT148" s="211" t="s">
        <v>116</v>
      </c>
      <c r="AU148" s="211" t="s">
        <v>79</v>
      </c>
      <c r="AY148" s="20" t="s">
        <v>113</v>
      </c>
      <c r="BE148" s="212">
        <f>IF(N148="základní",J148,0)</f>
        <v>0</v>
      </c>
      <c r="BF148" s="212">
        <f>IF(N148="snížená",J148,0)</f>
        <v>0</v>
      </c>
      <c r="BG148" s="212">
        <f>IF(N148="zákl. přenesená",J148,0)</f>
        <v>0</v>
      </c>
      <c r="BH148" s="212">
        <f>IF(N148="sníž. přenesená",J148,0)</f>
        <v>0</v>
      </c>
      <c r="BI148" s="212">
        <f>IF(N148="nulová",J148,0)</f>
        <v>0</v>
      </c>
      <c r="BJ148" s="20" t="s">
        <v>77</v>
      </c>
      <c r="BK148" s="212">
        <f>ROUND(I148*H148,2)</f>
        <v>0</v>
      </c>
      <c r="BL148" s="20" t="s">
        <v>167</v>
      </c>
      <c r="BM148" s="211" t="s">
        <v>224</v>
      </c>
    </row>
    <row r="149" s="2" customFormat="1">
      <c r="A149" s="41"/>
      <c r="B149" s="42"/>
      <c r="C149" s="43"/>
      <c r="D149" s="213" t="s">
        <v>123</v>
      </c>
      <c r="E149" s="43"/>
      <c r="F149" s="214" t="s">
        <v>225</v>
      </c>
      <c r="G149" s="43"/>
      <c r="H149" s="43"/>
      <c r="I149" s="215"/>
      <c r="J149" s="43"/>
      <c r="K149" s="43"/>
      <c r="L149" s="47"/>
      <c r="M149" s="216"/>
      <c r="N149" s="217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123</v>
      </c>
      <c r="AU149" s="20" t="s">
        <v>79</v>
      </c>
    </row>
    <row r="150" s="2" customFormat="1" ht="16.5" customHeight="1">
      <c r="A150" s="41"/>
      <c r="B150" s="42"/>
      <c r="C150" s="200" t="s">
        <v>226</v>
      </c>
      <c r="D150" s="200" t="s">
        <v>116</v>
      </c>
      <c r="E150" s="201" t="s">
        <v>227</v>
      </c>
      <c r="F150" s="202" t="s">
        <v>228</v>
      </c>
      <c r="G150" s="203" t="s">
        <v>187</v>
      </c>
      <c r="H150" s="204">
        <v>1218.0619999999999</v>
      </c>
      <c r="I150" s="205"/>
      <c r="J150" s="206">
        <f>ROUND(I150*H150,2)</f>
        <v>0</v>
      </c>
      <c r="K150" s="202" t="s">
        <v>120</v>
      </c>
      <c r="L150" s="47"/>
      <c r="M150" s="207" t="s">
        <v>19</v>
      </c>
      <c r="N150" s="208" t="s">
        <v>43</v>
      </c>
      <c r="O150" s="87"/>
      <c r="P150" s="209">
        <f>O150*H150</f>
        <v>0</v>
      </c>
      <c r="Q150" s="209">
        <v>0.00012</v>
      </c>
      <c r="R150" s="209">
        <f>Q150*H150</f>
        <v>0.14616743999999998</v>
      </c>
      <c r="S150" s="209">
        <v>0</v>
      </c>
      <c r="T150" s="210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1" t="s">
        <v>167</v>
      </c>
      <c r="AT150" s="211" t="s">
        <v>116</v>
      </c>
      <c r="AU150" s="211" t="s">
        <v>79</v>
      </c>
      <c r="AY150" s="20" t="s">
        <v>113</v>
      </c>
      <c r="BE150" s="212">
        <f>IF(N150="základní",J150,0)</f>
        <v>0</v>
      </c>
      <c r="BF150" s="212">
        <f>IF(N150="snížená",J150,0)</f>
        <v>0</v>
      </c>
      <c r="BG150" s="212">
        <f>IF(N150="zákl. přenesená",J150,0)</f>
        <v>0</v>
      </c>
      <c r="BH150" s="212">
        <f>IF(N150="sníž. přenesená",J150,0)</f>
        <v>0</v>
      </c>
      <c r="BI150" s="212">
        <f>IF(N150="nulová",J150,0)</f>
        <v>0</v>
      </c>
      <c r="BJ150" s="20" t="s">
        <v>77</v>
      </c>
      <c r="BK150" s="212">
        <f>ROUND(I150*H150,2)</f>
        <v>0</v>
      </c>
      <c r="BL150" s="20" t="s">
        <v>167</v>
      </c>
      <c r="BM150" s="211" t="s">
        <v>229</v>
      </c>
    </row>
    <row r="151" s="2" customFormat="1">
      <c r="A151" s="41"/>
      <c r="B151" s="42"/>
      <c r="C151" s="43"/>
      <c r="D151" s="213" t="s">
        <v>123</v>
      </c>
      <c r="E151" s="43"/>
      <c r="F151" s="214" t="s">
        <v>230</v>
      </c>
      <c r="G151" s="43"/>
      <c r="H151" s="43"/>
      <c r="I151" s="215"/>
      <c r="J151" s="43"/>
      <c r="K151" s="43"/>
      <c r="L151" s="47"/>
      <c r="M151" s="216"/>
      <c r="N151" s="217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123</v>
      </c>
      <c r="AU151" s="20" t="s">
        <v>79</v>
      </c>
    </row>
    <row r="152" s="12" customFormat="1" ht="22.8" customHeight="1">
      <c r="A152" s="12"/>
      <c r="B152" s="184"/>
      <c r="C152" s="185"/>
      <c r="D152" s="186" t="s">
        <v>71</v>
      </c>
      <c r="E152" s="198" t="s">
        <v>231</v>
      </c>
      <c r="F152" s="198" t="s">
        <v>232</v>
      </c>
      <c r="G152" s="185"/>
      <c r="H152" s="185"/>
      <c r="I152" s="188"/>
      <c r="J152" s="199">
        <f>BK152</f>
        <v>0</v>
      </c>
      <c r="K152" s="185"/>
      <c r="L152" s="190"/>
      <c r="M152" s="191"/>
      <c r="N152" s="192"/>
      <c r="O152" s="192"/>
      <c r="P152" s="193">
        <f>SUM(P153:P191)</f>
        <v>0</v>
      </c>
      <c r="Q152" s="192"/>
      <c r="R152" s="193">
        <f>SUM(R153:R191)</f>
        <v>11.946</v>
      </c>
      <c r="S152" s="192"/>
      <c r="T152" s="194">
        <f>SUM(T153:T191)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95" t="s">
        <v>79</v>
      </c>
      <c r="AT152" s="196" t="s">
        <v>71</v>
      </c>
      <c r="AU152" s="196" t="s">
        <v>77</v>
      </c>
      <c r="AY152" s="195" t="s">
        <v>113</v>
      </c>
      <c r="BK152" s="197">
        <f>SUM(BK153:BK191)</f>
        <v>0</v>
      </c>
    </row>
    <row r="153" s="2" customFormat="1" ht="24.15" customHeight="1">
      <c r="A153" s="41"/>
      <c r="B153" s="42"/>
      <c r="C153" s="200" t="s">
        <v>233</v>
      </c>
      <c r="D153" s="200" t="s">
        <v>116</v>
      </c>
      <c r="E153" s="201" t="s">
        <v>234</v>
      </c>
      <c r="F153" s="202" t="s">
        <v>235</v>
      </c>
      <c r="G153" s="203" t="s">
        <v>187</v>
      </c>
      <c r="H153" s="204">
        <v>746.63900000000001</v>
      </c>
      <c r="I153" s="205"/>
      <c r="J153" s="206">
        <f>ROUND(I153*H153,2)</f>
        <v>0</v>
      </c>
      <c r="K153" s="202" t="s">
        <v>120</v>
      </c>
      <c r="L153" s="47"/>
      <c r="M153" s="207" t="s">
        <v>19</v>
      </c>
      <c r="N153" s="208" t="s">
        <v>43</v>
      </c>
      <c r="O153" s="87"/>
      <c r="P153" s="209">
        <f>O153*H153</f>
        <v>0</v>
      </c>
      <c r="Q153" s="209">
        <v>0</v>
      </c>
      <c r="R153" s="209">
        <f>Q153*H153</f>
        <v>0</v>
      </c>
      <c r="S153" s="209">
        <v>0</v>
      </c>
      <c r="T153" s="210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1" t="s">
        <v>167</v>
      </c>
      <c r="AT153" s="211" t="s">
        <v>116</v>
      </c>
      <c r="AU153" s="211" t="s">
        <v>79</v>
      </c>
      <c r="AY153" s="20" t="s">
        <v>113</v>
      </c>
      <c r="BE153" s="212">
        <f>IF(N153="základní",J153,0)</f>
        <v>0</v>
      </c>
      <c r="BF153" s="212">
        <f>IF(N153="snížená",J153,0)</f>
        <v>0</v>
      </c>
      <c r="BG153" s="212">
        <f>IF(N153="zákl. přenesená",J153,0)</f>
        <v>0</v>
      </c>
      <c r="BH153" s="212">
        <f>IF(N153="sníž. přenesená",J153,0)</f>
        <v>0</v>
      </c>
      <c r="BI153" s="212">
        <f>IF(N153="nulová",J153,0)</f>
        <v>0</v>
      </c>
      <c r="BJ153" s="20" t="s">
        <v>77</v>
      </c>
      <c r="BK153" s="212">
        <f>ROUND(I153*H153,2)</f>
        <v>0</v>
      </c>
      <c r="BL153" s="20" t="s">
        <v>167</v>
      </c>
      <c r="BM153" s="211" t="s">
        <v>236</v>
      </c>
    </row>
    <row r="154" s="2" customFormat="1">
      <c r="A154" s="41"/>
      <c r="B154" s="42"/>
      <c r="C154" s="43"/>
      <c r="D154" s="213" t="s">
        <v>123</v>
      </c>
      <c r="E154" s="43"/>
      <c r="F154" s="214" t="s">
        <v>237</v>
      </c>
      <c r="G154" s="43"/>
      <c r="H154" s="43"/>
      <c r="I154" s="215"/>
      <c r="J154" s="43"/>
      <c r="K154" s="43"/>
      <c r="L154" s="47"/>
      <c r="M154" s="216"/>
      <c r="N154" s="217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123</v>
      </c>
      <c r="AU154" s="20" t="s">
        <v>79</v>
      </c>
    </row>
    <row r="155" s="15" customFormat="1">
      <c r="A155" s="15"/>
      <c r="B155" s="251"/>
      <c r="C155" s="252"/>
      <c r="D155" s="220" t="s">
        <v>151</v>
      </c>
      <c r="E155" s="253" t="s">
        <v>19</v>
      </c>
      <c r="F155" s="254" t="s">
        <v>238</v>
      </c>
      <c r="G155" s="252"/>
      <c r="H155" s="253" t="s">
        <v>19</v>
      </c>
      <c r="I155" s="255"/>
      <c r="J155" s="252"/>
      <c r="K155" s="252"/>
      <c r="L155" s="256"/>
      <c r="M155" s="257"/>
      <c r="N155" s="258"/>
      <c r="O155" s="258"/>
      <c r="P155" s="258"/>
      <c r="Q155" s="258"/>
      <c r="R155" s="258"/>
      <c r="S155" s="258"/>
      <c r="T155" s="259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0" t="s">
        <v>151</v>
      </c>
      <c r="AU155" s="260" t="s">
        <v>79</v>
      </c>
      <c r="AV155" s="15" t="s">
        <v>77</v>
      </c>
      <c r="AW155" s="15" t="s">
        <v>34</v>
      </c>
      <c r="AX155" s="15" t="s">
        <v>72</v>
      </c>
      <c r="AY155" s="260" t="s">
        <v>113</v>
      </c>
    </row>
    <row r="156" s="13" customFormat="1">
      <c r="A156" s="13"/>
      <c r="B156" s="218"/>
      <c r="C156" s="219"/>
      <c r="D156" s="220" t="s">
        <v>151</v>
      </c>
      <c r="E156" s="221" t="s">
        <v>19</v>
      </c>
      <c r="F156" s="222" t="s">
        <v>239</v>
      </c>
      <c r="G156" s="219"/>
      <c r="H156" s="223">
        <v>24</v>
      </c>
      <c r="I156" s="224"/>
      <c r="J156" s="219"/>
      <c r="K156" s="219"/>
      <c r="L156" s="225"/>
      <c r="M156" s="226"/>
      <c r="N156" s="227"/>
      <c r="O156" s="227"/>
      <c r="P156" s="227"/>
      <c r="Q156" s="227"/>
      <c r="R156" s="227"/>
      <c r="S156" s="227"/>
      <c r="T156" s="22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29" t="s">
        <v>151</v>
      </c>
      <c r="AU156" s="229" t="s">
        <v>79</v>
      </c>
      <c r="AV156" s="13" t="s">
        <v>79</v>
      </c>
      <c r="AW156" s="13" t="s">
        <v>34</v>
      </c>
      <c r="AX156" s="13" t="s">
        <v>72</v>
      </c>
      <c r="AY156" s="229" t="s">
        <v>113</v>
      </c>
    </row>
    <row r="157" s="13" customFormat="1">
      <c r="A157" s="13"/>
      <c r="B157" s="218"/>
      <c r="C157" s="219"/>
      <c r="D157" s="220" t="s">
        <v>151</v>
      </c>
      <c r="E157" s="221" t="s">
        <v>19</v>
      </c>
      <c r="F157" s="222" t="s">
        <v>240</v>
      </c>
      <c r="G157" s="219"/>
      <c r="H157" s="223">
        <v>28.800000000000001</v>
      </c>
      <c r="I157" s="224"/>
      <c r="J157" s="219"/>
      <c r="K157" s="219"/>
      <c r="L157" s="225"/>
      <c r="M157" s="226"/>
      <c r="N157" s="227"/>
      <c r="O157" s="227"/>
      <c r="P157" s="227"/>
      <c r="Q157" s="227"/>
      <c r="R157" s="227"/>
      <c r="S157" s="227"/>
      <c r="T157" s="22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29" t="s">
        <v>151</v>
      </c>
      <c r="AU157" s="229" t="s">
        <v>79</v>
      </c>
      <c r="AV157" s="13" t="s">
        <v>79</v>
      </c>
      <c r="AW157" s="13" t="s">
        <v>34</v>
      </c>
      <c r="AX157" s="13" t="s">
        <v>72</v>
      </c>
      <c r="AY157" s="229" t="s">
        <v>113</v>
      </c>
    </row>
    <row r="158" s="13" customFormat="1">
      <c r="A158" s="13"/>
      <c r="B158" s="218"/>
      <c r="C158" s="219"/>
      <c r="D158" s="220" t="s">
        <v>151</v>
      </c>
      <c r="E158" s="221" t="s">
        <v>19</v>
      </c>
      <c r="F158" s="222" t="s">
        <v>241</v>
      </c>
      <c r="G158" s="219"/>
      <c r="H158" s="223">
        <v>54.719999999999999</v>
      </c>
      <c r="I158" s="224"/>
      <c r="J158" s="219"/>
      <c r="K158" s="219"/>
      <c r="L158" s="225"/>
      <c r="M158" s="226"/>
      <c r="N158" s="227"/>
      <c r="O158" s="227"/>
      <c r="P158" s="227"/>
      <c r="Q158" s="227"/>
      <c r="R158" s="227"/>
      <c r="S158" s="227"/>
      <c r="T158" s="22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29" t="s">
        <v>151</v>
      </c>
      <c r="AU158" s="229" t="s">
        <v>79</v>
      </c>
      <c r="AV158" s="13" t="s">
        <v>79</v>
      </c>
      <c r="AW158" s="13" t="s">
        <v>34</v>
      </c>
      <c r="AX158" s="13" t="s">
        <v>72</v>
      </c>
      <c r="AY158" s="229" t="s">
        <v>113</v>
      </c>
    </row>
    <row r="159" s="13" customFormat="1">
      <c r="A159" s="13"/>
      <c r="B159" s="218"/>
      <c r="C159" s="219"/>
      <c r="D159" s="220" t="s">
        <v>151</v>
      </c>
      <c r="E159" s="221" t="s">
        <v>19</v>
      </c>
      <c r="F159" s="222" t="s">
        <v>242</v>
      </c>
      <c r="G159" s="219"/>
      <c r="H159" s="223">
        <v>29.088000000000001</v>
      </c>
      <c r="I159" s="224"/>
      <c r="J159" s="219"/>
      <c r="K159" s="219"/>
      <c r="L159" s="225"/>
      <c r="M159" s="226"/>
      <c r="N159" s="227"/>
      <c r="O159" s="227"/>
      <c r="P159" s="227"/>
      <c r="Q159" s="227"/>
      <c r="R159" s="227"/>
      <c r="S159" s="227"/>
      <c r="T159" s="22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29" t="s">
        <v>151</v>
      </c>
      <c r="AU159" s="229" t="s">
        <v>79</v>
      </c>
      <c r="AV159" s="13" t="s">
        <v>79</v>
      </c>
      <c r="AW159" s="13" t="s">
        <v>34</v>
      </c>
      <c r="AX159" s="13" t="s">
        <v>72</v>
      </c>
      <c r="AY159" s="229" t="s">
        <v>113</v>
      </c>
    </row>
    <row r="160" s="16" customFormat="1">
      <c r="A160" s="16"/>
      <c r="B160" s="261"/>
      <c r="C160" s="262"/>
      <c r="D160" s="220" t="s">
        <v>151</v>
      </c>
      <c r="E160" s="263" t="s">
        <v>19</v>
      </c>
      <c r="F160" s="264" t="s">
        <v>243</v>
      </c>
      <c r="G160" s="262"/>
      <c r="H160" s="265">
        <v>136.608</v>
      </c>
      <c r="I160" s="266"/>
      <c r="J160" s="262"/>
      <c r="K160" s="262"/>
      <c r="L160" s="267"/>
      <c r="M160" s="268"/>
      <c r="N160" s="269"/>
      <c r="O160" s="269"/>
      <c r="P160" s="269"/>
      <c r="Q160" s="269"/>
      <c r="R160" s="269"/>
      <c r="S160" s="269"/>
      <c r="T160" s="270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T160" s="271" t="s">
        <v>151</v>
      </c>
      <c r="AU160" s="271" t="s">
        <v>79</v>
      </c>
      <c r="AV160" s="16" t="s">
        <v>129</v>
      </c>
      <c r="AW160" s="16" t="s">
        <v>34</v>
      </c>
      <c r="AX160" s="16" t="s">
        <v>72</v>
      </c>
      <c r="AY160" s="271" t="s">
        <v>113</v>
      </c>
    </row>
    <row r="161" s="15" customFormat="1">
      <c r="A161" s="15"/>
      <c r="B161" s="251"/>
      <c r="C161" s="252"/>
      <c r="D161" s="220" t="s">
        <v>151</v>
      </c>
      <c r="E161" s="253" t="s">
        <v>19</v>
      </c>
      <c r="F161" s="254" t="s">
        <v>244</v>
      </c>
      <c r="G161" s="252"/>
      <c r="H161" s="253" t="s">
        <v>19</v>
      </c>
      <c r="I161" s="255"/>
      <c r="J161" s="252"/>
      <c r="K161" s="252"/>
      <c r="L161" s="256"/>
      <c r="M161" s="257"/>
      <c r="N161" s="258"/>
      <c r="O161" s="258"/>
      <c r="P161" s="258"/>
      <c r="Q161" s="258"/>
      <c r="R161" s="258"/>
      <c r="S161" s="258"/>
      <c r="T161" s="259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0" t="s">
        <v>151</v>
      </c>
      <c r="AU161" s="260" t="s">
        <v>79</v>
      </c>
      <c r="AV161" s="15" t="s">
        <v>77</v>
      </c>
      <c r="AW161" s="15" t="s">
        <v>34</v>
      </c>
      <c r="AX161" s="15" t="s">
        <v>72</v>
      </c>
      <c r="AY161" s="260" t="s">
        <v>113</v>
      </c>
    </row>
    <row r="162" s="13" customFormat="1">
      <c r="A162" s="13"/>
      <c r="B162" s="218"/>
      <c r="C162" s="219"/>
      <c r="D162" s="220" t="s">
        <v>151</v>
      </c>
      <c r="E162" s="221" t="s">
        <v>19</v>
      </c>
      <c r="F162" s="222" t="s">
        <v>245</v>
      </c>
      <c r="G162" s="219"/>
      <c r="H162" s="223">
        <v>38.399999999999999</v>
      </c>
      <c r="I162" s="224"/>
      <c r="J162" s="219"/>
      <c r="K162" s="219"/>
      <c r="L162" s="225"/>
      <c r="M162" s="226"/>
      <c r="N162" s="227"/>
      <c r="O162" s="227"/>
      <c r="P162" s="227"/>
      <c r="Q162" s="227"/>
      <c r="R162" s="227"/>
      <c r="S162" s="227"/>
      <c r="T162" s="22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29" t="s">
        <v>151</v>
      </c>
      <c r="AU162" s="229" t="s">
        <v>79</v>
      </c>
      <c r="AV162" s="13" t="s">
        <v>79</v>
      </c>
      <c r="AW162" s="13" t="s">
        <v>34</v>
      </c>
      <c r="AX162" s="13" t="s">
        <v>72</v>
      </c>
      <c r="AY162" s="229" t="s">
        <v>113</v>
      </c>
    </row>
    <row r="163" s="13" customFormat="1">
      <c r="A163" s="13"/>
      <c r="B163" s="218"/>
      <c r="C163" s="219"/>
      <c r="D163" s="220" t="s">
        <v>151</v>
      </c>
      <c r="E163" s="221" t="s">
        <v>19</v>
      </c>
      <c r="F163" s="222" t="s">
        <v>246</v>
      </c>
      <c r="G163" s="219"/>
      <c r="H163" s="223">
        <v>64.799999999999997</v>
      </c>
      <c r="I163" s="224"/>
      <c r="J163" s="219"/>
      <c r="K163" s="219"/>
      <c r="L163" s="225"/>
      <c r="M163" s="226"/>
      <c r="N163" s="227"/>
      <c r="O163" s="227"/>
      <c r="P163" s="227"/>
      <c r="Q163" s="227"/>
      <c r="R163" s="227"/>
      <c r="S163" s="227"/>
      <c r="T163" s="22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29" t="s">
        <v>151</v>
      </c>
      <c r="AU163" s="229" t="s">
        <v>79</v>
      </c>
      <c r="AV163" s="13" t="s">
        <v>79</v>
      </c>
      <c r="AW163" s="13" t="s">
        <v>34</v>
      </c>
      <c r="AX163" s="13" t="s">
        <v>72</v>
      </c>
      <c r="AY163" s="229" t="s">
        <v>113</v>
      </c>
    </row>
    <row r="164" s="13" customFormat="1">
      <c r="A164" s="13"/>
      <c r="B164" s="218"/>
      <c r="C164" s="219"/>
      <c r="D164" s="220" t="s">
        <v>151</v>
      </c>
      <c r="E164" s="221" t="s">
        <v>19</v>
      </c>
      <c r="F164" s="222" t="s">
        <v>247</v>
      </c>
      <c r="G164" s="219"/>
      <c r="H164" s="223">
        <v>127.98</v>
      </c>
      <c r="I164" s="224"/>
      <c r="J164" s="219"/>
      <c r="K164" s="219"/>
      <c r="L164" s="225"/>
      <c r="M164" s="226"/>
      <c r="N164" s="227"/>
      <c r="O164" s="227"/>
      <c r="P164" s="227"/>
      <c r="Q164" s="227"/>
      <c r="R164" s="227"/>
      <c r="S164" s="227"/>
      <c r="T164" s="22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29" t="s">
        <v>151</v>
      </c>
      <c r="AU164" s="229" t="s">
        <v>79</v>
      </c>
      <c r="AV164" s="13" t="s">
        <v>79</v>
      </c>
      <c r="AW164" s="13" t="s">
        <v>34</v>
      </c>
      <c r="AX164" s="13" t="s">
        <v>72</v>
      </c>
      <c r="AY164" s="229" t="s">
        <v>113</v>
      </c>
    </row>
    <row r="165" s="16" customFormat="1">
      <c r="A165" s="16"/>
      <c r="B165" s="261"/>
      <c r="C165" s="262"/>
      <c r="D165" s="220" t="s">
        <v>151</v>
      </c>
      <c r="E165" s="263" t="s">
        <v>19</v>
      </c>
      <c r="F165" s="264" t="s">
        <v>243</v>
      </c>
      <c r="G165" s="262"/>
      <c r="H165" s="265">
        <v>231.18000000000001</v>
      </c>
      <c r="I165" s="266"/>
      <c r="J165" s="262"/>
      <c r="K165" s="262"/>
      <c r="L165" s="267"/>
      <c r="M165" s="268"/>
      <c r="N165" s="269"/>
      <c r="O165" s="269"/>
      <c r="P165" s="269"/>
      <c r="Q165" s="269"/>
      <c r="R165" s="269"/>
      <c r="S165" s="269"/>
      <c r="T165" s="270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T165" s="271" t="s">
        <v>151</v>
      </c>
      <c r="AU165" s="271" t="s">
        <v>79</v>
      </c>
      <c r="AV165" s="16" t="s">
        <v>129</v>
      </c>
      <c r="AW165" s="16" t="s">
        <v>34</v>
      </c>
      <c r="AX165" s="16" t="s">
        <v>72</v>
      </c>
      <c r="AY165" s="271" t="s">
        <v>113</v>
      </c>
    </row>
    <row r="166" s="15" customFormat="1">
      <c r="A166" s="15"/>
      <c r="B166" s="251"/>
      <c r="C166" s="252"/>
      <c r="D166" s="220" t="s">
        <v>151</v>
      </c>
      <c r="E166" s="253" t="s">
        <v>19</v>
      </c>
      <c r="F166" s="254" t="s">
        <v>248</v>
      </c>
      <c r="G166" s="252"/>
      <c r="H166" s="253" t="s">
        <v>19</v>
      </c>
      <c r="I166" s="255"/>
      <c r="J166" s="252"/>
      <c r="K166" s="252"/>
      <c r="L166" s="256"/>
      <c r="M166" s="257"/>
      <c r="N166" s="258"/>
      <c r="O166" s="258"/>
      <c r="P166" s="258"/>
      <c r="Q166" s="258"/>
      <c r="R166" s="258"/>
      <c r="S166" s="258"/>
      <c r="T166" s="259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0" t="s">
        <v>151</v>
      </c>
      <c r="AU166" s="260" t="s">
        <v>79</v>
      </c>
      <c r="AV166" s="15" t="s">
        <v>77</v>
      </c>
      <c r="AW166" s="15" t="s">
        <v>34</v>
      </c>
      <c r="AX166" s="15" t="s">
        <v>72</v>
      </c>
      <c r="AY166" s="260" t="s">
        <v>113</v>
      </c>
    </row>
    <row r="167" s="13" customFormat="1">
      <c r="A167" s="13"/>
      <c r="B167" s="218"/>
      <c r="C167" s="219"/>
      <c r="D167" s="220" t="s">
        <v>151</v>
      </c>
      <c r="E167" s="221" t="s">
        <v>19</v>
      </c>
      <c r="F167" s="222" t="s">
        <v>249</v>
      </c>
      <c r="G167" s="219"/>
      <c r="H167" s="223">
        <v>23.199999999999999</v>
      </c>
      <c r="I167" s="224"/>
      <c r="J167" s="219"/>
      <c r="K167" s="219"/>
      <c r="L167" s="225"/>
      <c r="M167" s="226"/>
      <c r="N167" s="227"/>
      <c r="O167" s="227"/>
      <c r="P167" s="227"/>
      <c r="Q167" s="227"/>
      <c r="R167" s="227"/>
      <c r="S167" s="227"/>
      <c r="T167" s="22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29" t="s">
        <v>151</v>
      </c>
      <c r="AU167" s="229" t="s">
        <v>79</v>
      </c>
      <c r="AV167" s="13" t="s">
        <v>79</v>
      </c>
      <c r="AW167" s="13" t="s">
        <v>34</v>
      </c>
      <c r="AX167" s="13" t="s">
        <v>72</v>
      </c>
      <c r="AY167" s="229" t="s">
        <v>113</v>
      </c>
    </row>
    <row r="168" s="13" customFormat="1">
      <c r="A168" s="13"/>
      <c r="B168" s="218"/>
      <c r="C168" s="219"/>
      <c r="D168" s="220" t="s">
        <v>151</v>
      </c>
      <c r="E168" s="221" t="s">
        <v>19</v>
      </c>
      <c r="F168" s="222" t="s">
        <v>250</v>
      </c>
      <c r="G168" s="219"/>
      <c r="H168" s="223">
        <v>24</v>
      </c>
      <c r="I168" s="224"/>
      <c r="J168" s="219"/>
      <c r="K168" s="219"/>
      <c r="L168" s="225"/>
      <c r="M168" s="226"/>
      <c r="N168" s="227"/>
      <c r="O168" s="227"/>
      <c r="P168" s="227"/>
      <c r="Q168" s="227"/>
      <c r="R168" s="227"/>
      <c r="S168" s="227"/>
      <c r="T168" s="22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29" t="s">
        <v>151</v>
      </c>
      <c r="AU168" s="229" t="s">
        <v>79</v>
      </c>
      <c r="AV168" s="13" t="s">
        <v>79</v>
      </c>
      <c r="AW168" s="13" t="s">
        <v>34</v>
      </c>
      <c r="AX168" s="13" t="s">
        <v>72</v>
      </c>
      <c r="AY168" s="229" t="s">
        <v>113</v>
      </c>
    </row>
    <row r="169" s="13" customFormat="1">
      <c r="A169" s="13"/>
      <c r="B169" s="218"/>
      <c r="C169" s="219"/>
      <c r="D169" s="220" t="s">
        <v>151</v>
      </c>
      <c r="E169" s="221" t="s">
        <v>19</v>
      </c>
      <c r="F169" s="222" t="s">
        <v>251</v>
      </c>
      <c r="G169" s="219"/>
      <c r="H169" s="223">
        <v>79.200000000000003</v>
      </c>
      <c r="I169" s="224"/>
      <c r="J169" s="219"/>
      <c r="K169" s="219"/>
      <c r="L169" s="225"/>
      <c r="M169" s="226"/>
      <c r="N169" s="227"/>
      <c r="O169" s="227"/>
      <c r="P169" s="227"/>
      <c r="Q169" s="227"/>
      <c r="R169" s="227"/>
      <c r="S169" s="227"/>
      <c r="T169" s="22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29" t="s">
        <v>151</v>
      </c>
      <c r="AU169" s="229" t="s">
        <v>79</v>
      </c>
      <c r="AV169" s="13" t="s">
        <v>79</v>
      </c>
      <c r="AW169" s="13" t="s">
        <v>34</v>
      </c>
      <c r="AX169" s="13" t="s">
        <v>72</v>
      </c>
      <c r="AY169" s="229" t="s">
        <v>113</v>
      </c>
    </row>
    <row r="170" s="13" customFormat="1">
      <c r="A170" s="13"/>
      <c r="B170" s="218"/>
      <c r="C170" s="219"/>
      <c r="D170" s="220" t="s">
        <v>151</v>
      </c>
      <c r="E170" s="221" t="s">
        <v>19</v>
      </c>
      <c r="F170" s="222" t="s">
        <v>252</v>
      </c>
      <c r="G170" s="219"/>
      <c r="H170" s="223">
        <v>151.68000000000001</v>
      </c>
      <c r="I170" s="224"/>
      <c r="J170" s="219"/>
      <c r="K170" s="219"/>
      <c r="L170" s="225"/>
      <c r="M170" s="226"/>
      <c r="N170" s="227"/>
      <c r="O170" s="227"/>
      <c r="P170" s="227"/>
      <c r="Q170" s="227"/>
      <c r="R170" s="227"/>
      <c r="S170" s="227"/>
      <c r="T170" s="22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29" t="s">
        <v>151</v>
      </c>
      <c r="AU170" s="229" t="s">
        <v>79</v>
      </c>
      <c r="AV170" s="13" t="s">
        <v>79</v>
      </c>
      <c r="AW170" s="13" t="s">
        <v>34</v>
      </c>
      <c r="AX170" s="13" t="s">
        <v>72</v>
      </c>
      <c r="AY170" s="229" t="s">
        <v>113</v>
      </c>
    </row>
    <row r="171" s="16" customFormat="1">
      <c r="A171" s="16"/>
      <c r="B171" s="261"/>
      <c r="C171" s="262"/>
      <c r="D171" s="220" t="s">
        <v>151</v>
      </c>
      <c r="E171" s="263" t="s">
        <v>19</v>
      </c>
      <c r="F171" s="264" t="s">
        <v>243</v>
      </c>
      <c r="G171" s="262"/>
      <c r="H171" s="265">
        <v>278.08000000000004</v>
      </c>
      <c r="I171" s="266"/>
      <c r="J171" s="262"/>
      <c r="K171" s="262"/>
      <c r="L171" s="267"/>
      <c r="M171" s="268"/>
      <c r="N171" s="269"/>
      <c r="O171" s="269"/>
      <c r="P171" s="269"/>
      <c r="Q171" s="269"/>
      <c r="R171" s="269"/>
      <c r="S171" s="269"/>
      <c r="T171" s="270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T171" s="271" t="s">
        <v>151</v>
      </c>
      <c r="AU171" s="271" t="s">
        <v>79</v>
      </c>
      <c r="AV171" s="16" t="s">
        <v>129</v>
      </c>
      <c r="AW171" s="16" t="s">
        <v>34</v>
      </c>
      <c r="AX171" s="16" t="s">
        <v>72</v>
      </c>
      <c r="AY171" s="271" t="s">
        <v>113</v>
      </c>
    </row>
    <row r="172" s="15" customFormat="1">
      <c r="A172" s="15"/>
      <c r="B172" s="251"/>
      <c r="C172" s="252"/>
      <c r="D172" s="220" t="s">
        <v>151</v>
      </c>
      <c r="E172" s="253" t="s">
        <v>19</v>
      </c>
      <c r="F172" s="254" t="s">
        <v>253</v>
      </c>
      <c r="G172" s="252"/>
      <c r="H172" s="253" t="s">
        <v>19</v>
      </c>
      <c r="I172" s="255"/>
      <c r="J172" s="252"/>
      <c r="K172" s="252"/>
      <c r="L172" s="256"/>
      <c r="M172" s="257"/>
      <c r="N172" s="258"/>
      <c r="O172" s="258"/>
      <c r="P172" s="258"/>
      <c r="Q172" s="258"/>
      <c r="R172" s="258"/>
      <c r="S172" s="258"/>
      <c r="T172" s="259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0" t="s">
        <v>151</v>
      </c>
      <c r="AU172" s="260" t="s">
        <v>79</v>
      </c>
      <c r="AV172" s="15" t="s">
        <v>77</v>
      </c>
      <c r="AW172" s="15" t="s">
        <v>34</v>
      </c>
      <c r="AX172" s="15" t="s">
        <v>72</v>
      </c>
      <c r="AY172" s="260" t="s">
        <v>113</v>
      </c>
    </row>
    <row r="173" s="13" customFormat="1">
      <c r="A173" s="13"/>
      <c r="B173" s="218"/>
      <c r="C173" s="219"/>
      <c r="D173" s="220" t="s">
        <v>151</v>
      </c>
      <c r="E173" s="221" t="s">
        <v>19</v>
      </c>
      <c r="F173" s="222" t="s">
        <v>254</v>
      </c>
      <c r="G173" s="219"/>
      <c r="H173" s="223">
        <v>26.379999999999999</v>
      </c>
      <c r="I173" s="224"/>
      <c r="J173" s="219"/>
      <c r="K173" s="219"/>
      <c r="L173" s="225"/>
      <c r="M173" s="226"/>
      <c r="N173" s="227"/>
      <c r="O173" s="227"/>
      <c r="P173" s="227"/>
      <c r="Q173" s="227"/>
      <c r="R173" s="227"/>
      <c r="S173" s="227"/>
      <c r="T173" s="22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29" t="s">
        <v>151</v>
      </c>
      <c r="AU173" s="229" t="s">
        <v>79</v>
      </c>
      <c r="AV173" s="13" t="s">
        <v>79</v>
      </c>
      <c r="AW173" s="13" t="s">
        <v>34</v>
      </c>
      <c r="AX173" s="13" t="s">
        <v>72</v>
      </c>
      <c r="AY173" s="229" t="s">
        <v>113</v>
      </c>
    </row>
    <row r="174" s="13" customFormat="1">
      <c r="A174" s="13"/>
      <c r="B174" s="218"/>
      <c r="C174" s="219"/>
      <c r="D174" s="220" t="s">
        <v>151</v>
      </c>
      <c r="E174" s="221" t="s">
        <v>19</v>
      </c>
      <c r="F174" s="222" t="s">
        <v>255</v>
      </c>
      <c r="G174" s="219"/>
      <c r="H174" s="223">
        <v>3.125</v>
      </c>
      <c r="I174" s="224"/>
      <c r="J174" s="219"/>
      <c r="K174" s="219"/>
      <c r="L174" s="225"/>
      <c r="M174" s="226"/>
      <c r="N174" s="227"/>
      <c r="O174" s="227"/>
      <c r="P174" s="227"/>
      <c r="Q174" s="227"/>
      <c r="R174" s="227"/>
      <c r="S174" s="227"/>
      <c r="T174" s="22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29" t="s">
        <v>151</v>
      </c>
      <c r="AU174" s="229" t="s">
        <v>79</v>
      </c>
      <c r="AV174" s="13" t="s">
        <v>79</v>
      </c>
      <c r="AW174" s="13" t="s">
        <v>34</v>
      </c>
      <c r="AX174" s="13" t="s">
        <v>72</v>
      </c>
      <c r="AY174" s="229" t="s">
        <v>113</v>
      </c>
    </row>
    <row r="175" s="13" customFormat="1">
      <c r="A175" s="13"/>
      <c r="B175" s="218"/>
      <c r="C175" s="219"/>
      <c r="D175" s="220" t="s">
        <v>151</v>
      </c>
      <c r="E175" s="221" t="s">
        <v>19</v>
      </c>
      <c r="F175" s="222" t="s">
        <v>256</v>
      </c>
      <c r="G175" s="219"/>
      <c r="H175" s="223">
        <v>0.98599999999999999</v>
      </c>
      <c r="I175" s="224"/>
      <c r="J175" s="219"/>
      <c r="K175" s="219"/>
      <c r="L175" s="225"/>
      <c r="M175" s="226"/>
      <c r="N175" s="227"/>
      <c r="O175" s="227"/>
      <c r="P175" s="227"/>
      <c r="Q175" s="227"/>
      <c r="R175" s="227"/>
      <c r="S175" s="227"/>
      <c r="T175" s="22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29" t="s">
        <v>151</v>
      </c>
      <c r="AU175" s="229" t="s">
        <v>79</v>
      </c>
      <c r="AV175" s="13" t="s">
        <v>79</v>
      </c>
      <c r="AW175" s="13" t="s">
        <v>34</v>
      </c>
      <c r="AX175" s="13" t="s">
        <v>72</v>
      </c>
      <c r="AY175" s="229" t="s">
        <v>113</v>
      </c>
    </row>
    <row r="176" s="13" customFormat="1">
      <c r="A176" s="13"/>
      <c r="B176" s="218"/>
      <c r="C176" s="219"/>
      <c r="D176" s="220" t="s">
        <v>151</v>
      </c>
      <c r="E176" s="221" t="s">
        <v>19</v>
      </c>
      <c r="F176" s="222" t="s">
        <v>257</v>
      </c>
      <c r="G176" s="219"/>
      <c r="H176" s="223">
        <v>2.726</v>
      </c>
      <c r="I176" s="224"/>
      <c r="J176" s="219"/>
      <c r="K176" s="219"/>
      <c r="L176" s="225"/>
      <c r="M176" s="226"/>
      <c r="N176" s="227"/>
      <c r="O176" s="227"/>
      <c r="P176" s="227"/>
      <c r="Q176" s="227"/>
      <c r="R176" s="227"/>
      <c r="S176" s="227"/>
      <c r="T176" s="22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29" t="s">
        <v>151</v>
      </c>
      <c r="AU176" s="229" t="s">
        <v>79</v>
      </c>
      <c r="AV176" s="13" t="s">
        <v>79</v>
      </c>
      <c r="AW176" s="13" t="s">
        <v>34</v>
      </c>
      <c r="AX176" s="13" t="s">
        <v>72</v>
      </c>
      <c r="AY176" s="229" t="s">
        <v>113</v>
      </c>
    </row>
    <row r="177" s="13" customFormat="1">
      <c r="A177" s="13"/>
      <c r="B177" s="218"/>
      <c r="C177" s="219"/>
      <c r="D177" s="220" t="s">
        <v>151</v>
      </c>
      <c r="E177" s="221" t="s">
        <v>19</v>
      </c>
      <c r="F177" s="222" t="s">
        <v>258</v>
      </c>
      <c r="G177" s="219"/>
      <c r="H177" s="223">
        <v>24.908999999999999</v>
      </c>
      <c r="I177" s="224"/>
      <c r="J177" s="219"/>
      <c r="K177" s="219"/>
      <c r="L177" s="225"/>
      <c r="M177" s="226"/>
      <c r="N177" s="227"/>
      <c r="O177" s="227"/>
      <c r="P177" s="227"/>
      <c r="Q177" s="227"/>
      <c r="R177" s="227"/>
      <c r="S177" s="227"/>
      <c r="T177" s="22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29" t="s">
        <v>151</v>
      </c>
      <c r="AU177" s="229" t="s">
        <v>79</v>
      </c>
      <c r="AV177" s="13" t="s">
        <v>79</v>
      </c>
      <c r="AW177" s="13" t="s">
        <v>34</v>
      </c>
      <c r="AX177" s="13" t="s">
        <v>72</v>
      </c>
      <c r="AY177" s="229" t="s">
        <v>113</v>
      </c>
    </row>
    <row r="178" s="13" customFormat="1">
      <c r="A178" s="13"/>
      <c r="B178" s="218"/>
      <c r="C178" s="219"/>
      <c r="D178" s="220" t="s">
        <v>151</v>
      </c>
      <c r="E178" s="221" t="s">
        <v>19</v>
      </c>
      <c r="F178" s="222" t="s">
        <v>259</v>
      </c>
      <c r="G178" s="219"/>
      <c r="H178" s="223">
        <v>2.323</v>
      </c>
      <c r="I178" s="224"/>
      <c r="J178" s="219"/>
      <c r="K178" s="219"/>
      <c r="L178" s="225"/>
      <c r="M178" s="226"/>
      <c r="N178" s="227"/>
      <c r="O178" s="227"/>
      <c r="P178" s="227"/>
      <c r="Q178" s="227"/>
      <c r="R178" s="227"/>
      <c r="S178" s="227"/>
      <c r="T178" s="22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29" t="s">
        <v>151</v>
      </c>
      <c r="AU178" s="229" t="s">
        <v>79</v>
      </c>
      <c r="AV178" s="13" t="s">
        <v>79</v>
      </c>
      <c r="AW178" s="13" t="s">
        <v>34</v>
      </c>
      <c r="AX178" s="13" t="s">
        <v>72</v>
      </c>
      <c r="AY178" s="229" t="s">
        <v>113</v>
      </c>
    </row>
    <row r="179" s="16" customFormat="1">
      <c r="A179" s="16"/>
      <c r="B179" s="261"/>
      <c r="C179" s="262"/>
      <c r="D179" s="220" t="s">
        <v>151</v>
      </c>
      <c r="E179" s="263" t="s">
        <v>19</v>
      </c>
      <c r="F179" s="264" t="s">
        <v>243</v>
      </c>
      <c r="G179" s="262"/>
      <c r="H179" s="265">
        <v>60.448999999999998</v>
      </c>
      <c r="I179" s="266"/>
      <c r="J179" s="262"/>
      <c r="K179" s="262"/>
      <c r="L179" s="267"/>
      <c r="M179" s="268"/>
      <c r="N179" s="269"/>
      <c r="O179" s="269"/>
      <c r="P179" s="269"/>
      <c r="Q179" s="269"/>
      <c r="R179" s="269"/>
      <c r="S179" s="269"/>
      <c r="T179" s="270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T179" s="271" t="s">
        <v>151</v>
      </c>
      <c r="AU179" s="271" t="s">
        <v>79</v>
      </c>
      <c r="AV179" s="16" t="s">
        <v>129</v>
      </c>
      <c r="AW179" s="16" t="s">
        <v>34</v>
      </c>
      <c r="AX179" s="16" t="s">
        <v>72</v>
      </c>
      <c r="AY179" s="271" t="s">
        <v>113</v>
      </c>
    </row>
    <row r="180" s="15" customFormat="1">
      <c r="A180" s="15"/>
      <c r="B180" s="251"/>
      <c r="C180" s="252"/>
      <c r="D180" s="220" t="s">
        <v>151</v>
      </c>
      <c r="E180" s="253" t="s">
        <v>19</v>
      </c>
      <c r="F180" s="254" t="s">
        <v>260</v>
      </c>
      <c r="G180" s="252"/>
      <c r="H180" s="253" t="s">
        <v>19</v>
      </c>
      <c r="I180" s="255"/>
      <c r="J180" s="252"/>
      <c r="K180" s="252"/>
      <c r="L180" s="256"/>
      <c r="M180" s="257"/>
      <c r="N180" s="258"/>
      <c r="O180" s="258"/>
      <c r="P180" s="258"/>
      <c r="Q180" s="258"/>
      <c r="R180" s="258"/>
      <c r="S180" s="258"/>
      <c r="T180" s="259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0" t="s">
        <v>151</v>
      </c>
      <c r="AU180" s="260" t="s">
        <v>79</v>
      </c>
      <c r="AV180" s="15" t="s">
        <v>77</v>
      </c>
      <c r="AW180" s="15" t="s">
        <v>34</v>
      </c>
      <c r="AX180" s="15" t="s">
        <v>72</v>
      </c>
      <c r="AY180" s="260" t="s">
        <v>113</v>
      </c>
    </row>
    <row r="181" s="13" customFormat="1">
      <c r="A181" s="13"/>
      <c r="B181" s="218"/>
      <c r="C181" s="219"/>
      <c r="D181" s="220" t="s">
        <v>151</v>
      </c>
      <c r="E181" s="221" t="s">
        <v>19</v>
      </c>
      <c r="F181" s="222" t="s">
        <v>261</v>
      </c>
      <c r="G181" s="219"/>
      <c r="H181" s="223">
        <v>9.141</v>
      </c>
      <c r="I181" s="224"/>
      <c r="J181" s="219"/>
      <c r="K181" s="219"/>
      <c r="L181" s="225"/>
      <c r="M181" s="226"/>
      <c r="N181" s="227"/>
      <c r="O181" s="227"/>
      <c r="P181" s="227"/>
      <c r="Q181" s="227"/>
      <c r="R181" s="227"/>
      <c r="S181" s="227"/>
      <c r="T181" s="22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29" t="s">
        <v>151</v>
      </c>
      <c r="AU181" s="229" t="s">
        <v>79</v>
      </c>
      <c r="AV181" s="13" t="s">
        <v>79</v>
      </c>
      <c r="AW181" s="13" t="s">
        <v>34</v>
      </c>
      <c r="AX181" s="13" t="s">
        <v>72</v>
      </c>
      <c r="AY181" s="229" t="s">
        <v>113</v>
      </c>
    </row>
    <row r="182" s="13" customFormat="1">
      <c r="A182" s="13"/>
      <c r="B182" s="218"/>
      <c r="C182" s="219"/>
      <c r="D182" s="220" t="s">
        <v>151</v>
      </c>
      <c r="E182" s="221" t="s">
        <v>19</v>
      </c>
      <c r="F182" s="222" t="s">
        <v>262</v>
      </c>
      <c r="G182" s="219"/>
      <c r="H182" s="223">
        <v>1.3799999999999999</v>
      </c>
      <c r="I182" s="224"/>
      <c r="J182" s="219"/>
      <c r="K182" s="219"/>
      <c r="L182" s="225"/>
      <c r="M182" s="226"/>
      <c r="N182" s="227"/>
      <c r="O182" s="227"/>
      <c r="P182" s="227"/>
      <c r="Q182" s="227"/>
      <c r="R182" s="227"/>
      <c r="S182" s="227"/>
      <c r="T182" s="22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29" t="s">
        <v>151</v>
      </c>
      <c r="AU182" s="229" t="s">
        <v>79</v>
      </c>
      <c r="AV182" s="13" t="s">
        <v>79</v>
      </c>
      <c r="AW182" s="13" t="s">
        <v>34</v>
      </c>
      <c r="AX182" s="13" t="s">
        <v>72</v>
      </c>
      <c r="AY182" s="229" t="s">
        <v>113</v>
      </c>
    </row>
    <row r="183" s="13" customFormat="1">
      <c r="A183" s="13"/>
      <c r="B183" s="218"/>
      <c r="C183" s="219"/>
      <c r="D183" s="220" t="s">
        <v>151</v>
      </c>
      <c r="E183" s="221" t="s">
        <v>19</v>
      </c>
      <c r="F183" s="222" t="s">
        <v>263</v>
      </c>
      <c r="G183" s="219"/>
      <c r="H183" s="223">
        <v>5.96</v>
      </c>
      <c r="I183" s="224"/>
      <c r="J183" s="219"/>
      <c r="K183" s="219"/>
      <c r="L183" s="225"/>
      <c r="M183" s="226"/>
      <c r="N183" s="227"/>
      <c r="O183" s="227"/>
      <c r="P183" s="227"/>
      <c r="Q183" s="227"/>
      <c r="R183" s="227"/>
      <c r="S183" s="227"/>
      <c r="T183" s="22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29" t="s">
        <v>151</v>
      </c>
      <c r="AU183" s="229" t="s">
        <v>79</v>
      </c>
      <c r="AV183" s="13" t="s">
        <v>79</v>
      </c>
      <c r="AW183" s="13" t="s">
        <v>34</v>
      </c>
      <c r="AX183" s="13" t="s">
        <v>72</v>
      </c>
      <c r="AY183" s="229" t="s">
        <v>113</v>
      </c>
    </row>
    <row r="184" s="13" customFormat="1">
      <c r="A184" s="13"/>
      <c r="B184" s="218"/>
      <c r="C184" s="219"/>
      <c r="D184" s="220" t="s">
        <v>151</v>
      </c>
      <c r="E184" s="221" t="s">
        <v>19</v>
      </c>
      <c r="F184" s="222" t="s">
        <v>264</v>
      </c>
      <c r="G184" s="219"/>
      <c r="H184" s="223">
        <v>18.899999999999999</v>
      </c>
      <c r="I184" s="224"/>
      <c r="J184" s="219"/>
      <c r="K184" s="219"/>
      <c r="L184" s="225"/>
      <c r="M184" s="226"/>
      <c r="N184" s="227"/>
      <c r="O184" s="227"/>
      <c r="P184" s="227"/>
      <c r="Q184" s="227"/>
      <c r="R184" s="227"/>
      <c r="S184" s="227"/>
      <c r="T184" s="22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29" t="s">
        <v>151</v>
      </c>
      <c r="AU184" s="229" t="s">
        <v>79</v>
      </c>
      <c r="AV184" s="13" t="s">
        <v>79</v>
      </c>
      <c r="AW184" s="13" t="s">
        <v>34</v>
      </c>
      <c r="AX184" s="13" t="s">
        <v>72</v>
      </c>
      <c r="AY184" s="229" t="s">
        <v>113</v>
      </c>
    </row>
    <row r="185" s="13" customFormat="1">
      <c r="A185" s="13"/>
      <c r="B185" s="218"/>
      <c r="C185" s="219"/>
      <c r="D185" s="220" t="s">
        <v>151</v>
      </c>
      <c r="E185" s="221" t="s">
        <v>19</v>
      </c>
      <c r="F185" s="222" t="s">
        <v>265</v>
      </c>
      <c r="G185" s="219"/>
      <c r="H185" s="223">
        <v>3.5880000000000001</v>
      </c>
      <c r="I185" s="224"/>
      <c r="J185" s="219"/>
      <c r="K185" s="219"/>
      <c r="L185" s="225"/>
      <c r="M185" s="226"/>
      <c r="N185" s="227"/>
      <c r="O185" s="227"/>
      <c r="P185" s="227"/>
      <c r="Q185" s="227"/>
      <c r="R185" s="227"/>
      <c r="S185" s="227"/>
      <c r="T185" s="22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29" t="s">
        <v>151</v>
      </c>
      <c r="AU185" s="229" t="s">
        <v>79</v>
      </c>
      <c r="AV185" s="13" t="s">
        <v>79</v>
      </c>
      <c r="AW185" s="13" t="s">
        <v>34</v>
      </c>
      <c r="AX185" s="13" t="s">
        <v>72</v>
      </c>
      <c r="AY185" s="229" t="s">
        <v>113</v>
      </c>
    </row>
    <row r="186" s="13" customFormat="1">
      <c r="A186" s="13"/>
      <c r="B186" s="218"/>
      <c r="C186" s="219"/>
      <c r="D186" s="220" t="s">
        <v>151</v>
      </c>
      <c r="E186" s="221" t="s">
        <v>19</v>
      </c>
      <c r="F186" s="222" t="s">
        <v>266</v>
      </c>
      <c r="G186" s="219"/>
      <c r="H186" s="223">
        <v>0.89100000000000001</v>
      </c>
      <c r="I186" s="224"/>
      <c r="J186" s="219"/>
      <c r="K186" s="219"/>
      <c r="L186" s="225"/>
      <c r="M186" s="226"/>
      <c r="N186" s="227"/>
      <c r="O186" s="227"/>
      <c r="P186" s="227"/>
      <c r="Q186" s="227"/>
      <c r="R186" s="227"/>
      <c r="S186" s="227"/>
      <c r="T186" s="22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29" t="s">
        <v>151</v>
      </c>
      <c r="AU186" s="229" t="s">
        <v>79</v>
      </c>
      <c r="AV186" s="13" t="s">
        <v>79</v>
      </c>
      <c r="AW186" s="13" t="s">
        <v>34</v>
      </c>
      <c r="AX186" s="13" t="s">
        <v>72</v>
      </c>
      <c r="AY186" s="229" t="s">
        <v>113</v>
      </c>
    </row>
    <row r="187" s="13" customFormat="1">
      <c r="A187" s="13"/>
      <c r="B187" s="218"/>
      <c r="C187" s="219"/>
      <c r="D187" s="220" t="s">
        <v>151</v>
      </c>
      <c r="E187" s="221" t="s">
        <v>19</v>
      </c>
      <c r="F187" s="222" t="s">
        <v>267</v>
      </c>
      <c r="G187" s="219"/>
      <c r="H187" s="223">
        <v>0.46200000000000002</v>
      </c>
      <c r="I187" s="224"/>
      <c r="J187" s="219"/>
      <c r="K187" s="219"/>
      <c r="L187" s="225"/>
      <c r="M187" s="226"/>
      <c r="N187" s="227"/>
      <c r="O187" s="227"/>
      <c r="P187" s="227"/>
      <c r="Q187" s="227"/>
      <c r="R187" s="227"/>
      <c r="S187" s="227"/>
      <c r="T187" s="22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29" t="s">
        <v>151</v>
      </c>
      <c r="AU187" s="229" t="s">
        <v>79</v>
      </c>
      <c r="AV187" s="13" t="s">
        <v>79</v>
      </c>
      <c r="AW187" s="13" t="s">
        <v>34</v>
      </c>
      <c r="AX187" s="13" t="s">
        <v>72</v>
      </c>
      <c r="AY187" s="229" t="s">
        <v>113</v>
      </c>
    </row>
    <row r="188" s="16" customFormat="1">
      <c r="A188" s="16"/>
      <c r="B188" s="261"/>
      <c r="C188" s="262"/>
      <c r="D188" s="220" t="s">
        <v>151</v>
      </c>
      <c r="E188" s="263" t="s">
        <v>19</v>
      </c>
      <c r="F188" s="264" t="s">
        <v>243</v>
      </c>
      <c r="G188" s="262"/>
      <c r="H188" s="265">
        <v>40.322000000000003</v>
      </c>
      <c r="I188" s="266"/>
      <c r="J188" s="262"/>
      <c r="K188" s="262"/>
      <c r="L188" s="267"/>
      <c r="M188" s="268"/>
      <c r="N188" s="269"/>
      <c r="O188" s="269"/>
      <c r="P188" s="269"/>
      <c r="Q188" s="269"/>
      <c r="R188" s="269"/>
      <c r="S188" s="269"/>
      <c r="T188" s="270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T188" s="271" t="s">
        <v>151</v>
      </c>
      <c r="AU188" s="271" t="s">
        <v>79</v>
      </c>
      <c r="AV188" s="16" t="s">
        <v>129</v>
      </c>
      <c r="AW188" s="16" t="s">
        <v>34</v>
      </c>
      <c r="AX188" s="16" t="s">
        <v>72</v>
      </c>
      <c r="AY188" s="271" t="s">
        <v>113</v>
      </c>
    </row>
    <row r="189" s="14" customFormat="1">
      <c r="A189" s="14"/>
      <c r="B189" s="230"/>
      <c r="C189" s="231"/>
      <c r="D189" s="220" t="s">
        <v>151</v>
      </c>
      <c r="E189" s="232" t="s">
        <v>19</v>
      </c>
      <c r="F189" s="233" t="s">
        <v>153</v>
      </c>
      <c r="G189" s="231"/>
      <c r="H189" s="234">
        <v>746.63899999999978</v>
      </c>
      <c r="I189" s="235"/>
      <c r="J189" s="231"/>
      <c r="K189" s="231"/>
      <c r="L189" s="236"/>
      <c r="M189" s="237"/>
      <c r="N189" s="238"/>
      <c r="O189" s="238"/>
      <c r="P189" s="238"/>
      <c r="Q189" s="238"/>
      <c r="R189" s="238"/>
      <c r="S189" s="238"/>
      <c r="T189" s="23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0" t="s">
        <v>151</v>
      </c>
      <c r="AU189" s="240" t="s">
        <v>79</v>
      </c>
      <c r="AV189" s="14" t="s">
        <v>121</v>
      </c>
      <c r="AW189" s="14" t="s">
        <v>34</v>
      </c>
      <c r="AX189" s="14" t="s">
        <v>77</v>
      </c>
      <c r="AY189" s="240" t="s">
        <v>113</v>
      </c>
    </row>
    <row r="190" s="2" customFormat="1" ht="16.5" customHeight="1">
      <c r="A190" s="41"/>
      <c r="B190" s="42"/>
      <c r="C190" s="241" t="s">
        <v>268</v>
      </c>
      <c r="D190" s="241" t="s">
        <v>171</v>
      </c>
      <c r="E190" s="242" t="s">
        <v>269</v>
      </c>
      <c r="F190" s="243" t="s">
        <v>270</v>
      </c>
      <c r="G190" s="244" t="s">
        <v>138</v>
      </c>
      <c r="H190" s="245">
        <v>11.946</v>
      </c>
      <c r="I190" s="246"/>
      <c r="J190" s="247">
        <f>ROUND(I190*H190,2)</f>
        <v>0</v>
      </c>
      <c r="K190" s="243" t="s">
        <v>120</v>
      </c>
      <c r="L190" s="248"/>
      <c r="M190" s="249" t="s">
        <v>19</v>
      </c>
      <c r="N190" s="250" t="s">
        <v>43</v>
      </c>
      <c r="O190" s="87"/>
      <c r="P190" s="209">
        <f>O190*H190</f>
        <v>0</v>
      </c>
      <c r="Q190" s="209">
        <v>1</v>
      </c>
      <c r="R190" s="209">
        <f>Q190*H190</f>
        <v>11.946</v>
      </c>
      <c r="S190" s="209">
        <v>0</v>
      </c>
      <c r="T190" s="210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1" t="s">
        <v>174</v>
      </c>
      <c r="AT190" s="211" t="s">
        <v>171</v>
      </c>
      <c r="AU190" s="211" t="s">
        <v>79</v>
      </c>
      <c r="AY190" s="20" t="s">
        <v>113</v>
      </c>
      <c r="BE190" s="212">
        <f>IF(N190="základní",J190,0)</f>
        <v>0</v>
      </c>
      <c r="BF190" s="212">
        <f>IF(N190="snížená",J190,0)</f>
        <v>0</v>
      </c>
      <c r="BG190" s="212">
        <f>IF(N190="zákl. přenesená",J190,0)</f>
        <v>0</v>
      </c>
      <c r="BH190" s="212">
        <f>IF(N190="sníž. přenesená",J190,0)</f>
        <v>0</v>
      </c>
      <c r="BI190" s="212">
        <f>IF(N190="nulová",J190,0)</f>
        <v>0</v>
      </c>
      <c r="BJ190" s="20" t="s">
        <v>77</v>
      </c>
      <c r="BK190" s="212">
        <f>ROUND(I190*H190,2)</f>
        <v>0</v>
      </c>
      <c r="BL190" s="20" t="s">
        <v>167</v>
      </c>
      <c r="BM190" s="211" t="s">
        <v>271</v>
      </c>
    </row>
    <row r="191" s="13" customFormat="1">
      <c r="A191" s="13"/>
      <c r="B191" s="218"/>
      <c r="C191" s="219"/>
      <c r="D191" s="220" t="s">
        <v>151</v>
      </c>
      <c r="E191" s="219"/>
      <c r="F191" s="222" t="s">
        <v>272</v>
      </c>
      <c r="G191" s="219"/>
      <c r="H191" s="223">
        <v>11.946</v>
      </c>
      <c r="I191" s="224"/>
      <c r="J191" s="219"/>
      <c r="K191" s="219"/>
      <c r="L191" s="225"/>
      <c r="M191" s="226"/>
      <c r="N191" s="227"/>
      <c r="O191" s="227"/>
      <c r="P191" s="227"/>
      <c r="Q191" s="227"/>
      <c r="R191" s="227"/>
      <c r="S191" s="227"/>
      <c r="T191" s="22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29" t="s">
        <v>151</v>
      </c>
      <c r="AU191" s="229" t="s">
        <v>79</v>
      </c>
      <c r="AV191" s="13" t="s">
        <v>79</v>
      </c>
      <c r="AW191" s="13" t="s">
        <v>4</v>
      </c>
      <c r="AX191" s="13" t="s">
        <v>77</v>
      </c>
      <c r="AY191" s="229" t="s">
        <v>113</v>
      </c>
    </row>
    <row r="192" s="12" customFormat="1" ht="25.92" customHeight="1">
      <c r="A192" s="12"/>
      <c r="B192" s="184"/>
      <c r="C192" s="185"/>
      <c r="D192" s="186" t="s">
        <v>71</v>
      </c>
      <c r="E192" s="187" t="s">
        <v>273</v>
      </c>
      <c r="F192" s="187" t="s">
        <v>274</v>
      </c>
      <c r="G192" s="185"/>
      <c r="H192" s="185"/>
      <c r="I192" s="188"/>
      <c r="J192" s="189">
        <f>BK192</f>
        <v>0</v>
      </c>
      <c r="K192" s="185"/>
      <c r="L192" s="190"/>
      <c r="M192" s="191"/>
      <c r="N192" s="192"/>
      <c r="O192" s="192"/>
      <c r="P192" s="193">
        <f>SUM(P193:P194)</f>
        <v>0</v>
      </c>
      <c r="Q192" s="192"/>
      <c r="R192" s="193">
        <f>SUM(R193:R194)</f>
        <v>0</v>
      </c>
      <c r="S192" s="192"/>
      <c r="T192" s="194">
        <f>SUM(T193:T194)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195" t="s">
        <v>121</v>
      </c>
      <c r="AT192" s="196" t="s">
        <v>71</v>
      </c>
      <c r="AU192" s="196" t="s">
        <v>72</v>
      </c>
      <c r="AY192" s="195" t="s">
        <v>113</v>
      </c>
      <c r="BK192" s="197">
        <f>SUM(BK193:BK194)</f>
        <v>0</v>
      </c>
    </row>
    <row r="193" s="2" customFormat="1" ht="16.5" customHeight="1">
      <c r="A193" s="41"/>
      <c r="B193" s="42"/>
      <c r="C193" s="200" t="s">
        <v>275</v>
      </c>
      <c r="D193" s="200" t="s">
        <v>116</v>
      </c>
      <c r="E193" s="201" t="s">
        <v>276</v>
      </c>
      <c r="F193" s="202" t="s">
        <v>277</v>
      </c>
      <c r="G193" s="203" t="s">
        <v>278</v>
      </c>
      <c r="H193" s="204">
        <v>1</v>
      </c>
      <c r="I193" s="205"/>
      <c r="J193" s="206">
        <f>ROUND(I193*H193,2)</f>
        <v>0</v>
      </c>
      <c r="K193" s="202" t="s">
        <v>19</v>
      </c>
      <c r="L193" s="47"/>
      <c r="M193" s="207" t="s">
        <v>19</v>
      </c>
      <c r="N193" s="208" t="s">
        <v>43</v>
      </c>
      <c r="O193" s="87"/>
      <c r="P193" s="209">
        <f>O193*H193</f>
        <v>0</v>
      </c>
      <c r="Q193" s="209">
        <v>0</v>
      </c>
      <c r="R193" s="209">
        <f>Q193*H193</f>
        <v>0</v>
      </c>
      <c r="S193" s="209">
        <v>0</v>
      </c>
      <c r="T193" s="210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1" t="s">
        <v>279</v>
      </c>
      <c r="AT193" s="211" t="s">
        <v>116</v>
      </c>
      <c r="AU193" s="211" t="s">
        <v>77</v>
      </c>
      <c r="AY193" s="20" t="s">
        <v>113</v>
      </c>
      <c r="BE193" s="212">
        <f>IF(N193="základní",J193,0)</f>
        <v>0</v>
      </c>
      <c r="BF193" s="212">
        <f>IF(N193="snížená",J193,0)</f>
        <v>0</v>
      </c>
      <c r="BG193" s="212">
        <f>IF(N193="zákl. přenesená",J193,0)</f>
        <v>0</v>
      </c>
      <c r="BH193" s="212">
        <f>IF(N193="sníž. přenesená",J193,0)</f>
        <v>0</v>
      </c>
      <c r="BI193" s="212">
        <f>IF(N193="nulová",J193,0)</f>
        <v>0</v>
      </c>
      <c r="BJ193" s="20" t="s">
        <v>77</v>
      </c>
      <c r="BK193" s="212">
        <f>ROUND(I193*H193,2)</f>
        <v>0</v>
      </c>
      <c r="BL193" s="20" t="s">
        <v>279</v>
      </c>
      <c r="BM193" s="211" t="s">
        <v>280</v>
      </c>
    </row>
    <row r="194" s="2" customFormat="1" ht="16.5" customHeight="1">
      <c r="A194" s="41"/>
      <c r="B194" s="42"/>
      <c r="C194" s="200" t="s">
        <v>7</v>
      </c>
      <c r="D194" s="200" t="s">
        <v>116</v>
      </c>
      <c r="E194" s="201" t="s">
        <v>281</v>
      </c>
      <c r="F194" s="202" t="s">
        <v>282</v>
      </c>
      <c r="G194" s="203" t="s">
        <v>119</v>
      </c>
      <c r="H194" s="204">
        <v>2</v>
      </c>
      <c r="I194" s="205"/>
      <c r="J194" s="206">
        <f>ROUND(I194*H194,2)</f>
        <v>0</v>
      </c>
      <c r="K194" s="202" t="s">
        <v>19</v>
      </c>
      <c r="L194" s="47"/>
      <c r="M194" s="207" t="s">
        <v>19</v>
      </c>
      <c r="N194" s="208" t="s">
        <v>43</v>
      </c>
      <c r="O194" s="87"/>
      <c r="P194" s="209">
        <f>O194*H194</f>
        <v>0</v>
      </c>
      <c r="Q194" s="209">
        <v>0</v>
      </c>
      <c r="R194" s="209">
        <f>Q194*H194</f>
        <v>0</v>
      </c>
      <c r="S194" s="209">
        <v>0</v>
      </c>
      <c r="T194" s="210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1" t="s">
        <v>279</v>
      </c>
      <c r="AT194" s="211" t="s">
        <v>116</v>
      </c>
      <c r="AU194" s="211" t="s">
        <v>77</v>
      </c>
      <c r="AY194" s="20" t="s">
        <v>113</v>
      </c>
      <c r="BE194" s="212">
        <f>IF(N194="základní",J194,0)</f>
        <v>0</v>
      </c>
      <c r="BF194" s="212">
        <f>IF(N194="snížená",J194,0)</f>
        <v>0</v>
      </c>
      <c r="BG194" s="212">
        <f>IF(N194="zákl. přenesená",J194,0)</f>
        <v>0</v>
      </c>
      <c r="BH194" s="212">
        <f>IF(N194="sníž. přenesená",J194,0)</f>
        <v>0</v>
      </c>
      <c r="BI194" s="212">
        <f>IF(N194="nulová",J194,0)</f>
        <v>0</v>
      </c>
      <c r="BJ194" s="20" t="s">
        <v>77</v>
      </c>
      <c r="BK194" s="212">
        <f>ROUND(I194*H194,2)</f>
        <v>0</v>
      </c>
      <c r="BL194" s="20" t="s">
        <v>279</v>
      </c>
      <c r="BM194" s="211" t="s">
        <v>283</v>
      </c>
    </row>
    <row r="195" s="12" customFormat="1" ht="25.92" customHeight="1">
      <c r="A195" s="12"/>
      <c r="B195" s="184"/>
      <c r="C195" s="185"/>
      <c r="D195" s="186" t="s">
        <v>71</v>
      </c>
      <c r="E195" s="187" t="s">
        <v>284</v>
      </c>
      <c r="F195" s="187" t="s">
        <v>285</v>
      </c>
      <c r="G195" s="185"/>
      <c r="H195" s="185"/>
      <c r="I195" s="188"/>
      <c r="J195" s="189">
        <f>BK195</f>
        <v>0</v>
      </c>
      <c r="K195" s="185"/>
      <c r="L195" s="190"/>
      <c r="M195" s="191"/>
      <c r="N195" s="192"/>
      <c r="O195" s="192"/>
      <c r="P195" s="193">
        <f>P196+P198+P202+P206</f>
        <v>0</v>
      </c>
      <c r="Q195" s="192"/>
      <c r="R195" s="193">
        <f>R196+R198+R202+R206</f>
        <v>0</v>
      </c>
      <c r="S195" s="192"/>
      <c r="T195" s="194">
        <f>T196+T198+T202+T206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95" t="s">
        <v>141</v>
      </c>
      <c r="AT195" s="196" t="s">
        <v>71</v>
      </c>
      <c r="AU195" s="196" t="s">
        <v>72</v>
      </c>
      <c r="AY195" s="195" t="s">
        <v>113</v>
      </c>
      <c r="BK195" s="197">
        <f>BK196+BK198+BK202+BK206</f>
        <v>0</v>
      </c>
    </row>
    <row r="196" s="12" customFormat="1" ht="22.8" customHeight="1">
      <c r="A196" s="12"/>
      <c r="B196" s="184"/>
      <c r="C196" s="185"/>
      <c r="D196" s="186" t="s">
        <v>71</v>
      </c>
      <c r="E196" s="198" t="s">
        <v>286</v>
      </c>
      <c r="F196" s="198" t="s">
        <v>287</v>
      </c>
      <c r="G196" s="185"/>
      <c r="H196" s="185"/>
      <c r="I196" s="188"/>
      <c r="J196" s="199">
        <f>BK196</f>
        <v>0</v>
      </c>
      <c r="K196" s="185"/>
      <c r="L196" s="190"/>
      <c r="M196" s="191"/>
      <c r="N196" s="192"/>
      <c r="O196" s="192"/>
      <c r="P196" s="193">
        <f>P197</f>
        <v>0</v>
      </c>
      <c r="Q196" s="192"/>
      <c r="R196" s="193">
        <f>R197</f>
        <v>0</v>
      </c>
      <c r="S196" s="192"/>
      <c r="T196" s="194">
        <f>T197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95" t="s">
        <v>141</v>
      </c>
      <c r="AT196" s="196" t="s">
        <v>71</v>
      </c>
      <c r="AU196" s="196" t="s">
        <v>77</v>
      </c>
      <c r="AY196" s="195" t="s">
        <v>113</v>
      </c>
      <c r="BK196" s="197">
        <f>BK197</f>
        <v>0</v>
      </c>
    </row>
    <row r="197" s="2" customFormat="1" ht="16.5" customHeight="1">
      <c r="A197" s="41"/>
      <c r="B197" s="42"/>
      <c r="C197" s="200" t="s">
        <v>288</v>
      </c>
      <c r="D197" s="200" t="s">
        <v>116</v>
      </c>
      <c r="E197" s="201" t="s">
        <v>289</v>
      </c>
      <c r="F197" s="202" t="s">
        <v>290</v>
      </c>
      <c r="G197" s="203" t="s">
        <v>278</v>
      </c>
      <c r="H197" s="204">
        <v>1</v>
      </c>
      <c r="I197" s="205"/>
      <c r="J197" s="206">
        <f>ROUND(I197*H197,2)</f>
        <v>0</v>
      </c>
      <c r="K197" s="202" t="s">
        <v>19</v>
      </c>
      <c r="L197" s="47"/>
      <c r="M197" s="207" t="s">
        <v>19</v>
      </c>
      <c r="N197" s="208" t="s">
        <v>43</v>
      </c>
      <c r="O197" s="87"/>
      <c r="P197" s="209">
        <f>O197*H197</f>
        <v>0</v>
      </c>
      <c r="Q197" s="209">
        <v>0</v>
      </c>
      <c r="R197" s="209">
        <f>Q197*H197</f>
        <v>0</v>
      </c>
      <c r="S197" s="209">
        <v>0</v>
      </c>
      <c r="T197" s="210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1" t="s">
        <v>291</v>
      </c>
      <c r="AT197" s="211" t="s">
        <v>116</v>
      </c>
      <c r="AU197" s="211" t="s">
        <v>79</v>
      </c>
      <c r="AY197" s="20" t="s">
        <v>113</v>
      </c>
      <c r="BE197" s="212">
        <f>IF(N197="základní",J197,0)</f>
        <v>0</v>
      </c>
      <c r="BF197" s="212">
        <f>IF(N197="snížená",J197,0)</f>
        <v>0</v>
      </c>
      <c r="BG197" s="212">
        <f>IF(N197="zákl. přenesená",J197,0)</f>
        <v>0</v>
      </c>
      <c r="BH197" s="212">
        <f>IF(N197="sníž. přenesená",J197,0)</f>
        <v>0</v>
      </c>
      <c r="BI197" s="212">
        <f>IF(N197="nulová",J197,0)</f>
        <v>0</v>
      </c>
      <c r="BJ197" s="20" t="s">
        <v>77</v>
      </c>
      <c r="BK197" s="212">
        <f>ROUND(I197*H197,2)</f>
        <v>0</v>
      </c>
      <c r="BL197" s="20" t="s">
        <v>291</v>
      </c>
      <c r="BM197" s="211" t="s">
        <v>292</v>
      </c>
    </row>
    <row r="198" s="12" customFormat="1" ht="22.8" customHeight="1">
      <c r="A198" s="12"/>
      <c r="B198" s="184"/>
      <c r="C198" s="185"/>
      <c r="D198" s="186" t="s">
        <v>71</v>
      </c>
      <c r="E198" s="198" t="s">
        <v>293</v>
      </c>
      <c r="F198" s="198" t="s">
        <v>294</v>
      </c>
      <c r="G198" s="185"/>
      <c r="H198" s="185"/>
      <c r="I198" s="188"/>
      <c r="J198" s="199">
        <f>BK198</f>
        <v>0</v>
      </c>
      <c r="K198" s="185"/>
      <c r="L198" s="190"/>
      <c r="M198" s="191"/>
      <c r="N198" s="192"/>
      <c r="O198" s="192"/>
      <c r="P198" s="193">
        <f>SUM(P199:P201)</f>
        <v>0</v>
      </c>
      <c r="Q198" s="192"/>
      <c r="R198" s="193">
        <f>SUM(R199:R201)</f>
        <v>0</v>
      </c>
      <c r="S198" s="192"/>
      <c r="T198" s="194">
        <f>SUM(T199:T201)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95" t="s">
        <v>141</v>
      </c>
      <c r="AT198" s="196" t="s">
        <v>71</v>
      </c>
      <c r="AU198" s="196" t="s">
        <v>77</v>
      </c>
      <c r="AY198" s="195" t="s">
        <v>113</v>
      </c>
      <c r="BK198" s="197">
        <f>SUM(BK199:BK201)</f>
        <v>0</v>
      </c>
    </row>
    <row r="199" s="2" customFormat="1" ht="16.5" customHeight="1">
      <c r="A199" s="41"/>
      <c r="B199" s="42"/>
      <c r="C199" s="200" t="s">
        <v>295</v>
      </c>
      <c r="D199" s="200" t="s">
        <v>116</v>
      </c>
      <c r="E199" s="201" t="s">
        <v>296</v>
      </c>
      <c r="F199" s="202" t="s">
        <v>297</v>
      </c>
      <c r="G199" s="203" t="s">
        <v>298</v>
      </c>
      <c r="H199" s="204">
        <v>1</v>
      </c>
      <c r="I199" s="205"/>
      <c r="J199" s="206">
        <f>ROUND(I199*H199,2)</f>
        <v>0</v>
      </c>
      <c r="K199" s="202" t="s">
        <v>120</v>
      </c>
      <c r="L199" s="47"/>
      <c r="M199" s="207" t="s">
        <v>19</v>
      </c>
      <c r="N199" s="208" t="s">
        <v>43</v>
      </c>
      <c r="O199" s="87"/>
      <c r="P199" s="209">
        <f>O199*H199</f>
        <v>0</v>
      </c>
      <c r="Q199" s="209">
        <v>0</v>
      </c>
      <c r="R199" s="209">
        <f>Q199*H199</f>
        <v>0</v>
      </c>
      <c r="S199" s="209">
        <v>0</v>
      </c>
      <c r="T199" s="210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1" t="s">
        <v>291</v>
      </c>
      <c r="AT199" s="211" t="s">
        <v>116</v>
      </c>
      <c r="AU199" s="211" t="s">
        <v>79</v>
      </c>
      <c r="AY199" s="20" t="s">
        <v>113</v>
      </c>
      <c r="BE199" s="212">
        <f>IF(N199="základní",J199,0)</f>
        <v>0</v>
      </c>
      <c r="BF199" s="212">
        <f>IF(N199="snížená",J199,0)</f>
        <v>0</v>
      </c>
      <c r="BG199" s="212">
        <f>IF(N199="zákl. přenesená",J199,0)</f>
        <v>0</v>
      </c>
      <c r="BH199" s="212">
        <f>IF(N199="sníž. přenesená",J199,0)</f>
        <v>0</v>
      </c>
      <c r="BI199" s="212">
        <f>IF(N199="nulová",J199,0)</f>
        <v>0</v>
      </c>
      <c r="BJ199" s="20" t="s">
        <v>77</v>
      </c>
      <c r="BK199" s="212">
        <f>ROUND(I199*H199,2)</f>
        <v>0</v>
      </c>
      <c r="BL199" s="20" t="s">
        <v>291</v>
      </c>
      <c r="BM199" s="211" t="s">
        <v>299</v>
      </c>
    </row>
    <row r="200" s="2" customFormat="1">
      <c r="A200" s="41"/>
      <c r="B200" s="42"/>
      <c r="C200" s="43"/>
      <c r="D200" s="213" t="s">
        <v>123</v>
      </c>
      <c r="E200" s="43"/>
      <c r="F200" s="214" t="s">
        <v>300</v>
      </c>
      <c r="G200" s="43"/>
      <c r="H200" s="43"/>
      <c r="I200" s="215"/>
      <c r="J200" s="43"/>
      <c r="K200" s="43"/>
      <c r="L200" s="47"/>
      <c r="M200" s="216"/>
      <c r="N200" s="217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123</v>
      </c>
      <c r="AU200" s="20" t="s">
        <v>79</v>
      </c>
    </row>
    <row r="201" s="2" customFormat="1" ht="16.5" customHeight="1">
      <c r="A201" s="41"/>
      <c r="B201" s="42"/>
      <c r="C201" s="200" t="s">
        <v>301</v>
      </c>
      <c r="D201" s="200" t="s">
        <v>116</v>
      </c>
      <c r="E201" s="201" t="s">
        <v>302</v>
      </c>
      <c r="F201" s="202" t="s">
        <v>303</v>
      </c>
      <c r="G201" s="203" t="s">
        <v>278</v>
      </c>
      <c r="H201" s="204">
        <v>1</v>
      </c>
      <c r="I201" s="205"/>
      <c r="J201" s="206">
        <f>ROUND(I201*H201,2)</f>
        <v>0</v>
      </c>
      <c r="K201" s="202" t="s">
        <v>19</v>
      </c>
      <c r="L201" s="47"/>
      <c r="M201" s="207" t="s">
        <v>19</v>
      </c>
      <c r="N201" s="208" t="s">
        <v>43</v>
      </c>
      <c r="O201" s="87"/>
      <c r="P201" s="209">
        <f>O201*H201</f>
        <v>0</v>
      </c>
      <c r="Q201" s="209">
        <v>0</v>
      </c>
      <c r="R201" s="209">
        <f>Q201*H201</f>
        <v>0</v>
      </c>
      <c r="S201" s="209">
        <v>0</v>
      </c>
      <c r="T201" s="210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1" t="s">
        <v>291</v>
      </c>
      <c r="AT201" s="211" t="s">
        <v>116</v>
      </c>
      <c r="AU201" s="211" t="s">
        <v>79</v>
      </c>
      <c r="AY201" s="20" t="s">
        <v>113</v>
      </c>
      <c r="BE201" s="212">
        <f>IF(N201="základní",J201,0)</f>
        <v>0</v>
      </c>
      <c r="BF201" s="212">
        <f>IF(N201="snížená",J201,0)</f>
        <v>0</v>
      </c>
      <c r="BG201" s="212">
        <f>IF(N201="zákl. přenesená",J201,0)</f>
        <v>0</v>
      </c>
      <c r="BH201" s="212">
        <f>IF(N201="sníž. přenesená",J201,0)</f>
        <v>0</v>
      </c>
      <c r="BI201" s="212">
        <f>IF(N201="nulová",J201,0)</f>
        <v>0</v>
      </c>
      <c r="BJ201" s="20" t="s">
        <v>77</v>
      </c>
      <c r="BK201" s="212">
        <f>ROUND(I201*H201,2)</f>
        <v>0</v>
      </c>
      <c r="BL201" s="20" t="s">
        <v>291</v>
      </c>
      <c r="BM201" s="211" t="s">
        <v>304</v>
      </c>
    </row>
    <row r="202" s="12" customFormat="1" ht="22.8" customHeight="1">
      <c r="A202" s="12"/>
      <c r="B202" s="184"/>
      <c r="C202" s="185"/>
      <c r="D202" s="186" t="s">
        <v>71</v>
      </c>
      <c r="E202" s="198" t="s">
        <v>305</v>
      </c>
      <c r="F202" s="198" t="s">
        <v>306</v>
      </c>
      <c r="G202" s="185"/>
      <c r="H202" s="185"/>
      <c r="I202" s="188"/>
      <c r="J202" s="199">
        <f>BK202</f>
        <v>0</v>
      </c>
      <c r="K202" s="185"/>
      <c r="L202" s="190"/>
      <c r="M202" s="191"/>
      <c r="N202" s="192"/>
      <c r="O202" s="192"/>
      <c r="P202" s="193">
        <f>SUM(P203:P205)</f>
        <v>0</v>
      </c>
      <c r="Q202" s="192"/>
      <c r="R202" s="193">
        <f>SUM(R203:R205)</f>
        <v>0</v>
      </c>
      <c r="S202" s="192"/>
      <c r="T202" s="194">
        <f>SUM(T203:T205)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95" t="s">
        <v>141</v>
      </c>
      <c r="AT202" s="196" t="s">
        <v>71</v>
      </c>
      <c r="AU202" s="196" t="s">
        <v>77</v>
      </c>
      <c r="AY202" s="195" t="s">
        <v>113</v>
      </c>
      <c r="BK202" s="197">
        <f>SUM(BK203:BK205)</f>
        <v>0</v>
      </c>
    </row>
    <row r="203" s="2" customFormat="1" ht="16.5" customHeight="1">
      <c r="A203" s="41"/>
      <c r="B203" s="42"/>
      <c r="C203" s="200" t="s">
        <v>307</v>
      </c>
      <c r="D203" s="200" t="s">
        <v>116</v>
      </c>
      <c r="E203" s="201" t="s">
        <v>308</v>
      </c>
      <c r="F203" s="202" t="s">
        <v>309</v>
      </c>
      <c r="G203" s="203" t="s">
        <v>278</v>
      </c>
      <c r="H203" s="204">
        <v>1</v>
      </c>
      <c r="I203" s="205"/>
      <c r="J203" s="206">
        <f>ROUND(I203*H203,2)</f>
        <v>0</v>
      </c>
      <c r="K203" s="202" t="s">
        <v>120</v>
      </c>
      <c r="L203" s="47"/>
      <c r="M203" s="207" t="s">
        <v>19</v>
      </c>
      <c r="N203" s="208" t="s">
        <v>43</v>
      </c>
      <c r="O203" s="87"/>
      <c r="P203" s="209">
        <f>O203*H203</f>
        <v>0</v>
      </c>
      <c r="Q203" s="209">
        <v>0</v>
      </c>
      <c r="R203" s="209">
        <f>Q203*H203</f>
        <v>0</v>
      </c>
      <c r="S203" s="209">
        <v>0</v>
      </c>
      <c r="T203" s="210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1" t="s">
        <v>291</v>
      </c>
      <c r="AT203" s="211" t="s">
        <v>116</v>
      </c>
      <c r="AU203" s="211" t="s">
        <v>79</v>
      </c>
      <c r="AY203" s="20" t="s">
        <v>113</v>
      </c>
      <c r="BE203" s="212">
        <f>IF(N203="základní",J203,0)</f>
        <v>0</v>
      </c>
      <c r="BF203" s="212">
        <f>IF(N203="snížená",J203,0)</f>
        <v>0</v>
      </c>
      <c r="BG203" s="212">
        <f>IF(N203="zákl. přenesená",J203,0)</f>
        <v>0</v>
      </c>
      <c r="BH203" s="212">
        <f>IF(N203="sníž. přenesená",J203,0)</f>
        <v>0</v>
      </c>
      <c r="BI203" s="212">
        <f>IF(N203="nulová",J203,0)</f>
        <v>0</v>
      </c>
      <c r="BJ203" s="20" t="s">
        <v>77</v>
      </c>
      <c r="BK203" s="212">
        <f>ROUND(I203*H203,2)</f>
        <v>0</v>
      </c>
      <c r="BL203" s="20" t="s">
        <v>291</v>
      </c>
      <c r="BM203" s="211" t="s">
        <v>310</v>
      </c>
    </row>
    <row r="204" s="2" customFormat="1">
      <c r="A204" s="41"/>
      <c r="B204" s="42"/>
      <c r="C204" s="43"/>
      <c r="D204" s="213" t="s">
        <v>123</v>
      </c>
      <c r="E204" s="43"/>
      <c r="F204" s="214" t="s">
        <v>311</v>
      </c>
      <c r="G204" s="43"/>
      <c r="H204" s="43"/>
      <c r="I204" s="215"/>
      <c r="J204" s="43"/>
      <c r="K204" s="43"/>
      <c r="L204" s="47"/>
      <c r="M204" s="216"/>
      <c r="N204" s="217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123</v>
      </c>
      <c r="AU204" s="20" t="s">
        <v>79</v>
      </c>
    </row>
    <row r="205" s="2" customFormat="1" ht="21.75" customHeight="1">
      <c r="A205" s="41"/>
      <c r="B205" s="42"/>
      <c r="C205" s="200" t="s">
        <v>312</v>
      </c>
      <c r="D205" s="200" t="s">
        <v>116</v>
      </c>
      <c r="E205" s="201" t="s">
        <v>313</v>
      </c>
      <c r="F205" s="202" t="s">
        <v>314</v>
      </c>
      <c r="G205" s="203" t="s">
        <v>278</v>
      </c>
      <c r="H205" s="204">
        <v>1</v>
      </c>
      <c r="I205" s="205"/>
      <c r="J205" s="206">
        <f>ROUND(I205*H205,2)</f>
        <v>0</v>
      </c>
      <c r="K205" s="202" t="s">
        <v>19</v>
      </c>
      <c r="L205" s="47"/>
      <c r="M205" s="207" t="s">
        <v>19</v>
      </c>
      <c r="N205" s="208" t="s">
        <v>43</v>
      </c>
      <c r="O205" s="87"/>
      <c r="P205" s="209">
        <f>O205*H205</f>
        <v>0</v>
      </c>
      <c r="Q205" s="209">
        <v>0</v>
      </c>
      <c r="R205" s="209">
        <f>Q205*H205</f>
        <v>0</v>
      </c>
      <c r="S205" s="209">
        <v>0</v>
      </c>
      <c r="T205" s="210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1" t="s">
        <v>291</v>
      </c>
      <c r="AT205" s="211" t="s">
        <v>116</v>
      </c>
      <c r="AU205" s="211" t="s">
        <v>79</v>
      </c>
      <c r="AY205" s="20" t="s">
        <v>113</v>
      </c>
      <c r="BE205" s="212">
        <f>IF(N205="základní",J205,0)</f>
        <v>0</v>
      </c>
      <c r="BF205" s="212">
        <f>IF(N205="snížená",J205,0)</f>
        <v>0</v>
      </c>
      <c r="BG205" s="212">
        <f>IF(N205="zákl. přenesená",J205,0)</f>
        <v>0</v>
      </c>
      <c r="BH205" s="212">
        <f>IF(N205="sníž. přenesená",J205,0)</f>
        <v>0</v>
      </c>
      <c r="BI205" s="212">
        <f>IF(N205="nulová",J205,0)</f>
        <v>0</v>
      </c>
      <c r="BJ205" s="20" t="s">
        <v>77</v>
      </c>
      <c r="BK205" s="212">
        <f>ROUND(I205*H205,2)</f>
        <v>0</v>
      </c>
      <c r="BL205" s="20" t="s">
        <v>291</v>
      </c>
      <c r="BM205" s="211" t="s">
        <v>315</v>
      </c>
    </row>
    <row r="206" s="12" customFormat="1" ht="22.8" customHeight="1">
      <c r="A206" s="12"/>
      <c r="B206" s="184"/>
      <c r="C206" s="185"/>
      <c r="D206" s="186" t="s">
        <v>71</v>
      </c>
      <c r="E206" s="198" t="s">
        <v>316</v>
      </c>
      <c r="F206" s="198" t="s">
        <v>317</v>
      </c>
      <c r="G206" s="185"/>
      <c r="H206" s="185"/>
      <c r="I206" s="188"/>
      <c r="J206" s="199">
        <f>BK206</f>
        <v>0</v>
      </c>
      <c r="K206" s="185"/>
      <c r="L206" s="190"/>
      <c r="M206" s="191"/>
      <c r="N206" s="192"/>
      <c r="O206" s="192"/>
      <c r="P206" s="193">
        <f>SUM(P207:P208)</f>
        <v>0</v>
      </c>
      <c r="Q206" s="192"/>
      <c r="R206" s="193">
        <f>SUM(R207:R208)</f>
        <v>0</v>
      </c>
      <c r="S206" s="192"/>
      <c r="T206" s="194">
        <f>SUM(T207:T208)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95" t="s">
        <v>141</v>
      </c>
      <c r="AT206" s="196" t="s">
        <v>71</v>
      </c>
      <c r="AU206" s="196" t="s">
        <v>77</v>
      </c>
      <c r="AY206" s="195" t="s">
        <v>113</v>
      </c>
      <c r="BK206" s="197">
        <f>SUM(BK207:BK208)</f>
        <v>0</v>
      </c>
    </row>
    <row r="207" s="2" customFormat="1" ht="24.15" customHeight="1">
      <c r="A207" s="41"/>
      <c r="B207" s="42"/>
      <c r="C207" s="200" t="s">
        <v>318</v>
      </c>
      <c r="D207" s="200" t="s">
        <v>116</v>
      </c>
      <c r="E207" s="201" t="s">
        <v>319</v>
      </c>
      <c r="F207" s="202" t="s">
        <v>320</v>
      </c>
      <c r="G207" s="203" t="s">
        <v>278</v>
      </c>
      <c r="H207" s="204">
        <v>1</v>
      </c>
      <c r="I207" s="205"/>
      <c r="J207" s="206">
        <f>ROUND(I207*H207,2)</f>
        <v>0</v>
      </c>
      <c r="K207" s="202" t="s">
        <v>120</v>
      </c>
      <c r="L207" s="47"/>
      <c r="M207" s="207" t="s">
        <v>19</v>
      </c>
      <c r="N207" s="208" t="s">
        <v>43</v>
      </c>
      <c r="O207" s="87"/>
      <c r="P207" s="209">
        <f>O207*H207</f>
        <v>0</v>
      </c>
      <c r="Q207" s="209">
        <v>0</v>
      </c>
      <c r="R207" s="209">
        <f>Q207*H207</f>
        <v>0</v>
      </c>
      <c r="S207" s="209">
        <v>0</v>
      </c>
      <c r="T207" s="210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1" t="s">
        <v>291</v>
      </c>
      <c r="AT207" s="211" t="s">
        <v>116</v>
      </c>
      <c r="AU207" s="211" t="s">
        <v>79</v>
      </c>
      <c r="AY207" s="20" t="s">
        <v>113</v>
      </c>
      <c r="BE207" s="212">
        <f>IF(N207="základní",J207,0)</f>
        <v>0</v>
      </c>
      <c r="BF207" s="212">
        <f>IF(N207="snížená",J207,0)</f>
        <v>0</v>
      </c>
      <c r="BG207" s="212">
        <f>IF(N207="zákl. přenesená",J207,0)</f>
        <v>0</v>
      </c>
      <c r="BH207" s="212">
        <f>IF(N207="sníž. přenesená",J207,0)</f>
        <v>0</v>
      </c>
      <c r="BI207" s="212">
        <f>IF(N207="nulová",J207,0)</f>
        <v>0</v>
      </c>
      <c r="BJ207" s="20" t="s">
        <v>77</v>
      </c>
      <c r="BK207" s="212">
        <f>ROUND(I207*H207,2)</f>
        <v>0</v>
      </c>
      <c r="BL207" s="20" t="s">
        <v>291</v>
      </c>
      <c r="BM207" s="211" t="s">
        <v>321</v>
      </c>
    </row>
    <row r="208" s="2" customFormat="1">
      <c r="A208" s="41"/>
      <c r="B208" s="42"/>
      <c r="C208" s="43"/>
      <c r="D208" s="213" t="s">
        <v>123</v>
      </c>
      <c r="E208" s="43"/>
      <c r="F208" s="214" t="s">
        <v>322</v>
      </c>
      <c r="G208" s="43"/>
      <c r="H208" s="43"/>
      <c r="I208" s="215"/>
      <c r="J208" s="43"/>
      <c r="K208" s="43"/>
      <c r="L208" s="47"/>
      <c r="M208" s="272"/>
      <c r="N208" s="273"/>
      <c r="O208" s="274"/>
      <c r="P208" s="274"/>
      <c r="Q208" s="274"/>
      <c r="R208" s="274"/>
      <c r="S208" s="274"/>
      <c r="T208" s="275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123</v>
      </c>
      <c r="AU208" s="20" t="s">
        <v>79</v>
      </c>
    </row>
    <row r="209" s="2" customFormat="1" ht="6.96" customHeight="1">
      <c r="A209" s="41"/>
      <c r="B209" s="62"/>
      <c r="C209" s="63"/>
      <c r="D209" s="63"/>
      <c r="E209" s="63"/>
      <c r="F209" s="63"/>
      <c r="G209" s="63"/>
      <c r="H209" s="63"/>
      <c r="I209" s="63"/>
      <c r="J209" s="63"/>
      <c r="K209" s="63"/>
      <c r="L209" s="47"/>
      <c r="M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</row>
  </sheetData>
  <sheetProtection sheet="1" autoFilter="0" formatColumns="0" formatRows="0" objects="1" scenarios="1" spinCount="100000" saltValue="3JTDj2IdpySyNmBL8PL2oTDk3QssM1uNOZuejUe/dwaULelxYdJF12ayMo+xHzXAPUm90vCjy99miAdo3NS1lQ==" hashValue="3rxhUd/zSvwSCQxd+mUO0bPMWuFbLldeGabJWrghq3P/yExhO/CNDwF4XP0JX2cMWHMqEXOIU+icdUE5dh05SA==" algorithmName="SHA-512" password="CC35"/>
  <autoFilter ref="C85:K208"/>
  <mergeCells count="6">
    <mergeCell ref="E7:H7"/>
    <mergeCell ref="E16:H16"/>
    <mergeCell ref="E25:H25"/>
    <mergeCell ref="E46:H46"/>
    <mergeCell ref="E78:H78"/>
    <mergeCell ref="L2:V2"/>
  </mergeCells>
  <hyperlinks>
    <hyperlink ref="F90" r:id="rId1" display="https://podminky.urs.cz/item/CS_URS_2025_01/946111112"/>
    <hyperlink ref="F92" r:id="rId2" display="https://podminky.urs.cz/item/CS_URS_2025_01/946111212"/>
    <hyperlink ref="F94" r:id="rId3" display="https://podminky.urs.cz/item/CS_URS_2025_01/946111812"/>
    <hyperlink ref="F97" r:id="rId4" display="https://podminky.urs.cz/item/CS_URS_2025_01/997013211"/>
    <hyperlink ref="F99" r:id="rId5" display="https://podminky.urs.cz/item/CS_URS_2025_01/997013501"/>
    <hyperlink ref="F101" r:id="rId6" display="https://podminky.urs.cz/item/CS_URS_2025_01/997013509"/>
    <hyperlink ref="F105" r:id="rId7" display="https://podminky.urs.cz/item/CS_URS_2025_01/997013843"/>
    <hyperlink ref="F109" r:id="rId8" display="https://podminky.urs.cz/item/CS_URS_2025_01/767995115"/>
    <hyperlink ref="F116" r:id="rId9" display="https://podminky.urs.cz/item/CS_URS_2025_01/998767101"/>
    <hyperlink ref="F122" r:id="rId10" display="https://podminky.urs.cz/item/CS_URS_2025_01/783301401"/>
    <hyperlink ref="F129" r:id="rId11" display="https://podminky.urs.cz/item/CS_URS_2025_01/783306801"/>
    <hyperlink ref="F134" r:id="rId12" display="https://podminky.urs.cz/item/CS_URS_2025_01/783306809"/>
    <hyperlink ref="F142" r:id="rId13" display="https://podminky.urs.cz/item/CS_URS_2025_01/783314201"/>
    <hyperlink ref="F149" r:id="rId14" display="https://podminky.urs.cz/item/CS_URS_2025_01/783315101"/>
    <hyperlink ref="F151" r:id="rId15" display="https://podminky.urs.cz/item/CS_URS_2025_01/783317101"/>
    <hyperlink ref="F154" r:id="rId16" display="https://podminky.urs.cz/item/CS_URS_2025_01/789223122"/>
    <hyperlink ref="F200" r:id="rId17" display="https://podminky.urs.cz/item/CS_URS_2025_01/034103000"/>
    <hyperlink ref="F204" r:id="rId18" display="https://podminky.urs.cz/item/CS_URS_2025_01/041414000"/>
    <hyperlink ref="F208" r:id="rId19" display="https://podminky.urs.cz/item/CS_URS_2025_01/071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6" customWidth="1"/>
    <col min="2" max="2" width="1.667969" style="276" customWidth="1"/>
    <col min="3" max="4" width="5" style="276" customWidth="1"/>
    <col min="5" max="5" width="11.66016" style="276" customWidth="1"/>
    <col min="6" max="6" width="9.160156" style="276" customWidth="1"/>
    <col min="7" max="7" width="5" style="276" customWidth="1"/>
    <col min="8" max="8" width="77.83203" style="276" customWidth="1"/>
    <col min="9" max="10" width="20" style="276" customWidth="1"/>
    <col min="11" max="11" width="1.667969" style="276" customWidth="1"/>
  </cols>
  <sheetData>
    <row r="1" s="1" customFormat="1" ht="37.5" customHeight="1"/>
    <row r="2" s="1" customFormat="1" ht="7.5" customHeight="1">
      <c r="B2" s="277"/>
      <c r="C2" s="278"/>
      <c r="D2" s="278"/>
      <c r="E2" s="278"/>
      <c r="F2" s="278"/>
      <c r="G2" s="278"/>
      <c r="H2" s="278"/>
      <c r="I2" s="278"/>
      <c r="J2" s="278"/>
      <c r="K2" s="279"/>
    </row>
    <row r="3" s="17" customFormat="1" ht="45" customHeight="1">
      <c r="B3" s="280"/>
      <c r="C3" s="281" t="s">
        <v>323</v>
      </c>
      <c r="D3" s="281"/>
      <c r="E3" s="281"/>
      <c r="F3" s="281"/>
      <c r="G3" s="281"/>
      <c r="H3" s="281"/>
      <c r="I3" s="281"/>
      <c r="J3" s="281"/>
      <c r="K3" s="282"/>
    </row>
    <row r="4" s="1" customFormat="1" ht="25.5" customHeight="1">
      <c r="B4" s="283"/>
      <c r="C4" s="284" t="s">
        <v>324</v>
      </c>
      <c r="D4" s="284"/>
      <c r="E4" s="284"/>
      <c r="F4" s="284"/>
      <c r="G4" s="284"/>
      <c r="H4" s="284"/>
      <c r="I4" s="284"/>
      <c r="J4" s="284"/>
      <c r="K4" s="285"/>
    </row>
    <row r="5" s="1" customFormat="1" ht="5.25" customHeight="1">
      <c r="B5" s="283"/>
      <c r="C5" s="286"/>
      <c r="D5" s="286"/>
      <c r="E5" s="286"/>
      <c r="F5" s="286"/>
      <c r="G5" s="286"/>
      <c r="H5" s="286"/>
      <c r="I5" s="286"/>
      <c r="J5" s="286"/>
      <c r="K5" s="285"/>
    </row>
    <row r="6" s="1" customFormat="1" ht="15" customHeight="1">
      <c r="B6" s="283"/>
      <c r="C6" s="287" t="s">
        <v>325</v>
      </c>
      <c r="D6" s="287"/>
      <c r="E6" s="287"/>
      <c r="F6" s="287"/>
      <c r="G6" s="287"/>
      <c r="H6" s="287"/>
      <c r="I6" s="287"/>
      <c r="J6" s="287"/>
      <c r="K6" s="285"/>
    </row>
    <row r="7" s="1" customFormat="1" ht="15" customHeight="1">
      <c r="B7" s="288"/>
      <c r="C7" s="287" t="s">
        <v>326</v>
      </c>
      <c r="D7" s="287"/>
      <c r="E7" s="287"/>
      <c r="F7" s="287"/>
      <c r="G7" s="287"/>
      <c r="H7" s="287"/>
      <c r="I7" s="287"/>
      <c r="J7" s="287"/>
      <c r="K7" s="285"/>
    </row>
    <row r="8" s="1" customFormat="1" ht="12.75" customHeight="1">
      <c r="B8" s="288"/>
      <c r="C8" s="287"/>
      <c r="D8" s="287"/>
      <c r="E8" s="287"/>
      <c r="F8" s="287"/>
      <c r="G8" s="287"/>
      <c r="H8" s="287"/>
      <c r="I8" s="287"/>
      <c r="J8" s="287"/>
      <c r="K8" s="285"/>
    </row>
    <row r="9" s="1" customFormat="1" ht="15" customHeight="1">
      <c r="B9" s="288"/>
      <c r="C9" s="287" t="s">
        <v>327</v>
      </c>
      <c r="D9" s="287"/>
      <c r="E9" s="287"/>
      <c r="F9" s="287"/>
      <c r="G9" s="287"/>
      <c r="H9" s="287"/>
      <c r="I9" s="287"/>
      <c r="J9" s="287"/>
      <c r="K9" s="285"/>
    </row>
    <row r="10" s="1" customFormat="1" ht="15" customHeight="1">
      <c r="B10" s="288"/>
      <c r="C10" s="287"/>
      <c r="D10" s="287" t="s">
        <v>328</v>
      </c>
      <c r="E10" s="287"/>
      <c r="F10" s="287"/>
      <c r="G10" s="287"/>
      <c r="H10" s="287"/>
      <c r="I10" s="287"/>
      <c r="J10" s="287"/>
      <c r="K10" s="285"/>
    </row>
    <row r="11" s="1" customFormat="1" ht="15" customHeight="1">
      <c r="B11" s="288"/>
      <c r="C11" s="289"/>
      <c r="D11" s="287" t="s">
        <v>329</v>
      </c>
      <c r="E11" s="287"/>
      <c r="F11" s="287"/>
      <c r="G11" s="287"/>
      <c r="H11" s="287"/>
      <c r="I11" s="287"/>
      <c r="J11" s="287"/>
      <c r="K11" s="285"/>
    </row>
    <row r="12" s="1" customFormat="1" ht="15" customHeight="1">
      <c r="B12" s="288"/>
      <c r="C12" s="289"/>
      <c r="D12" s="287"/>
      <c r="E12" s="287"/>
      <c r="F12" s="287"/>
      <c r="G12" s="287"/>
      <c r="H12" s="287"/>
      <c r="I12" s="287"/>
      <c r="J12" s="287"/>
      <c r="K12" s="285"/>
    </row>
    <row r="13" s="1" customFormat="1" ht="15" customHeight="1">
      <c r="B13" s="288"/>
      <c r="C13" s="289"/>
      <c r="D13" s="290" t="s">
        <v>330</v>
      </c>
      <c r="E13" s="287"/>
      <c r="F13" s="287"/>
      <c r="G13" s="287"/>
      <c r="H13" s="287"/>
      <c r="I13" s="287"/>
      <c r="J13" s="287"/>
      <c r="K13" s="285"/>
    </row>
    <row r="14" s="1" customFormat="1" ht="12.75" customHeight="1">
      <c r="B14" s="288"/>
      <c r="C14" s="289"/>
      <c r="D14" s="289"/>
      <c r="E14" s="289"/>
      <c r="F14" s="289"/>
      <c r="G14" s="289"/>
      <c r="H14" s="289"/>
      <c r="I14" s="289"/>
      <c r="J14" s="289"/>
      <c r="K14" s="285"/>
    </row>
    <row r="15" s="1" customFormat="1" ht="15" customHeight="1">
      <c r="B15" s="288"/>
      <c r="C15" s="289"/>
      <c r="D15" s="287" t="s">
        <v>331</v>
      </c>
      <c r="E15" s="287"/>
      <c r="F15" s="287"/>
      <c r="G15" s="287"/>
      <c r="H15" s="287"/>
      <c r="I15" s="287"/>
      <c r="J15" s="287"/>
      <c r="K15" s="285"/>
    </row>
    <row r="16" s="1" customFormat="1" ht="15" customHeight="1">
      <c r="B16" s="288"/>
      <c r="C16" s="289"/>
      <c r="D16" s="287" t="s">
        <v>332</v>
      </c>
      <c r="E16" s="287"/>
      <c r="F16" s="287"/>
      <c r="G16" s="287"/>
      <c r="H16" s="287"/>
      <c r="I16" s="287"/>
      <c r="J16" s="287"/>
      <c r="K16" s="285"/>
    </row>
    <row r="17" s="1" customFormat="1" ht="15" customHeight="1">
      <c r="B17" s="288"/>
      <c r="C17" s="289"/>
      <c r="D17" s="287" t="s">
        <v>333</v>
      </c>
      <c r="E17" s="287"/>
      <c r="F17" s="287"/>
      <c r="G17" s="287"/>
      <c r="H17" s="287"/>
      <c r="I17" s="287"/>
      <c r="J17" s="287"/>
      <c r="K17" s="285"/>
    </row>
    <row r="18" s="1" customFormat="1" ht="15" customHeight="1">
      <c r="B18" s="288"/>
      <c r="C18" s="289"/>
      <c r="D18" s="289"/>
      <c r="E18" s="291" t="s">
        <v>76</v>
      </c>
      <c r="F18" s="287" t="s">
        <v>334</v>
      </c>
      <c r="G18" s="287"/>
      <c r="H18" s="287"/>
      <c r="I18" s="287"/>
      <c r="J18" s="287"/>
      <c r="K18" s="285"/>
    </row>
    <row r="19" s="1" customFormat="1" ht="15" customHeight="1">
      <c r="B19" s="288"/>
      <c r="C19" s="289"/>
      <c r="D19" s="289"/>
      <c r="E19" s="291" t="s">
        <v>335</v>
      </c>
      <c r="F19" s="287" t="s">
        <v>336</v>
      </c>
      <c r="G19" s="287"/>
      <c r="H19" s="287"/>
      <c r="I19" s="287"/>
      <c r="J19" s="287"/>
      <c r="K19" s="285"/>
    </row>
    <row r="20" s="1" customFormat="1" ht="15" customHeight="1">
      <c r="B20" s="288"/>
      <c r="C20" s="289"/>
      <c r="D20" s="289"/>
      <c r="E20" s="291" t="s">
        <v>337</v>
      </c>
      <c r="F20" s="287" t="s">
        <v>338</v>
      </c>
      <c r="G20" s="287"/>
      <c r="H20" s="287"/>
      <c r="I20" s="287"/>
      <c r="J20" s="287"/>
      <c r="K20" s="285"/>
    </row>
    <row r="21" s="1" customFormat="1" ht="15" customHeight="1">
      <c r="B21" s="288"/>
      <c r="C21" s="289"/>
      <c r="D21" s="289"/>
      <c r="E21" s="291" t="s">
        <v>339</v>
      </c>
      <c r="F21" s="287" t="s">
        <v>340</v>
      </c>
      <c r="G21" s="287"/>
      <c r="H21" s="287"/>
      <c r="I21" s="287"/>
      <c r="J21" s="287"/>
      <c r="K21" s="285"/>
    </row>
    <row r="22" s="1" customFormat="1" ht="15" customHeight="1">
      <c r="B22" s="288"/>
      <c r="C22" s="289"/>
      <c r="D22" s="289"/>
      <c r="E22" s="291" t="s">
        <v>273</v>
      </c>
      <c r="F22" s="287" t="s">
        <v>274</v>
      </c>
      <c r="G22" s="287"/>
      <c r="H22" s="287"/>
      <c r="I22" s="287"/>
      <c r="J22" s="287"/>
      <c r="K22" s="285"/>
    </row>
    <row r="23" s="1" customFormat="1" ht="15" customHeight="1">
      <c r="B23" s="288"/>
      <c r="C23" s="289"/>
      <c r="D23" s="289"/>
      <c r="E23" s="291" t="s">
        <v>341</v>
      </c>
      <c r="F23" s="287" t="s">
        <v>342</v>
      </c>
      <c r="G23" s="287"/>
      <c r="H23" s="287"/>
      <c r="I23" s="287"/>
      <c r="J23" s="287"/>
      <c r="K23" s="285"/>
    </row>
    <row r="24" s="1" customFormat="1" ht="12.75" customHeight="1">
      <c r="B24" s="288"/>
      <c r="C24" s="289"/>
      <c r="D24" s="289"/>
      <c r="E24" s="289"/>
      <c r="F24" s="289"/>
      <c r="G24" s="289"/>
      <c r="H24" s="289"/>
      <c r="I24" s="289"/>
      <c r="J24" s="289"/>
      <c r="K24" s="285"/>
    </row>
    <row r="25" s="1" customFormat="1" ht="15" customHeight="1">
      <c r="B25" s="288"/>
      <c r="C25" s="287" t="s">
        <v>343</v>
      </c>
      <c r="D25" s="287"/>
      <c r="E25" s="287"/>
      <c r="F25" s="287"/>
      <c r="G25" s="287"/>
      <c r="H25" s="287"/>
      <c r="I25" s="287"/>
      <c r="J25" s="287"/>
      <c r="K25" s="285"/>
    </row>
    <row r="26" s="1" customFormat="1" ht="15" customHeight="1">
      <c r="B26" s="288"/>
      <c r="C26" s="287" t="s">
        <v>344</v>
      </c>
      <c r="D26" s="287"/>
      <c r="E26" s="287"/>
      <c r="F26" s="287"/>
      <c r="G26" s="287"/>
      <c r="H26" s="287"/>
      <c r="I26" s="287"/>
      <c r="J26" s="287"/>
      <c r="K26" s="285"/>
    </row>
    <row r="27" s="1" customFormat="1" ht="15" customHeight="1">
      <c r="B27" s="288"/>
      <c r="C27" s="287"/>
      <c r="D27" s="287" t="s">
        <v>345</v>
      </c>
      <c r="E27" s="287"/>
      <c r="F27" s="287"/>
      <c r="G27" s="287"/>
      <c r="H27" s="287"/>
      <c r="I27" s="287"/>
      <c r="J27" s="287"/>
      <c r="K27" s="285"/>
    </row>
    <row r="28" s="1" customFormat="1" ht="15" customHeight="1">
      <c r="B28" s="288"/>
      <c r="C28" s="289"/>
      <c r="D28" s="287" t="s">
        <v>346</v>
      </c>
      <c r="E28" s="287"/>
      <c r="F28" s="287"/>
      <c r="G28" s="287"/>
      <c r="H28" s="287"/>
      <c r="I28" s="287"/>
      <c r="J28" s="287"/>
      <c r="K28" s="285"/>
    </row>
    <row r="29" s="1" customFormat="1" ht="12.75" customHeight="1">
      <c r="B29" s="288"/>
      <c r="C29" s="289"/>
      <c r="D29" s="289"/>
      <c r="E29" s="289"/>
      <c r="F29" s="289"/>
      <c r="G29" s="289"/>
      <c r="H29" s="289"/>
      <c r="I29" s="289"/>
      <c r="J29" s="289"/>
      <c r="K29" s="285"/>
    </row>
    <row r="30" s="1" customFormat="1" ht="15" customHeight="1">
      <c r="B30" s="288"/>
      <c r="C30" s="289"/>
      <c r="D30" s="287" t="s">
        <v>347</v>
      </c>
      <c r="E30" s="287"/>
      <c r="F30" s="287"/>
      <c r="G30" s="287"/>
      <c r="H30" s="287"/>
      <c r="I30" s="287"/>
      <c r="J30" s="287"/>
      <c r="K30" s="285"/>
    </row>
    <row r="31" s="1" customFormat="1" ht="15" customHeight="1">
      <c r="B31" s="288"/>
      <c r="C31" s="289"/>
      <c r="D31" s="287" t="s">
        <v>348</v>
      </c>
      <c r="E31" s="287"/>
      <c r="F31" s="287"/>
      <c r="G31" s="287"/>
      <c r="H31" s="287"/>
      <c r="I31" s="287"/>
      <c r="J31" s="287"/>
      <c r="K31" s="285"/>
    </row>
    <row r="32" s="1" customFormat="1" ht="12.75" customHeight="1">
      <c r="B32" s="288"/>
      <c r="C32" s="289"/>
      <c r="D32" s="289"/>
      <c r="E32" s="289"/>
      <c r="F32" s="289"/>
      <c r="G32" s="289"/>
      <c r="H32" s="289"/>
      <c r="I32" s="289"/>
      <c r="J32" s="289"/>
      <c r="K32" s="285"/>
    </row>
    <row r="33" s="1" customFormat="1" ht="15" customHeight="1">
      <c r="B33" s="288"/>
      <c r="C33" s="289"/>
      <c r="D33" s="287" t="s">
        <v>349</v>
      </c>
      <c r="E33" s="287"/>
      <c r="F33" s="287"/>
      <c r="G33" s="287"/>
      <c r="H33" s="287"/>
      <c r="I33" s="287"/>
      <c r="J33" s="287"/>
      <c r="K33" s="285"/>
    </row>
    <row r="34" s="1" customFormat="1" ht="15" customHeight="1">
      <c r="B34" s="288"/>
      <c r="C34" s="289"/>
      <c r="D34" s="287" t="s">
        <v>350</v>
      </c>
      <c r="E34" s="287"/>
      <c r="F34" s="287"/>
      <c r="G34" s="287"/>
      <c r="H34" s="287"/>
      <c r="I34" s="287"/>
      <c r="J34" s="287"/>
      <c r="K34" s="285"/>
    </row>
    <row r="35" s="1" customFormat="1" ht="15" customHeight="1">
      <c r="B35" s="288"/>
      <c r="C35" s="289"/>
      <c r="D35" s="287" t="s">
        <v>351</v>
      </c>
      <c r="E35" s="287"/>
      <c r="F35" s="287"/>
      <c r="G35" s="287"/>
      <c r="H35" s="287"/>
      <c r="I35" s="287"/>
      <c r="J35" s="287"/>
      <c r="K35" s="285"/>
    </row>
    <row r="36" s="1" customFormat="1" ht="15" customHeight="1">
      <c r="B36" s="288"/>
      <c r="C36" s="289"/>
      <c r="D36" s="287"/>
      <c r="E36" s="290" t="s">
        <v>99</v>
      </c>
      <c r="F36" s="287"/>
      <c r="G36" s="287" t="s">
        <v>352</v>
      </c>
      <c r="H36" s="287"/>
      <c r="I36" s="287"/>
      <c r="J36" s="287"/>
      <c r="K36" s="285"/>
    </row>
    <row r="37" s="1" customFormat="1" ht="30.75" customHeight="1">
      <c r="B37" s="288"/>
      <c r="C37" s="289"/>
      <c r="D37" s="287"/>
      <c r="E37" s="290" t="s">
        <v>353</v>
      </c>
      <c r="F37" s="287"/>
      <c r="G37" s="287" t="s">
        <v>354</v>
      </c>
      <c r="H37" s="287"/>
      <c r="I37" s="287"/>
      <c r="J37" s="287"/>
      <c r="K37" s="285"/>
    </row>
    <row r="38" s="1" customFormat="1" ht="15" customHeight="1">
      <c r="B38" s="288"/>
      <c r="C38" s="289"/>
      <c r="D38" s="287"/>
      <c r="E38" s="290" t="s">
        <v>53</v>
      </c>
      <c r="F38" s="287"/>
      <c r="G38" s="287" t="s">
        <v>355</v>
      </c>
      <c r="H38" s="287"/>
      <c r="I38" s="287"/>
      <c r="J38" s="287"/>
      <c r="K38" s="285"/>
    </row>
    <row r="39" s="1" customFormat="1" ht="15" customHeight="1">
      <c r="B39" s="288"/>
      <c r="C39" s="289"/>
      <c r="D39" s="287"/>
      <c r="E39" s="290" t="s">
        <v>54</v>
      </c>
      <c r="F39" s="287"/>
      <c r="G39" s="287" t="s">
        <v>356</v>
      </c>
      <c r="H39" s="287"/>
      <c r="I39" s="287"/>
      <c r="J39" s="287"/>
      <c r="K39" s="285"/>
    </row>
    <row r="40" s="1" customFormat="1" ht="15" customHeight="1">
      <c r="B40" s="288"/>
      <c r="C40" s="289"/>
      <c r="D40" s="287"/>
      <c r="E40" s="290" t="s">
        <v>100</v>
      </c>
      <c r="F40" s="287"/>
      <c r="G40" s="287" t="s">
        <v>357</v>
      </c>
      <c r="H40" s="287"/>
      <c r="I40" s="287"/>
      <c r="J40" s="287"/>
      <c r="K40" s="285"/>
    </row>
    <row r="41" s="1" customFormat="1" ht="15" customHeight="1">
      <c r="B41" s="288"/>
      <c r="C41" s="289"/>
      <c r="D41" s="287"/>
      <c r="E41" s="290" t="s">
        <v>101</v>
      </c>
      <c r="F41" s="287"/>
      <c r="G41" s="287" t="s">
        <v>358</v>
      </c>
      <c r="H41" s="287"/>
      <c r="I41" s="287"/>
      <c r="J41" s="287"/>
      <c r="K41" s="285"/>
    </row>
    <row r="42" s="1" customFormat="1" ht="15" customHeight="1">
      <c r="B42" s="288"/>
      <c r="C42" s="289"/>
      <c r="D42" s="287"/>
      <c r="E42" s="290" t="s">
        <v>359</v>
      </c>
      <c r="F42" s="287"/>
      <c r="G42" s="287" t="s">
        <v>360</v>
      </c>
      <c r="H42" s="287"/>
      <c r="I42" s="287"/>
      <c r="J42" s="287"/>
      <c r="K42" s="285"/>
    </row>
    <row r="43" s="1" customFormat="1" ht="15" customHeight="1">
      <c r="B43" s="288"/>
      <c r="C43" s="289"/>
      <c r="D43" s="287"/>
      <c r="E43" s="290"/>
      <c r="F43" s="287"/>
      <c r="G43" s="287" t="s">
        <v>361</v>
      </c>
      <c r="H43" s="287"/>
      <c r="I43" s="287"/>
      <c r="J43" s="287"/>
      <c r="K43" s="285"/>
    </row>
    <row r="44" s="1" customFormat="1" ht="15" customHeight="1">
      <c r="B44" s="288"/>
      <c r="C44" s="289"/>
      <c r="D44" s="287"/>
      <c r="E44" s="290" t="s">
        <v>362</v>
      </c>
      <c r="F44" s="287"/>
      <c r="G44" s="287" t="s">
        <v>363</v>
      </c>
      <c r="H44" s="287"/>
      <c r="I44" s="287"/>
      <c r="J44" s="287"/>
      <c r="K44" s="285"/>
    </row>
    <row r="45" s="1" customFormat="1" ht="15" customHeight="1">
      <c r="B45" s="288"/>
      <c r="C45" s="289"/>
      <c r="D45" s="287"/>
      <c r="E45" s="290" t="s">
        <v>103</v>
      </c>
      <c r="F45" s="287"/>
      <c r="G45" s="287" t="s">
        <v>364</v>
      </c>
      <c r="H45" s="287"/>
      <c r="I45" s="287"/>
      <c r="J45" s="287"/>
      <c r="K45" s="285"/>
    </row>
    <row r="46" s="1" customFormat="1" ht="12.75" customHeight="1">
      <c r="B46" s="288"/>
      <c r="C46" s="289"/>
      <c r="D46" s="287"/>
      <c r="E46" s="287"/>
      <c r="F46" s="287"/>
      <c r="G46" s="287"/>
      <c r="H46" s="287"/>
      <c r="I46" s="287"/>
      <c r="J46" s="287"/>
      <c r="K46" s="285"/>
    </row>
    <row r="47" s="1" customFormat="1" ht="15" customHeight="1">
      <c r="B47" s="288"/>
      <c r="C47" s="289"/>
      <c r="D47" s="287" t="s">
        <v>365</v>
      </c>
      <c r="E47" s="287"/>
      <c r="F47" s="287"/>
      <c r="G47" s="287"/>
      <c r="H47" s="287"/>
      <c r="I47" s="287"/>
      <c r="J47" s="287"/>
      <c r="K47" s="285"/>
    </row>
    <row r="48" s="1" customFormat="1" ht="15" customHeight="1">
      <c r="B48" s="288"/>
      <c r="C48" s="289"/>
      <c r="D48" s="289"/>
      <c r="E48" s="287" t="s">
        <v>366</v>
      </c>
      <c r="F48" s="287"/>
      <c r="G48" s="287"/>
      <c r="H48" s="287"/>
      <c r="I48" s="287"/>
      <c r="J48" s="287"/>
      <c r="K48" s="285"/>
    </row>
    <row r="49" s="1" customFormat="1" ht="15" customHeight="1">
      <c r="B49" s="288"/>
      <c r="C49" s="289"/>
      <c r="D49" s="289"/>
      <c r="E49" s="287" t="s">
        <v>367</v>
      </c>
      <c r="F49" s="287"/>
      <c r="G49" s="287"/>
      <c r="H49" s="287"/>
      <c r="I49" s="287"/>
      <c r="J49" s="287"/>
      <c r="K49" s="285"/>
    </row>
    <row r="50" s="1" customFormat="1" ht="15" customHeight="1">
      <c r="B50" s="288"/>
      <c r="C50" s="289"/>
      <c r="D50" s="289"/>
      <c r="E50" s="287" t="s">
        <v>368</v>
      </c>
      <c r="F50" s="287"/>
      <c r="G50" s="287"/>
      <c r="H50" s="287"/>
      <c r="I50" s="287"/>
      <c r="J50" s="287"/>
      <c r="K50" s="285"/>
    </row>
    <row r="51" s="1" customFormat="1" ht="15" customHeight="1">
      <c r="B51" s="288"/>
      <c r="C51" s="289"/>
      <c r="D51" s="287" t="s">
        <v>369</v>
      </c>
      <c r="E51" s="287"/>
      <c r="F51" s="287"/>
      <c r="G51" s="287"/>
      <c r="H51" s="287"/>
      <c r="I51" s="287"/>
      <c r="J51" s="287"/>
      <c r="K51" s="285"/>
    </row>
    <row r="52" s="1" customFormat="1" ht="25.5" customHeight="1">
      <c r="B52" s="283"/>
      <c r="C52" s="284" t="s">
        <v>370</v>
      </c>
      <c r="D52" s="284"/>
      <c r="E52" s="284"/>
      <c r="F52" s="284"/>
      <c r="G52" s="284"/>
      <c r="H52" s="284"/>
      <c r="I52" s="284"/>
      <c r="J52" s="284"/>
      <c r="K52" s="285"/>
    </row>
    <row r="53" s="1" customFormat="1" ht="5.25" customHeight="1">
      <c r="B53" s="283"/>
      <c r="C53" s="286"/>
      <c r="D53" s="286"/>
      <c r="E53" s="286"/>
      <c r="F53" s="286"/>
      <c r="G53" s="286"/>
      <c r="H53" s="286"/>
      <c r="I53" s="286"/>
      <c r="J53" s="286"/>
      <c r="K53" s="285"/>
    </row>
    <row r="54" s="1" customFormat="1" ht="15" customHeight="1">
      <c r="B54" s="283"/>
      <c r="C54" s="287" t="s">
        <v>371</v>
      </c>
      <c r="D54" s="287"/>
      <c r="E54" s="287"/>
      <c r="F54" s="287"/>
      <c r="G54" s="287"/>
      <c r="H54" s="287"/>
      <c r="I54" s="287"/>
      <c r="J54" s="287"/>
      <c r="K54" s="285"/>
    </row>
    <row r="55" s="1" customFormat="1" ht="15" customHeight="1">
      <c r="B55" s="283"/>
      <c r="C55" s="287" t="s">
        <v>372</v>
      </c>
      <c r="D55" s="287"/>
      <c r="E55" s="287"/>
      <c r="F55" s="287"/>
      <c r="G55" s="287"/>
      <c r="H55" s="287"/>
      <c r="I55" s="287"/>
      <c r="J55" s="287"/>
      <c r="K55" s="285"/>
    </row>
    <row r="56" s="1" customFormat="1" ht="12.75" customHeight="1">
      <c r="B56" s="283"/>
      <c r="C56" s="287"/>
      <c r="D56" s="287"/>
      <c r="E56" s="287"/>
      <c r="F56" s="287"/>
      <c r="G56" s="287"/>
      <c r="H56" s="287"/>
      <c r="I56" s="287"/>
      <c r="J56" s="287"/>
      <c r="K56" s="285"/>
    </row>
    <row r="57" s="1" customFormat="1" ht="15" customHeight="1">
      <c r="B57" s="283"/>
      <c r="C57" s="287" t="s">
        <v>373</v>
      </c>
      <c r="D57" s="287"/>
      <c r="E57" s="287"/>
      <c r="F57" s="287"/>
      <c r="G57" s="287"/>
      <c r="H57" s="287"/>
      <c r="I57" s="287"/>
      <c r="J57" s="287"/>
      <c r="K57" s="285"/>
    </row>
    <row r="58" s="1" customFormat="1" ht="15" customHeight="1">
      <c r="B58" s="283"/>
      <c r="C58" s="289"/>
      <c r="D58" s="287" t="s">
        <v>374</v>
      </c>
      <c r="E58" s="287"/>
      <c r="F58" s="287"/>
      <c r="G58" s="287"/>
      <c r="H58" s="287"/>
      <c r="I58" s="287"/>
      <c r="J58" s="287"/>
      <c r="K58" s="285"/>
    </row>
    <row r="59" s="1" customFormat="1" ht="15" customHeight="1">
      <c r="B59" s="283"/>
      <c r="C59" s="289"/>
      <c r="D59" s="287" t="s">
        <v>375</v>
      </c>
      <c r="E59" s="287"/>
      <c r="F59" s="287"/>
      <c r="G59" s="287"/>
      <c r="H59" s="287"/>
      <c r="I59" s="287"/>
      <c r="J59" s="287"/>
      <c r="K59" s="285"/>
    </row>
    <row r="60" s="1" customFormat="1" ht="15" customHeight="1">
      <c r="B60" s="283"/>
      <c r="C60" s="289"/>
      <c r="D60" s="287" t="s">
        <v>376</v>
      </c>
      <c r="E60" s="287"/>
      <c r="F60" s="287"/>
      <c r="G60" s="287"/>
      <c r="H60" s="287"/>
      <c r="I60" s="287"/>
      <c r="J60" s="287"/>
      <c r="K60" s="285"/>
    </row>
    <row r="61" s="1" customFormat="1" ht="15" customHeight="1">
      <c r="B61" s="283"/>
      <c r="C61" s="289"/>
      <c r="D61" s="287" t="s">
        <v>377</v>
      </c>
      <c r="E61" s="287"/>
      <c r="F61" s="287"/>
      <c r="G61" s="287"/>
      <c r="H61" s="287"/>
      <c r="I61" s="287"/>
      <c r="J61" s="287"/>
      <c r="K61" s="285"/>
    </row>
    <row r="62" s="1" customFormat="1" ht="15" customHeight="1">
      <c r="B62" s="283"/>
      <c r="C62" s="289"/>
      <c r="D62" s="292" t="s">
        <v>378</v>
      </c>
      <c r="E62" s="292"/>
      <c r="F62" s="292"/>
      <c r="G62" s="292"/>
      <c r="H62" s="292"/>
      <c r="I62" s="292"/>
      <c r="J62" s="292"/>
      <c r="K62" s="285"/>
    </row>
    <row r="63" s="1" customFormat="1" ht="15" customHeight="1">
      <c r="B63" s="283"/>
      <c r="C63" s="289"/>
      <c r="D63" s="287" t="s">
        <v>379</v>
      </c>
      <c r="E63" s="287"/>
      <c r="F63" s="287"/>
      <c r="G63" s="287"/>
      <c r="H63" s="287"/>
      <c r="I63" s="287"/>
      <c r="J63" s="287"/>
      <c r="K63" s="285"/>
    </row>
    <row r="64" s="1" customFormat="1" ht="12.75" customHeight="1">
      <c r="B64" s="283"/>
      <c r="C64" s="289"/>
      <c r="D64" s="289"/>
      <c r="E64" s="293"/>
      <c r="F64" s="289"/>
      <c r="G64" s="289"/>
      <c r="H64" s="289"/>
      <c r="I64" s="289"/>
      <c r="J64" s="289"/>
      <c r="K64" s="285"/>
    </row>
    <row r="65" s="1" customFormat="1" ht="15" customHeight="1">
      <c r="B65" s="283"/>
      <c r="C65" s="289"/>
      <c r="D65" s="287" t="s">
        <v>380</v>
      </c>
      <c r="E65" s="287"/>
      <c r="F65" s="287"/>
      <c r="G65" s="287"/>
      <c r="H65" s="287"/>
      <c r="I65" s="287"/>
      <c r="J65" s="287"/>
      <c r="K65" s="285"/>
    </row>
    <row r="66" s="1" customFormat="1" ht="15" customHeight="1">
      <c r="B66" s="283"/>
      <c r="C66" s="289"/>
      <c r="D66" s="292" t="s">
        <v>381</v>
      </c>
      <c r="E66" s="292"/>
      <c r="F66" s="292"/>
      <c r="G66" s="292"/>
      <c r="H66" s="292"/>
      <c r="I66" s="292"/>
      <c r="J66" s="292"/>
      <c r="K66" s="285"/>
    </row>
    <row r="67" s="1" customFormat="1" ht="15" customHeight="1">
      <c r="B67" s="283"/>
      <c r="C67" s="289"/>
      <c r="D67" s="287" t="s">
        <v>382</v>
      </c>
      <c r="E67" s="287"/>
      <c r="F67" s="287"/>
      <c r="G67" s="287"/>
      <c r="H67" s="287"/>
      <c r="I67" s="287"/>
      <c r="J67" s="287"/>
      <c r="K67" s="285"/>
    </row>
    <row r="68" s="1" customFormat="1" ht="15" customHeight="1">
      <c r="B68" s="283"/>
      <c r="C68" s="289"/>
      <c r="D68" s="287" t="s">
        <v>383</v>
      </c>
      <c r="E68" s="287"/>
      <c r="F68" s="287"/>
      <c r="G68" s="287"/>
      <c r="H68" s="287"/>
      <c r="I68" s="287"/>
      <c r="J68" s="287"/>
      <c r="K68" s="285"/>
    </row>
    <row r="69" s="1" customFormat="1" ht="15" customHeight="1">
      <c r="B69" s="283"/>
      <c r="C69" s="289"/>
      <c r="D69" s="287" t="s">
        <v>384</v>
      </c>
      <c r="E69" s="287"/>
      <c r="F69" s="287"/>
      <c r="G69" s="287"/>
      <c r="H69" s="287"/>
      <c r="I69" s="287"/>
      <c r="J69" s="287"/>
      <c r="K69" s="285"/>
    </row>
    <row r="70" s="1" customFormat="1" ht="15" customHeight="1">
      <c r="B70" s="283"/>
      <c r="C70" s="289"/>
      <c r="D70" s="287" t="s">
        <v>385</v>
      </c>
      <c r="E70" s="287"/>
      <c r="F70" s="287"/>
      <c r="G70" s="287"/>
      <c r="H70" s="287"/>
      <c r="I70" s="287"/>
      <c r="J70" s="287"/>
      <c r="K70" s="285"/>
    </row>
    <row r="71" s="1" customFormat="1" ht="12.75" customHeight="1">
      <c r="B71" s="294"/>
      <c r="C71" s="295"/>
      <c r="D71" s="295"/>
      <c r="E71" s="295"/>
      <c r="F71" s="295"/>
      <c r="G71" s="295"/>
      <c r="H71" s="295"/>
      <c r="I71" s="295"/>
      <c r="J71" s="295"/>
      <c r="K71" s="296"/>
    </row>
    <row r="72" s="1" customFormat="1" ht="18.75" customHeight="1">
      <c r="B72" s="297"/>
      <c r="C72" s="297"/>
      <c r="D72" s="297"/>
      <c r="E72" s="297"/>
      <c r="F72" s="297"/>
      <c r="G72" s="297"/>
      <c r="H72" s="297"/>
      <c r="I72" s="297"/>
      <c r="J72" s="297"/>
      <c r="K72" s="298"/>
    </row>
    <row r="73" s="1" customFormat="1" ht="18.75" customHeight="1">
      <c r="B73" s="298"/>
      <c r="C73" s="298"/>
      <c r="D73" s="298"/>
      <c r="E73" s="298"/>
      <c r="F73" s="298"/>
      <c r="G73" s="298"/>
      <c r="H73" s="298"/>
      <c r="I73" s="298"/>
      <c r="J73" s="298"/>
      <c r="K73" s="298"/>
    </row>
    <row r="74" s="1" customFormat="1" ht="7.5" customHeight="1">
      <c r="B74" s="299"/>
      <c r="C74" s="300"/>
      <c r="D74" s="300"/>
      <c r="E74" s="300"/>
      <c r="F74" s="300"/>
      <c r="G74" s="300"/>
      <c r="H74" s="300"/>
      <c r="I74" s="300"/>
      <c r="J74" s="300"/>
      <c r="K74" s="301"/>
    </row>
    <row r="75" s="1" customFormat="1" ht="45" customHeight="1">
      <c r="B75" s="302"/>
      <c r="C75" s="303" t="s">
        <v>386</v>
      </c>
      <c r="D75" s="303"/>
      <c r="E75" s="303"/>
      <c r="F75" s="303"/>
      <c r="G75" s="303"/>
      <c r="H75" s="303"/>
      <c r="I75" s="303"/>
      <c r="J75" s="303"/>
      <c r="K75" s="304"/>
    </row>
    <row r="76" s="1" customFormat="1" ht="17.25" customHeight="1">
      <c r="B76" s="302"/>
      <c r="C76" s="305" t="s">
        <v>387</v>
      </c>
      <c r="D76" s="305"/>
      <c r="E76" s="305"/>
      <c r="F76" s="305" t="s">
        <v>388</v>
      </c>
      <c r="G76" s="306"/>
      <c r="H76" s="305" t="s">
        <v>54</v>
      </c>
      <c r="I76" s="305" t="s">
        <v>57</v>
      </c>
      <c r="J76" s="305" t="s">
        <v>389</v>
      </c>
      <c r="K76" s="304"/>
    </row>
    <row r="77" s="1" customFormat="1" ht="17.25" customHeight="1">
      <c r="B77" s="302"/>
      <c r="C77" s="307" t="s">
        <v>390</v>
      </c>
      <c r="D77" s="307"/>
      <c r="E77" s="307"/>
      <c r="F77" s="308" t="s">
        <v>391</v>
      </c>
      <c r="G77" s="309"/>
      <c r="H77" s="307"/>
      <c r="I77" s="307"/>
      <c r="J77" s="307" t="s">
        <v>392</v>
      </c>
      <c r="K77" s="304"/>
    </row>
    <row r="78" s="1" customFormat="1" ht="5.25" customHeight="1">
      <c r="B78" s="302"/>
      <c r="C78" s="310"/>
      <c r="D78" s="310"/>
      <c r="E78" s="310"/>
      <c r="F78" s="310"/>
      <c r="G78" s="311"/>
      <c r="H78" s="310"/>
      <c r="I78" s="310"/>
      <c r="J78" s="310"/>
      <c r="K78" s="304"/>
    </row>
    <row r="79" s="1" customFormat="1" ht="15" customHeight="1">
      <c r="B79" s="302"/>
      <c r="C79" s="290" t="s">
        <v>53</v>
      </c>
      <c r="D79" s="312"/>
      <c r="E79" s="312"/>
      <c r="F79" s="313" t="s">
        <v>393</v>
      </c>
      <c r="G79" s="314"/>
      <c r="H79" s="290" t="s">
        <v>394</v>
      </c>
      <c r="I79" s="290" t="s">
        <v>395</v>
      </c>
      <c r="J79" s="290">
        <v>20</v>
      </c>
      <c r="K79" s="304"/>
    </row>
    <row r="80" s="1" customFormat="1" ht="15" customHeight="1">
      <c r="B80" s="302"/>
      <c r="C80" s="290" t="s">
        <v>396</v>
      </c>
      <c r="D80" s="290"/>
      <c r="E80" s="290"/>
      <c r="F80" s="313" t="s">
        <v>393</v>
      </c>
      <c r="G80" s="314"/>
      <c r="H80" s="290" t="s">
        <v>397</v>
      </c>
      <c r="I80" s="290" t="s">
        <v>395</v>
      </c>
      <c r="J80" s="290">
        <v>120</v>
      </c>
      <c r="K80" s="304"/>
    </row>
    <row r="81" s="1" customFormat="1" ht="15" customHeight="1">
      <c r="B81" s="315"/>
      <c r="C81" s="290" t="s">
        <v>398</v>
      </c>
      <c r="D81" s="290"/>
      <c r="E81" s="290"/>
      <c r="F81" s="313" t="s">
        <v>399</v>
      </c>
      <c r="G81" s="314"/>
      <c r="H81" s="290" t="s">
        <v>400</v>
      </c>
      <c r="I81" s="290" t="s">
        <v>395</v>
      </c>
      <c r="J81" s="290">
        <v>50</v>
      </c>
      <c r="K81" s="304"/>
    </row>
    <row r="82" s="1" customFormat="1" ht="15" customHeight="1">
      <c r="B82" s="315"/>
      <c r="C82" s="290" t="s">
        <v>401</v>
      </c>
      <c r="D82" s="290"/>
      <c r="E82" s="290"/>
      <c r="F82" s="313" t="s">
        <v>393</v>
      </c>
      <c r="G82" s="314"/>
      <c r="H82" s="290" t="s">
        <v>402</v>
      </c>
      <c r="I82" s="290" t="s">
        <v>403</v>
      </c>
      <c r="J82" s="290"/>
      <c r="K82" s="304"/>
    </row>
    <row r="83" s="1" customFormat="1" ht="15" customHeight="1">
      <c r="B83" s="315"/>
      <c r="C83" s="316" t="s">
        <v>404</v>
      </c>
      <c r="D83" s="316"/>
      <c r="E83" s="316"/>
      <c r="F83" s="317" t="s">
        <v>399</v>
      </c>
      <c r="G83" s="316"/>
      <c r="H83" s="316" t="s">
        <v>405</v>
      </c>
      <c r="I83" s="316" t="s">
        <v>395</v>
      </c>
      <c r="J83" s="316">
        <v>15</v>
      </c>
      <c r="K83" s="304"/>
    </row>
    <row r="84" s="1" customFormat="1" ht="15" customHeight="1">
      <c r="B84" s="315"/>
      <c r="C84" s="316" t="s">
        <v>406</v>
      </c>
      <c r="D84" s="316"/>
      <c r="E84" s="316"/>
      <c r="F84" s="317" t="s">
        <v>399</v>
      </c>
      <c r="G84" s="316"/>
      <c r="H84" s="316" t="s">
        <v>407</v>
      </c>
      <c r="I84" s="316" t="s">
        <v>395</v>
      </c>
      <c r="J84" s="316">
        <v>15</v>
      </c>
      <c r="K84" s="304"/>
    </row>
    <row r="85" s="1" customFormat="1" ht="15" customHeight="1">
      <c r="B85" s="315"/>
      <c r="C85" s="316" t="s">
        <v>408</v>
      </c>
      <c r="D85" s="316"/>
      <c r="E85" s="316"/>
      <c r="F85" s="317" t="s">
        <v>399</v>
      </c>
      <c r="G85" s="316"/>
      <c r="H85" s="316" t="s">
        <v>409</v>
      </c>
      <c r="I85" s="316" t="s">
        <v>395</v>
      </c>
      <c r="J85" s="316">
        <v>20</v>
      </c>
      <c r="K85" s="304"/>
    </row>
    <row r="86" s="1" customFormat="1" ht="15" customHeight="1">
      <c r="B86" s="315"/>
      <c r="C86" s="316" t="s">
        <v>410</v>
      </c>
      <c r="D86" s="316"/>
      <c r="E86" s="316"/>
      <c r="F86" s="317" t="s">
        <v>399</v>
      </c>
      <c r="G86" s="316"/>
      <c r="H86" s="316" t="s">
        <v>411</v>
      </c>
      <c r="I86" s="316" t="s">
        <v>395</v>
      </c>
      <c r="J86" s="316">
        <v>20</v>
      </c>
      <c r="K86" s="304"/>
    </row>
    <row r="87" s="1" customFormat="1" ht="15" customHeight="1">
      <c r="B87" s="315"/>
      <c r="C87" s="290" t="s">
        <v>412</v>
      </c>
      <c r="D87" s="290"/>
      <c r="E87" s="290"/>
      <c r="F87" s="313" t="s">
        <v>399</v>
      </c>
      <c r="G87" s="314"/>
      <c r="H87" s="290" t="s">
        <v>413</v>
      </c>
      <c r="I87" s="290" t="s">
        <v>395</v>
      </c>
      <c r="J87" s="290">
        <v>50</v>
      </c>
      <c r="K87" s="304"/>
    </row>
    <row r="88" s="1" customFormat="1" ht="15" customHeight="1">
      <c r="B88" s="315"/>
      <c r="C88" s="290" t="s">
        <v>414</v>
      </c>
      <c r="D88" s="290"/>
      <c r="E88" s="290"/>
      <c r="F88" s="313" t="s">
        <v>399</v>
      </c>
      <c r="G88" s="314"/>
      <c r="H88" s="290" t="s">
        <v>415</v>
      </c>
      <c r="I88" s="290" t="s">
        <v>395</v>
      </c>
      <c r="J88" s="290">
        <v>20</v>
      </c>
      <c r="K88" s="304"/>
    </row>
    <row r="89" s="1" customFormat="1" ht="15" customHeight="1">
      <c r="B89" s="315"/>
      <c r="C89" s="290" t="s">
        <v>416</v>
      </c>
      <c r="D89" s="290"/>
      <c r="E89" s="290"/>
      <c r="F89" s="313" t="s">
        <v>399</v>
      </c>
      <c r="G89" s="314"/>
      <c r="H89" s="290" t="s">
        <v>417</v>
      </c>
      <c r="I89" s="290" t="s">
        <v>395</v>
      </c>
      <c r="J89" s="290">
        <v>20</v>
      </c>
      <c r="K89" s="304"/>
    </row>
    <row r="90" s="1" customFormat="1" ht="15" customHeight="1">
      <c r="B90" s="315"/>
      <c r="C90" s="290" t="s">
        <v>418</v>
      </c>
      <c r="D90" s="290"/>
      <c r="E90" s="290"/>
      <c r="F90" s="313" t="s">
        <v>399</v>
      </c>
      <c r="G90" s="314"/>
      <c r="H90" s="290" t="s">
        <v>419</v>
      </c>
      <c r="I90" s="290" t="s">
        <v>395</v>
      </c>
      <c r="J90" s="290">
        <v>50</v>
      </c>
      <c r="K90" s="304"/>
    </row>
    <row r="91" s="1" customFormat="1" ht="15" customHeight="1">
      <c r="B91" s="315"/>
      <c r="C91" s="290" t="s">
        <v>420</v>
      </c>
      <c r="D91" s="290"/>
      <c r="E91" s="290"/>
      <c r="F91" s="313" t="s">
        <v>399</v>
      </c>
      <c r="G91" s="314"/>
      <c r="H91" s="290" t="s">
        <v>420</v>
      </c>
      <c r="I91" s="290" t="s">
        <v>395</v>
      </c>
      <c r="J91" s="290">
        <v>50</v>
      </c>
      <c r="K91" s="304"/>
    </row>
    <row r="92" s="1" customFormat="1" ht="15" customHeight="1">
      <c r="B92" s="315"/>
      <c r="C92" s="290" t="s">
        <v>421</v>
      </c>
      <c r="D92" s="290"/>
      <c r="E92" s="290"/>
      <c r="F92" s="313" t="s">
        <v>399</v>
      </c>
      <c r="G92" s="314"/>
      <c r="H92" s="290" t="s">
        <v>422</v>
      </c>
      <c r="I92" s="290" t="s">
        <v>395</v>
      </c>
      <c r="J92" s="290">
        <v>255</v>
      </c>
      <c r="K92" s="304"/>
    </row>
    <row r="93" s="1" customFormat="1" ht="15" customHeight="1">
      <c r="B93" s="315"/>
      <c r="C93" s="290" t="s">
        <v>423</v>
      </c>
      <c r="D93" s="290"/>
      <c r="E93" s="290"/>
      <c r="F93" s="313" t="s">
        <v>393</v>
      </c>
      <c r="G93" s="314"/>
      <c r="H93" s="290" t="s">
        <v>424</v>
      </c>
      <c r="I93" s="290" t="s">
        <v>425</v>
      </c>
      <c r="J93" s="290"/>
      <c r="K93" s="304"/>
    </row>
    <row r="94" s="1" customFormat="1" ht="15" customHeight="1">
      <c r="B94" s="315"/>
      <c r="C94" s="290" t="s">
        <v>426</v>
      </c>
      <c r="D94" s="290"/>
      <c r="E94" s="290"/>
      <c r="F94" s="313" t="s">
        <v>393</v>
      </c>
      <c r="G94" s="314"/>
      <c r="H94" s="290" t="s">
        <v>427</v>
      </c>
      <c r="I94" s="290" t="s">
        <v>428</v>
      </c>
      <c r="J94" s="290"/>
      <c r="K94" s="304"/>
    </row>
    <row r="95" s="1" customFormat="1" ht="15" customHeight="1">
      <c r="B95" s="315"/>
      <c r="C95" s="290" t="s">
        <v>429</v>
      </c>
      <c r="D95" s="290"/>
      <c r="E95" s="290"/>
      <c r="F95" s="313" t="s">
        <v>393</v>
      </c>
      <c r="G95" s="314"/>
      <c r="H95" s="290" t="s">
        <v>429</v>
      </c>
      <c r="I95" s="290" t="s">
        <v>428</v>
      </c>
      <c r="J95" s="290"/>
      <c r="K95" s="304"/>
    </row>
    <row r="96" s="1" customFormat="1" ht="15" customHeight="1">
      <c r="B96" s="315"/>
      <c r="C96" s="290" t="s">
        <v>38</v>
      </c>
      <c r="D96" s="290"/>
      <c r="E96" s="290"/>
      <c r="F96" s="313" t="s">
        <v>393</v>
      </c>
      <c r="G96" s="314"/>
      <c r="H96" s="290" t="s">
        <v>430</v>
      </c>
      <c r="I96" s="290" t="s">
        <v>428</v>
      </c>
      <c r="J96" s="290"/>
      <c r="K96" s="304"/>
    </row>
    <row r="97" s="1" customFormat="1" ht="15" customHeight="1">
      <c r="B97" s="315"/>
      <c r="C97" s="290" t="s">
        <v>48</v>
      </c>
      <c r="D97" s="290"/>
      <c r="E97" s="290"/>
      <c r="F97" s="313" t="s">
        <v>393</v>
      </c>
      <c r="G97" s="314"/>
      <c r="H97" s="290" t="s">
        <v>431</v>
      </c>
      <c r="I97" s="290" t="s">
        <v>428</v>
      </c>
      <c r="J97" s="290"/>
      <c r="K97" s="304"/>
    </row>
    <row r="98" s="1" customFormat="1" ht="15" customHeight="1">
      <c r="B98" s="318"/>
      <c r="C98" s="319"/>
      <c r="D98" s="319"/>
      <c r="E98" s="319"/>
      <c r="F98" s="319"/>
      <c r="G98" s="319"/>
      <c r="H98" s="319"/>
      <c r="I98" s="319"/>
      <c r="J98" s="319"/>
      <c r="K98" s="320"/>
    </row>
    <row r="99" s="1" customFormat="1" ht="18.75" customHeight="1">
      <c r="B99" s="321"/>
      <c r="C99" s="322"/>
      <c r="D99" s="322"/>
      <c r="E99" s="322"/>
      <c r="F99" s="322"/>
      <c r="G99" s="322"/>
      <c r="H99" s="322"/>
      <c r="I99" s="322"/>
      <c r="J99" s="322"/>
      <c r="K99" s="321"/>
    </row>
    <row r="100" s="1" customFormat="1" ht="18.75" customHeight="1">
      <c r="B100" s="298"/>
      <c r="C100" s="298"/>
      <c r="D100" s="298"/>
      <c r="E100" s="298"/>
      <c r="F100" s="298"/>
      <c r="G100" s="298"/>
      <c r="H100" s="298"/>
      <c r="I100" s="298"/>
      <c r="J100" s="298"/>
      <c r="K100" s="298"/>
    </row>
    <row r="101" s="1" customFormat="1" ht="7.5" customHeight="1">
      <c r="B101" s="299"/>
      <c r="C101" s="300"/>
      <c r="D101" s="300"/>
      <c r="E101" s="300"/>
      <c r="F101" s="300"/>
      <c r="G101" s="300"/>
      <c r="H101" s="300"/>
      <c r="I101" s="300"/>
      <c r="J101" s="300"/>
      <c r="K101" s="301"/>
    </row>
    <row r="102" s="1" customFormat="1" ht="45" customHeight="1">
      <c r="B102" s="302"/>
      <c r="C102" s="303" t="s">
        <v>432</v>
      </c>
      <c r="D102" s="303"/>
      <c r="E102" s="303"/>
      <c r="F102" s="303"/>
      <c r="G102" s="303"/>
      <c r="H102" s="303"/>
      <c r="I102" s="303"/>
      <c r="J102" s="303"/>
      <c r="K102" s="304"/>
    </row>
    <row r="103" s="1" customFormat="1" ht="17.25" customHeight="1">
      <c r="B103" s="302"/>
      <c r="C103" s="305" t="s">
        <v>387</v>
      </c>
      <c r="D103" s="305"/>
      <c r="E103" s="305"/>
      <c r="F103" s="305" t="s">
        <v>388</v>
      </c>
      <c r="G103" s="306"/>
      <c r="H103" s="305" t="s">
        <v>54</v>
      </c>
      <c r="I103" s="305" t="s">
        <v>57</v>
      </c>
      <c r="J103" s="305" t="s">
        <v>389</v>
      </c>
      <c r="K103" s="304"/>
    </row>
    <row r="104" s="1" customFormat="1" ht="17.25" customHeight="1">
      <c r="B104" s="302"/>
      <c r="C104" s="307" t="s">
        <v>390</v>
      </c>
      <c r="D104" s="307"/>
      <c r="E104" s="307"/>
      <c r="F104" s="308" t="s">
        <v>391</v>
      </c>
      <c r="G104" s="309"/>
      <c r="H104" s="307"/>
      <c r="I104" s="307"/>
      <c r="J104" s="307" t="s">
        <v>392</v>
      </c>
      <c r="K104" s="304"/>
    </row>
    <row r="105" s="1" customFormat="1" ht="5.25" customHeight="1">
      <c r="B105" s="302"/>
      <c r="C105" s="305"/>
      <c r="D105" s="305"/>
      <c r="E105" s="305"/>
      <c r="F105" s="305"/>
      <c r="G105" s="323"/>
      <c r="H105" s="305"/>
      <c r="I105" s="305"/>
      <c r="J105" s="305"/>
      <c r="K105" s="304"/>
    </row>
    <row r="106" s="1" customFormat="1" ht="15" customHeight="1">
      <c r="B106" s="302"/>
      <c r="C106" s="290" t="s">
        <v>53</v>
      </c>
      <c r="D106" s="312"/>
      <c r="E106" s="312"/>
      <c r="F106" s="313" t="s">
        <v>393</v>
      </c>
      <c r="G106" s="290"/>
      <c r="H106" s="290" t="s">
        <v>433</v>
      </c>
      <c r="I106" s="290" t="s">
        <v>395</v>
      </c>
      <c r="J106" s="290">
        <v>20</v>
      </c>
      <c r="K106" s="304"/>
    </row>
    <row r="107" s="1" customFormat="1" ht="15" customHeight="1">
      <c r="B107" s="302"/>
      <c r="C107" s="290" t="s">
        <v>396</v>
      </c>
      <c r="D107" s="290"/>
      <c r="E107" s="290"/>
      <c r="F107" s="313" t="s">
        <v>393</v>
      </c>
      <c r="G107" s="290"/>
      <c r="H107" s="290" t="s">
        <v>433</v>
      </c>
      <c r="I107" s="290" t="s">
        <v>395</v>
      </c>
      <c r="J107" s="290">
        <v>120</v>
      </c>
      <c r="K107" s="304"/>
    </row>
    <row r="108" s="1" customFormat="1" ht="15" customHeight="1">
      <c r="B108" s="315"/>
      <c r="C108" s="290" t="s">
        <v>398</v>
      </c>
      <c r="D108" s="290"/>
      <c r="E108" s="290"/>
      <c r="F108" s="313" t="s">
        <v>399</v>
      </c>
      <c r="G108" s="290"/>
      <c r="H108" s="290" t="s">
        <v>433</v>
      </c>
      <c r="I108" s="290" t="s">
        <v>395</v>
      </c>
      <c r="J108" s="290">
        <v>50</v>
      </c>
      <c r="K108" s="304"/>
    </row>
    <row r="109" s="1" customFormat="1" ht="15" customHeight="1">
      <c r="B109" s="315"/>
      <c r="C109" s="290" t="s">
        <v>401</v>
      </c>
      <c r="D109" s="290"/>
      <c r="E109" s="290"/>
      <c r="F109" s="313" t="s">
        <v>393</v>
      </c>
      <c r="G109" s="290"/>
      <c r="H109" s="290" t="s">
        <v>433</v>
      </c>
      <c r="I109" s="290" t="s">
        <v>403</v>
      </c>
      <c r="J109" s="290"/>
      <c r="K109" s="304"/>
    </row>
    <row r="110" s="1" customFormat="1" ht="15" customHeight="1">
      <c r="B110" s="315"/>
      <c r="C110" s="290" t="s">
        <v>412</v>
      </c>
      <c r="D110" s="290"/>
      <c r="E110" s="290"/>
      <c r="F110" s="313" t="s">
        <v>399</v>
      </c>
      <c r="G110" s="290"/>
      <c r="H110" s="290" t="s">
        <v>433</v>
      </c>
      <c r="I110" s="290" t="s">
        <v>395</v>
      </c>
      <c r="J110" s="290">
        <v>50</v>
      </c>
      <c r="K110" s="304"/>
    </row>
    <row r="111" s="1" customFormat="1" ht="15" customHeight="1">
      <c r="B111" s="315"/>
      <c r="C111" s="290" t="s">
        <v>420</v>
      </c>
      <c r="D111" s="290"/>
      <c r="E111" s="290"/>
      <c r="F111" s="313" t="s">
        <v>399</v>
      </c>
      <c r="G111" s="290"/>
      <c r="H111" s="290" t="s">
        <v>433</v>
      </c>
      <c r="I111" s="290" t="s">
        <v>395</v>
      </c>
      <c r="J111" s="290">
        <v>50</v>
      </c>
      <c r="K111" s="304"/>
    </row>
    <row r="112" s="1" customFormat="1" ht="15" customHeight="1">
      <c r="B112" s="315"/>
      <c r="C112" s="290" t="s">
        <v>418</v>
      </c>
      <c r="D112" s="290"/>
      <c r="E112" s="290"/>
      <c r="F112" s="313" t="s">
        <v>399</v>
      </c>
      <c r="G112" s="290"/>
      <c r="H112" s="290" t="s">
        <v>433</v>
      </c>
      <c r="I112" s="290" t="s">
        <v>395</v>
      </c>
      <c r="J112" s="290">
        <v>50</v>
      </c>
      <c r="K112" s="304"/>
    </row>
    <row r="113" s="1" customFormat="1" ht="15" customHeight="1">
      <c r="B113" s="315"/>
      <c r="C113" s="290" t="s">
        <v>53</v>
      </c>
      <c r="D113" s="290"/>
      <c r="E113" s="290"/>
      <c r="F113" s="313" t="s">
        <v>393</v>
      </c>
      <c r="G113" s="290"/>
      <c r="H113" s="290" t="s">
        <v>434</v>
      </c>
      <c r="I113" s="290" t="s">
        <v>395</v>
      </c>
      <c r="J113" s="290">
        <v>20</v>
      </c>
      <c r="K113" s="304"/>
    </row>
    <row r="114" s="1" customFormat="1" ht="15" customHeight="1">
      <c r="B114" s="315"/>
      <c r="C114" s="290" t="s">
        <v>435</v>
      </c>
      <c r="D114" s="290"/>
      <c r="E114" s="290"/>
      <c r="F114" s="313" t="s">
        <v>393</v>
      </c>
      <c r="G114" s="290"/>
      <c r="H114" s="290" t="s">
        <v>436</v>
      </c>
      <c r="I114" s="290" t="s">
        <v>395</v>
      </c>
      <c r="J114" s="290">
        <v>120</v>
      </c>
      <c r="K114" s="304"/>
    </row>
    <row r="115" s="1" customFormat="1" ht="15" customHeight="1">
      <c r="B115" s="315"/>
      <c r="C115" s="290" t="s">
        <v>38</v>
      </c>
      <c r="D115" s="290"/>
      <c r="E115" s="290"/>
      <c r="F115" s="313" t="s">
        <v>393</v>
      </c>
      <c r="G115" s="290"/>
      <c r="H115" s="290" t="s">
        <v>437</v>
      </c>
      <c r="I115" s="290" t="s">
        <v>428</v>
      </c>
      <c r="J115" s="290"/>
      <c r="K115" s="304"/>
    </row>
    <row r="116" s="1" customFormat="1" ht="15" customHeight="1">
      <c r="B116" s="315"/>
      <c r="C116" s="290" t="s">
        <v>48</v>
      </c>
      <c r="D116" s="290"/>
      <c r="E116" s="290"/>
      <c r="F116" s="313" t="s">
        <v>393</v>
      </c>
      <c r="G116" s="290"/>
      <c r="H116" s="290" t="s">
        <v>438</v>
      </c>
      <c r="I116" s="290" t="s">
        <v>428</v>
      </c>
      <c r="J116" s="290"/>
      <c r="K116" s="304"/>
    </row>
    <row r="117" s="1" customFormat="1" ht="15" customHeight="1">
      <c r="B117" s="315"/>
      <c r="C117" s="290" t="s">
        <v>57</v>
      </c>
      <c r="D117" s="290"/>
      <c r="E117" s="290"/>
      <c r="F117" s="313" t="s">
        <v>393</v>
      </c>
      <c r="G117" s="290"/>
      <c r="H117" s="290" t="s">
        <v>439</v>
      </c>
      <c r="I117" s="290" t="s">
        <v>440</v>
      </c>
      <c r="J117" s="290"/>
      <c r="K117" s="304"/>
    </row>
    <row r="118" s="1" customFormat="1" ht="15" customHeight="1">
      <c r="B118" s="318"/>
      <c r="C118" s="324"/>
      <c r="D118" s="324"/>
      <c r="E118" s="324"/>
      <c r="F118" s="324"/>
      <c r="G118" s="324"/>
      <c r="H118" s="324"/>
      <c r="I118" s="324"/>
      <c r="J118" s="324"/>
      <c r="K118" s="320"/>
    </row>
    <row r="119" s="1" customFormat="1" ht="18.75" customHeight="1">
      <c r="B119" s="325"/>
      <c r="C119" s="326"/>
      <c r="D119" s="326"/>
      <c r="E119" s="326"/>
      <c r="F119" s="327"/>
      <c r="G119" s="326"/>
      <c r="H119" s="326"/>
      <c r="I119" s="326"/>
      <c r="J119" s="326"/>
      <c r="K119" s="325"/>
    </row>
    <row r="120" s="1" customFormat="1" ht="18.75" customHeight="1">
      <c r="B120" s="298"/>
      <c r="C120" s="298"/>
      <c r="D120" s="298"/>
      <c r="E120" s="298"/>
      <c r="F120" s="298"/>
      <c r="G120" s="298"/>
      <c r="H120" s="298"/>
      <c r="I120" s="298"/>
      <c r="J120" s="298"/>
      <c r="K120" s="298"/>
    </row>
    <row r="121" s="1" customFormat="1" ht="7.5" customHeight="1">
      <c r="B121" s="328"/>
      <c r="C121" s="329"/>
      <c r="D121" s="329"/>
      <c r="E121" s="329"/>
      <c r="F121" s="329"/>
      <c r="G121" s="329"/>
      <c r="H121" s="329"/>
      <c r="I121" s="329"/>
      <c r="J121" s="329"/>
      <c r="K121" s="330"/>
    </row>
    <row r="122" s="1" customFormat="1" ht="45" customHeight="1">
      <c r="B122" s="331"/>
      <c r="C122" s="281" t="s">
        <v>441</v>
      </c>
      <c r="D122" s="281"/>
      <c r="E122" s="281"/>
      <c r="F122" s="281"/>
      <c r="G122" s="281"/>
      <c r="H122" s="281"/>
      <c r="I122" s="281"/>
      <c r="J122" s="281"/>
      <c r="K122" s="332"/>
    </row>
    <row r="123" s="1" customFormat="1" ht="17.25" customHeight="1">
      <c r="B123" s="333"/>
      <c r="C123" s="305" t="s">
        <v>387</v>
      </c>
      <c r="D123" s="305"/>
      <c r="E123" s="305"/>
      <c r="F123" s="305" t="s">
        <v>388</v>
      </c>
      <c r="G123" s="306"/>
      <c r="H123" s="305" t="s">
        <v>54</v>
      </c>
      <c r="I123" s="305" t="s">
        <v>57</v>
      </c>
      <c r="J123" s="305" t="s">
        <v>389</v>
      </c>
      <c r="K123" s="334"/>
    </row>
    <row r="124" s="1" customFormat="1" ht="17.25" customHeight="1">
      <c r="B124" s="333"/>
      <c r="C124" s="307" t="s">
        <v>390</v>
      </c>
      <c r="D124" s="307"/>
      <c r="E124" s="307"/>
      <c r="F124" s="308" t="s">
        <v>391</v>
      </c>
      <c r="G124" s="309"/>
      <c r="H124" s="307"/>
      <c r="I124" s="307"/>
      <c r="J124" s="307" t="s">
        <v>392</v>
      </c>
      <c r="K124" s="334"/>
    </row>
    <row r="125" s="1" customFormat="1" ht="5.25" customHeight="1">
      <c r="B125" s="335"/>
      <c r="C125" s="310"/>
      <c r="D125" s="310"/>
      <c r="E125" s="310"/>
      <c r="F125" s="310"/>
      <c r="G125" s="336"/>
      <c r="H125" s="310"/>
      <c r="I125" s="310"/>
      <c r="J125" s="310"/>
      <c r="K125" s="337"/>
    </row>
    <row r="126" s="1" customFormat="1" ht="15" customHeight="1">
      <c r="B126" s="335"/>
      <c r="C126" s="290" t="s">
        <v>396</v>
      </c>
      <c r="D126" s="312"/>
      <c r="E126" s="312"/>
      <c r="F126" s="313" t="s">
        <v>393</v>
      </c>
      <c r="G126" s="290"/>
      <c r="H126" s="290" t="s">
        <v>433</v>
      </c>
      <c r="I126" s="290" t="s">
        <v>395</v>
      </c>
      <c r="J126" s="290">
        <v>120</v>
      </c>
      <c r="K126" s="338"/>
    </row>
    <row r="127" s="1" customFormat="1" ht="15" customHeight="1">
      <c r="B127" s="335"/>
      <c r="C127" s="290" t="s">
        <v>442</v>
      </c>
      <c r="D127" s="290"/>
      <c r="E127" s="290"/>
      <c r="F127" s="313" t="s">
        <v>393</v>
      </c>
      <c r="G127" s="290"/>
      <c r="H127" s="290" t="s">
        <v>443</v>
      </c>
      <c r="I127" s="290" t="s">
        <v>395</v>
      </c>
      <c r="J127" s="290" t="s">
        <v>444</v>
      </c>
      <c r="K127" s="338"/>
    </row>
    <row r="128" s="1" customFormat="1" ht="15" customHeight="1">
      <c r="B128" s="335"/>
      <c r="C128" s="290" t="s">
        <v>341</v>
      </c>
      <c r="D128" s="290"/>
      <c r="E128" s="290"/>
      <c r="F128" s="313" t="s">
        <v>393</v>
      </c>
      <c r="G128" s="290"/>
      <c r="H128" s="290" t="s">
        <v>445</v>
      </c>
      <c r="I128" s="290" t="s">
        <v>395</v>
      </c>
      <c r="J128" s="290" t="s">
        <v>444</v>
      </c>
      <c r="K128" s="338"/>
    </row>
    <row r="129" s="1" customFormat="1" ht="15" customHeight="1">
      <c r="B129" s="335"/>
      <c r="C129" s="290" t="s">
        <v>404</v>
      </c>
      <c r="D129" s="290"/>
      <c r="E129" s="290"/>
      <c r="F129" s="313" t="s">
        <v>399</v>
      </c>
      <c r="G129" s="290"/>
      <c r="H129" s="290" t="s">
        <v>405</v>
      </c>
      <c r="I129" s="290" t="s">
        <v>395</v>
      </c>
      <c r="J129" s="290">
        <v>15</v>
      </c>
      <c r="K129" s="338"/>
    </row>
    <row r="130" s="1" customFormat="1" ht="15" customHeight="1">
      <c r="B130" s="335"/>
      <c r="C130" s="316" t="s">
        <v>406</v>
      </c>
      <c r="D130" s="316"/>
      <c r="E130" s="316"/>
      <c r="F130" s="317" t="s">
        <v>399</v>
      </c>
      <c r="G130" s="316"/>
      <c r="H130" s="316" t="s">
        <v>407</v>
      </c>
      <c r="I130" s="316" t="s">
        <v>395</v>
      </c>
      <c r="J130" s="316">
        <v>15</v>
      </c>
      <c r="K130" s="338"/>
    </row>
    <row r="131" s="1" customFormat="1" ht="15" customHeight="1">
      <c r="B131" s="335"/>
      <c r="C131" s="316" t="s">
        <v>408</v>
      </c>
      <c r="D131" s="316"/>
      <c r="E131" s="316"/>
      <c r="F131" s="317" t="s">
        <v>399</v>
      </c>
      <c r="G131" s="316"/>
      <c r="H131" s="316" t="s">
        <v>409</v>
      </c>
      <c r="I131" s="316" t="s">
        <v>395</v>
      </c>
      <c r="J131" s="316">
        <v>20</v>
      </c>
      <c r="K131" s="338"/>
    </row>
    <row r="132" s="1" customFormat="1" ht="15" customHeight="1">
      <c r="B132" s="335"/>
      <c r="C132" s="316" t="s">
        <v>410</v>
      </c>
      <c r="D132" s="316"/>
      <c r="E132" s="316"/>
      <c r="F132" s="317" t="s">
        <v>399</v>
      </c>
      <c r="G132" s="316"/>
      <c r="H132" s="316" t="s">
        <v>411</v>
      </c>
      <c r="I132" s="316" t="s">
        <v>395</v>
      </c>
      <c r="J132" s="316">
        <v>20</v>
      </c>
      <c r="K132" s="338"/>
    </row>
    <row r="133" s="1" customFormat="1" ht="15" customHeight="1">
      <c r="B133" s="335"/>
      <c r="C133" s="290" t="s">
        <v>398</v>
      </c>
      <c r="D133" s="290"/>
      <c r="E133" s="290"/>
      <c r="F133" s="313" t="s">
        <v>399</v>
      </c>
      <c r="G133" s="290"/>
      <c r="H133" s="290" t="s">
        <v>433</v>
      </c>
      <c r="I133" s="290" t="s">
        <v>395</v>
      </c>
      <c r="J133" s="290">
        <v>50</v>
      </c>
      <c r="K133" s="338"/>
    </row>
    <row r="134" s="1" customFormat="1" ht="15" customHeight="1">
      <c r="B134" s="335"/>
      <c r="C134" s="290" t="s">
        <v>412</v>
      </c>
      <c r="D134" s="290"/>
      <c r="E134" s="290"/>
      <c r="F134" s="313" t="s">
        <v>399</v>
      </c>
      <c r="G134" s="290"/>
      <c r="H134" s="290" t="s">
        <v>433</v>
      </c>
      <c r="I134" s="290" t="s">
        <v>395</v>
      </c>
      <c r="J134" s="290">
        <v>50</v>
      </c>
      <c r="K134" s="338"/>
    </row>
    <row r="135" s="1" customFormat="1" ht="15" customHeight="1">
      <c r="B135" s="335"/>
      <c r="C135" s="290" t="s">
        <v>418</v>
      </c>
      <c r="D135" s="290"/>
      <c r="E135" s="290"/>
      <c r="F135" s="313" t="s">
        <v>399</v>
      </c>
      <c r="G135" s="290"/>
      <c r="H135" s="290" t="s">
        <v>433</v>
      </c>
      <c r="I135" s="290" t="s">
        <v>395</v>
      </c>
      <c r="J135" s="290">
        <v>50</v>
      </c>
      <c r="K135" s="338"/>
    </row>
    <row r="136" s="1" customFormat="1" ht="15" customHeight="1">
      <c r="B136" s="335"/>
      <c r="C136" s="290" t="s">
        <v>420</v>
      </c>
      <c r="D136" s="290"/>
      <c r="E136" s="290"/>
      <c r="F136" s="313" t="s">
        <v>399</v>
      </c>
      <c r="G136" s="290"/>
      <c r="H136" s="290" t="s">
        <v>433</v>
      </c>
      <c r="I136" s="290" t="s">
        <v>395</v>
      </c>
      <c r="J136" s="290">
        <v>50</v>
      </c>
      <c r="K136" s="338"/>
    </row>
    <row r="137" s="1" customFormat="1" ht="15" customHeight="1">
      <c r="B137" s="335"/>
      <c r="C137" s="290" t="s">
        <v>421</v>
      </c>
      <c r="D137" s="290"/>
      <c r="E137" s="290"/>
      <c r="F137" s="313" t="s">
        <v>399</v>
      </c>
      <c r="G137" s="290"/>
      <c r="H137" s="290" t="s">
        <v>446</v>
      </c>
      <c r="I137" s="290" t="s">
        <v>395</v>
      </c>
      <c r="J137" s="290">
        <v>255</v>
      </c>
      <c r="K137" s="338"/>
    </row>
    <row r="138" s="1" customFormat="1" ht="15" customHeight="1">
      <c r="B138" s="335"/>
      <c r="C138" s="290" t="s">
        <v>423</v>
      </c>
      <c r="D138" s="290"/>
      <c r="E138" s="290"/>
      <c r="F138" s="313" t="s">
        <v>393</v>
      </c>
      <c r="G138" s="290"/>
      <c r="H138" s="290" t="s">
        <v>447</v>
      </c>
      <c r="I138" s="290" t="s">
        <v>425</v>
      </c>
      <c r="J138" s="290"/>
      <c r="K138" s="338"/>
    </row>
    <row r="139" s="1" customFormat="1" ht="15" customHeight="1">
      <c r="B139" s="335"/>
      <c r="C139" s="290" t="s">
        <v>426</v>
      </c>
      <c r="D139" s="290"/>
      <c r="E139" s="290"/>
      <c r="F139" s="313" t="s">
        <v>393</v>
      </c>
      <c r="G139" s="290"/>
      <c r="H139" s="290" t="s">
        <v>448</v>
      </c>
      <c r="I139" s="290" t="s">
        <v>428</v>
      </c>
      <c r="J139" s="290"/>
      <c r="K139" s="338"/>
    </row>
    <row r="140" s="1" customFormat="1" ht="15" customHeight="1">
      <c r="B140" s="335"/>
      <c r="C140" s="290" t="s">
        <v>429</v>
      </c>
      <c r="D140" s="290"/>
      <c r="E140" s="290"/>
      <c r="F140" s="313" t="s">
        <v>393</v>
      </c>
      <c r="G140" s="290"/>
      <c r="H140" s="290" t="s">
        <v>429</v>
      </c>
      <c r="I140" s="290" t="s">
        <v>428</v>
      </c>
      <c r="J140" s="290"/>
      <c r="K140" s="338"/>
    </row>
    <row r="141" s="1" customFormat="1" ht="15" customHeight="1">
      <c r="B141" s="335"/>
      <c r="C141" s="290" t="s">
        <v>38</v>
      </c>
      <c r="D141" s="290"/>
      <c r="E141" s="290"/>
      <c r="F141" s="313" t="s">
        <v>393</v>
      </c>
      <c r="G141" s="290"/>
      <c r="H141" s="290" t="s">
        <v>449</v>
      </c>
      <c r="I141" s="290" t="s">
        <v>428</v>
      </c>
      <c r="J141" s="290"/>
      <c r="K141" s="338"/>
    </row>
    <row r="142" s="1" customFormat="1" ht="15" customHeight="1">
      <c r="B142" s="335"/>
      <c r="C142" s="290" t="s">
        <v>450</v>
      </c>
      <c r="D142" s="290"/>
      <c r="E142" s="290"/>
      <c r="F142" s="313" t="s">
        <v>393</v>
      </c>
      <c r="G142" s="290"/>
      <c r="H142" s="290" t="s">
        <v>451</v>
      </c>
      <c r="I142" s="290" t="s">
        <v>428</v>
      </c>
      <c r="J142" s="290"/>
      <c r="K142" s="338"/>
    </row>
    <row r="143" s="1" customFormat="1" ht="15" customHeight="1">
      <c r="B143" s="339"/>
      <c r="C143" s="340"/>
      <c r="D143" s="340"/>
      <c r="E143" s="340"/>
      <c r="F143" s="340"/>
      <c r="G143" s="340"/>
      <c r="H143" s="340"/>
      <c r="I143" s="340"/>
      <c r="J143" s="340"/>
      <c r="K143" s="341"/>
    </row>
    <row r="144" s="1" customFormat="1" ht="18.75" customHeight="1">
      <c r="B144" s="326"/>
      <c r="C144" s="326"/>
      <c r="D144" s="326"/>
      <c r="E144" s="326"/>
      <c r="F144" s="327"/>
      <c r="G144" s="326"/>
      <c r="H144" s="326"/>
      <c r="I144" s="326"/>
      <c r="J144" s="326"/>
      <c r="K144" s="326"/>
    </row>
    <row r="145" s="1" customFormat="1" ht="18.75" customHeight="1">
      <c r="B145" s="298"/>
      <c r="C145" s="298"/>
      <c r="D145" s="298"/>
      <c r="E145" s="298"/>
      <c r="F145" s="298"/>
      <c r="G145" s="298"/>
      <c r="H145" s="298"/>
      <c r="I145" s="298"/>
      <c r="J145" s="298"/>
      <c r="K145" s="298"/>
    </row>
    <row r="146" s="1" customFormat="1" ht="7.5" customHeight="1">
      <c r="B146" s="299"/>
      <c r="C146" s="300"/>
      <c r="D146" s="300"/>
      <c r="E146" s="300"/>
      <c r="F146" s="300"/>
      <c r="G146" s="300"/>
      <c r="H146" s="300"/>
      <c r="I146" s="300"/>
      <c r="J146" s="300"/>
      <c r="K146" s="301"/>
    </row>
    <row r="147" s="1" customFormat="1" ht="45" customHeight="1">
      <c r="B147" s="302"/>
      <c r="C147" s="303" t="s">
        <v>452</v>
      </c>
      <c r="D147" s="303"/>
      <c r="E147" s="303"/>
      <c r="F147" s="303"/>
      <c r="G147" s="303"/>
      <c r="H147" s="303"/>
      <c r="I147" s="303"/>
      <c r="J147" s="303"/>
      <c r="K147" s="304"/>
    </row>
    <row r="148" s="1" customFormat="1" ht="17.25" customHeight="1">
      <c r="B148" s="302"/>
      <c r="C148" s="305" t="s">
        <v>387</v>
      </c>
      <c r="D148" s="305"/>
      <c r="E148" s="305"/>
      <c r="F148" s="305" t="s">
        <v>388</v>
      </c>
      <c r="G148" s="306"/>
      <c r="H148" s="305" t="s">
        <v>54</v>
      </c>
      <c r="I148" s="305" t="s">
        <v>57</v>
      </c>
      <c r="J148" s="305" t="s">
        <v>389</v>
      </c>
      <c r="K148" s="304"/>
    </row>
    <row r="149" s="1" customFormat="1" ht="17.25" customHeight="1">
      <c r="B149" s="302"/>
      <c r="C149" s="307" t="s">
        <v>390</v>
      </c>
      <c r="D149" s="307"/>
      <c r="E149" s="307"/>
      <c r="F149" s="308" t="s">
        <v>391</v>
      </c>
      <c r="G149" s="309"/>
      <c r="H149" s="307"/>
      <c r="I149" s="307"/>
      <c r="J149" s="307" t="s">
        <v>392</v>
      </c>
      <c r="K149" s="304"/>
    </row>
    <row r="150" s="1" customFormat="1" ht="5.25" customHeight="1">
      <c r="B150" s="315"/>
      <c r="C150" s="310"/>
      <c r="D150" s="310"/>
      <c r="E150" s="310"/>
      <c r="F150" s="310"/>
      <c r="G150" s="311"/>
      <c r="H150" s="310"/>
      <c r="I150" s="310"/>
      <c r="J150" s="310"/>
      <c r="K150" s="338"/>
    </row>
    <row r="151" s="1" customFormat="1" ht="15" customHeight="1">
      <c r="B151" s="315"/>
      <c r="C151" s="342" t="s">
        <v>396</v>
      </c>
      <c r="D151" s="290"/>
      <c r="E151" s="290"/>
      <c r="F151" s="343" t="s">
        <v>393</v>
      </c>
      <c r="G151" s="290"/>
      <c r="H151" s="342" t="s">
        <v>433</v>
      </c>
      <c r="I151" s="342" t="s">
        <v>395</v>
      </c>
      <c r="J151" s="342">
        <v>120</v>
      </c>
      <c r="K151" s="338"/>
    </row>
    <row r="152" s="1" customFormat="1" ht="15" customHeight="1">
      <c r="B152" s="315"/>
      <c r="C152" s="342" t="s">
        <v>442</v>
      </c>
      <c r="D152" s="290"/>
      <c r="E152" s="290"/>
      <c r="F152" s="343" t="s">
        <v>393</v>
      </c>
      <c r="G152" s="290"/>
      <c r="H152" s="342" t="s">
        <v>453</v>
      </c>
      <c r="I152" s="342" t="s">
        <v>395</v>
      </c>
      <c r="J152" s="342" t="s">
        <v>444</v>
      </c>
      <c r="K152" s="338"/>
    </row>
    <row r="153" s="1" customFormat="1" ht="15" customHeight="1">
      <c r="B153" s="315"/>
      <c r="C153" s="342" t="s">
        <v>341</v>
      </c>
      <c r="D153" s="290"/>
      <c r="E153" s="290"/>
      <c r="F153" s="343" t="s">
        <v>393</v>
      </c>
      <c r="G153" s="290"/>
      <c r="H153" s="342" t="s">
        <v>454</v>
      </c>
      <c r="I153" s="342" t="s">
        <v>395</v>
      </c>
      <c r="J153" s="342" t="s">
        <v>444</v>
      </c>
      <c r="K153" s="338"/>
    </row>
    <row r="154" s="1" customFormat="1" ht="15" customHeight="1">
      <c r="B154" s="315"/>
      <c r="C154" s="342" t="s">
        <v>398</v>
      </c>
      <c r="D154" s="290"/>
      <c r="E154" s="290"/>
      <c r="F154" s="343" t="s">
        <v>399</v>
      </c>
      <c r="G154" s="290"/>
      <c r="H154" s="342" t="s">
        <v>433</v>
      </c>
      <c r="I154" s="342" t="s">
        <v>395</v>
      </c>
      <c r="J154" s="342">
        <v>50</v>
      </c>
      <c r="K154" s="338"/>
    </row>
    <row r="155" s="1" customFormat="1" ht="15" customHeight="1">
      <c r="B155" s="315"/>
      <c r="C155" s="342" t="s">
        <v>401</v>
      </c>
      <c r="D155" s="290"/>
      <c r="E155" s="290"/>
      <c r="F155" s="343" t="s">
        <v>393</v>
      </c>
      <c r="G155" s="290"/>
      <c r="H155" s="342" t="s">
        <v>433</v>
      </c>
      <c r="I155" s="342" t="s">
        <v>403</v>
      </c>
      <c r="J155" s="342"/>
      <c r="K155" s="338"/>
    </row>
    <row r="156" s="1" customFormat="1" ht="15" customHeight="1">
      <c r="B156" s="315"/>
      <c r="C156" s="342" t="s">
        <v>412</v>
      </c>
      <c r="D156" s="290"/>
      <c r="E156" s="290"/>
      <c r="F156" s="343" t="s">
        <v>399</v>
      </c>
      <c r="G156" s="290"/>
      <c r="H156" s="342" t="s">
        <v>433</v>
      </c>
      <c r="I156" s="342" t="s">
        <v>395</v>
      </c>
      <c r="J156" s="342">
        <v>50</v>
      </c>
      <c r="K156" s="338"/>
    </row>
    <row r="157" s="1" customFormat="1" ht="15" customHeight="1">
      <c r="B157" s="315"/>
      <c r="C157" s="342" t="s">
        <v>420</v>
      </c>
      <c r="D157" s="290"/>
      <c r="E157" s="290"/>
      <c r="F157" s="343" t="s">
        <v>399</v>
      </c>
      <c r="G157" s="290"/>
      <c r="H157" s="342" t="s">
        <v>433</v>
      </c>
      <c r="I157" s="342" t="s">
        <v>395</v>
      </c>
      <c r="J157" s="342">
        <v>50</v>
      </c>
      <c r="K157" s="338"/>
    </row>
    <row r="158" s="1" customFormat="1" ht="15" customHeight="1">
      <c r="B158" s="315"/>
      <c r="C158" s="342" t="s">
        <v>418</v>
      </c>
      <c r="D158" s="290"/>
      <c r="E158" s="290"/>
      <c r="F158" s="343" t="s">
        <v>399</v>
      </c>
      <c r="G158" s="290"/>
      <c r="H158" s="342" t="s">
        <v>433</v>
      </c>
      <c r="I158" s="342" t="s">
        <v>395</v>
      </c>
      <c r="J158" s="342">
        <v>50</v>
      </c>
      <c r="K158" s="338"/>
    </row>
    <row r="159" s="1" customFormat="1" ht="15" customHeight="1">
      <c r="B159" s="315"/>
      <c r="C159" s="342" t="s">
        <v>82</v>
      </c>
      <c r="D159" s="290"/>
      <c r="E159" s="290"/>
      <c r="F159" s="343" t="s">
        <v>393</v>
      </c>
      <c r="G159" s="290"/>
      <c r="H159" s="342" t="s">
        <v>455</v>
      </c>
      <c r="I159" s="342" t="s">
        <v>395</v>
      </c>
      <c r="J159" s="342" t="s">
        <v>456</v>
      </c>
      <c r="K159" s="338"/>
    </row>
    <row r="160" s="1" customFormat="1" ht="15" customHeight="1">
      <c r="B160" s="315"/>
      <c r="C160" s="342" t="s">
        <v>457</v>
      </c>
      <c r="D160" s="290"/>
      <c r="E160" s="290"/>
      <c r="F160" s="343" t="s">
        <v>393</v>
      </c>
      <c r="G160" s="290"/>
      <c r="H160" s="342" t="s">
        <v>458</v>
      </c>
      <c r="I160" s="342" t="s">
        <v>428</v>
      </c>
      <c r="J160" s="342"/>
      <c r="K160" s="338"/>
    </row>
    <row r="161" s="1" customFormat="1" ht="15" customHeight="1">
      <c r="B161" s="344"/>
      <c r="C161" s="324"/>
      <c r="D161" s="324"/>
      <c r="E161" s="324"/>
      <c r="F161" s="324"/>
      <c r="G161" s="324"/>
      <c r="H161" s="324"/>
      <c r="I161" s="324"/>
      <c r="J161" s="324"/>
      <c r="K161" s="345"/>
    </row>
    <row r="162" s="1" customFormat="1" ht="18.75" customHeight="1">
      <c r="B162" s="326"/>
      <c r="C162" s="336"/>
      <c r="D162" s="336"/>
      <c r="E162" s="336"/>
      <c r="F162" s="346"/>
      <c r="G162" s="336"/>
      <c r="H162" s="336"/>
      <c r="I162" s="336"/>
      <c r="J162" s="336"/>
      <c r="K162" s="326"/>
    </row>
    <row r="163" s="1" customFormat="1" ht="18.75" customHeight="1">
      <c r="B163" s="298"/>
      <c r="C163" s="298"/>
      <c r="D163" s="298"/>
      <c r="E163" s="298"/>
      <c r="F163" s="298"/>
      <c r="G163" s="298"/>
      <c r="H163" s="298"/>
      <c r="I163" s="298"/>
      <c r="J163" s="298"/>
      <c r="K163" s="298"/>
    </row>
    <row r="164" s="1" customFormat="1" ht="7.5" customHeight="1">
      <c r="B164" s="277"/>
      <c r="C164" s="278"/>
      <c r="D164" s="278"/>
      <c r="E164" s="278"/>
      <c r="F164" s="278"/>
      <c r="G164" s="278"/>
      <c r="H164" s="278"/>
      <c r="I164" s="278"/>
      <c r="J164" s="278"/>
      <c r="K164" s="279"/>
    </row>
    <row r="165" s="1" customFormat="1" ht="45" customHeight="1">
      <c r="B165" s="280"/>
      <c r="C165" s="281" t="s">
        <v>459</v>
      </c>
      <c r="D165" s="281"/>
      <c r="E165" s="281"/>
      <c r="F165" s="281"/>
      <c r="G165" s="281"/>
      <c r="H165" s="281"/>
      <c r="I165" s="281"/>
      <c r="J165" s="281"/>
      <c r="K165" s="282"/>
    </row>
    <row r="166" s="1" customFormat="1" ht="17.25" customHeight="1">
      <c r="B166" s="280"/>
      <c r="C166" s="305" t="s">
        <v>387</v>
      </c>
      <c r="D166" s="305"/>
      <c r="E166" s="305"/>
      <c r="F166" s="305" t="s">
        <v>388</v>
      </c>
      <c r="G166" s="347"/>
      <c r="H166" s="348" t="s">
        <v>54</v>
      </c>
      <c r="I166" s="348" t="s">
        <v>57</v>
      </c>
      <c r="J166" s="305" t="s">
        <v>389</v>
      </c>
      <c r="K166" s="282"/>
    </row>
    <row r="167" s="1" customFormat="1" ht="17.25" customHeight="1">
      <c r="B167" s="283"/>
      <c r="C167" s="307" t="s">
        <v>390</v>
      </c>
      <c r="D167" s="307"/>
      <c r="E167" s="307"/>
      <c r="F167" s="308" t="s">
        <v>391</v>
      </c>
      <c r="G167" s="349"/>
      <c r="H167" s="350"/>
      <c r="I167" s="350"/>
      <c r="J167" s="307" t="s">
        <v>392</v>
      </c>
      <c r="K167" s="285"/>
    </row>
    <row r="168" s="1" customFormat="1" ht="5.25" customHeight="1">
      <c r="B168" s="315"/>
      <c r="C168" s="310"/>
      <c r="D168" s="310"/>
      <c r="E168" s="310"/>
      <c r="F168" s="310"/>
      <c r="G168" s="311"/>
      <c r="H168" s="310"/>
      <c r="I168" s="310"/>
      <c r="J168" s="310"/>
      <c r="K168" s="338"/>
    </row>
    <row r="169" s="1" customFormat="1" ht="15" customHeight="1">
      <c r="B169" s="315"/>
      <c r="C169" s="290" t="s">
        <v>396</v>
      </c>
      <c r="D169" s="290"/>
      <c r="E169" s="290"/>
      <c r="F169" s="313" t="s">
        <v>393</v>
      </c>
      <c r="G169" s="290"/>
      <c r="H169" s="290" t="s">
        <v>433</v>
      </c>
      <c r="I169" s="290" t="s">
        <v>395</v>
      </c>
      <c r="J169" s="290">
        <v>120</v>
      </c>
      <c r="K169" s="338"/>
    </row>
    <row r="170" s="1" customFormat="1" ht="15" customHeight="1">
      <c r="B170" s="315"/>
      <c r="C170" s="290" t="s">
        <v>442</v>
      </c>
      <c r="D170" s="290"/>
      <c r="E170" s="290"/>
      <c r="F170" s="313" t="s">
        <v>393</v>
      </c>
      <c r="G170" s="290"/>
      <c r="H170" s="290" t="s">
        <v>443</v>
      </c>
      <c r="I170" s="290" t="s">
        <v>395</v>
      </c>
      <c r="J170" s="290" t="s">
        <v>444</v>
      </c>
      <c r="K170" s="338"/>
    </row>
    <row r="171" s="1" customFormat="1" ht="15" customHeight="1">
      <c r="B171" s="315"/>
      <c r="C171" s="290" t="s">
        <v>341</v>
      </c>
      <c r="D171" s="290"/>
      <c r="E171" s="290"/>
      <c r="F171" s="313" t="s">
        <v>393</v>
      </c>
      <c r="G171" s="290"/>
      <c r="H171" s="290" t="s">
        <v>460</v>
      </c>
      <c r="I171" s="290" t="s">
        <v>395</v>
      </c>
      <c r="J171" s="290" t="s">
        <v>444</v>
      </c>
      <c r="K171" s="338"/>
    </row>
    <row r="172" s="1" customFormat="1" ht="15" customHeight="1">
      <c r="B172" s="315"/>
      <c r="C172" s="290" t="s">
        <v>398</v>
      </c>
      <c r="D172" s="290"/>
      <c r="E172" s="290"/>
      <c r="F172" s="313" t="s">
        <v>399</v>
      </c>
      <c r="G172" s="290"/>
      <c r="H172" s="290" t="s">
        <v>460</v>
      </c>
      <c r="I172" s="290" t="s">
        <v>395</v>
      </c>
      <c r="J172" s="290">
        <v>50</v>
      </c>
      <c r="K172" s="338"/>
    </row>
    <row r="173" s="1" customFormat="1" ht="15" customHeight="1">
      <c r="B173" s="315"/>
      <c r="C173" s="290" t="s">
        <v>401</v>
      </c>
      <c r="D173" s="290"/>
      <c r="E173" s="290"/>
      <c r="F173" s="313" t="s">
        <v>393</v>
      </c>
      <c r="G173" s="290"/>
      <c r="H173" s="290" t="s">
        <v>460</v>
      </c>
      <c r="I173" s="290" t="s">
        <v>403</v>
      </c>
      <c r="J173" s="290"/>
      <c r="K173" s="338"/>
    </row>
    <row r="174" s="1" customFormat="1" ht="15" customHeight="1">
      <c r="B174" s="315"/>
      <c r="C174" s="290" t="s">
        <v>412</v>
      </c>
      <c r="D174" s="290"/>
      <c r="E174" s="290"/>
      <c r="F174" s="313" t="s">
        <v>399</v>
      </c>
      <c r="G174" s="290"/>
      <c r="H174" s="290" t="s">
        <v>460</v>
      </c>
      <c r="I174" s="290" t="s">
        <v>395</v>
      </c>
      <c r="J174" s="290">
        <v>50</v>
      </c>
      <c r="K174" s="338"/>
    </row>
    <row r="175" s="1" customFormat="1" ht="15" customHeight="1">
      <c r="B175" s="315"/>
      <c r="C175" s="290" t="s">
        <v>420</v>
      </c>
      <c r="D175" s="290"/>
      <c r="E175" s="290"/>
      <c r="F175" s="313" t="s">
        <v>399</v>
      </c>
      <c r="G175" s="290"/>
      <c r="H175" s="290" t="s">
        <v>460</v>
      </c>
      <c r="I175" s="290" t="s">
        <v>395</v>
      </c>
      <c r="J175" s="290">
        <v>50</v>
      </c>
      <c r="K175" s="338"/>
    </row>
    <row r="176" s="1" customFormat="1" ht="15" customHeight="1">
      <c r="B176" s="315"/>
      <c r="C176" s="290" t="s">
        <v>418</v>
      </c>
      <c r="D176" s="290"/>
      <c r="E176" s="290"/>
      <c r="F176" s="313" t="s">
        <v>399</v>
      </c>
      <c r="G176" s="290"/>
      <c r="H176" s="290" t="s">
        <v>460</v>
      </c>
      <c r="I176" s="290" t="s">
        <v>395</v>
      </c>
      <c r="J176" s="290">
        <v>50</v>
      </c>
      <c r="K176" s="338"/>
    </row>
    <row r="177" s="1" customFormat="1" ht="15" customHeight="1">
      <c r="B177" s="315"/>
      <c r="C177" s="290" t="s">
        <v>99</v>
      </c>
      <c r="D177" s="290"/>
      <c r="E177" s="290"/>
      <c r="F177" s="313" t="s">
        <v>393</v>
      </c>
      <c r="G177" s="290"/>
      <c r="H177" s="290" t="s">
        <v>461</v>
      </c>
      <c r="I177" s="290" t="s">
        <v>462</v>
      </c>
      <c r="J177" s="290"/>
      <c r="K177" s="338"/>
    </row>
    <row r="178" s="1" customFormat="1" ht="15" customHeight="1">
      <c r="B178" s="315"/>
      <c r="C178" s="290" t="s">
        <v>57</v>
      </c>
      <c r="D178" s="290"/>
      <c r="E178" s="290"/>
      <c r="F178" s="313" t="s">
        <v>393</v>
      </c>
      <c r="G178" s="290"/>
      <c r="H178" s="290" t="s">
        <v>463</v>
      </c>
      <c r="I178" s="290" t="s">
        <v>464</v>
      </c>
      <c r="J178" s="290">
        <v>1</v>
      </c>
      <c r="K178" s="338"/>
    </row>
    <row r="179" s="1" customFormat="1" ht="15" customHeight="1">
      <c r="B179" s="315"/>
      <c r="C179" s="290" t="s">
        <v>53</v>
      </c>
      <c r="D179" s="290"/>
      <c r="E179" s="290"/>
      <c r="F179" s="313" t="s">
        <v>393</v>
      </c>
      <c r="G179" s="290"/>
      <c r="H179" s="290" t="s">
        <v>465</v>
      </c>
      <c r="I179" s="290" t="s">
        <v>395</v>
      </c>
      <c r="J179" s="290">
        <v>20</v>
      </c>
      <c r="K179" s="338"/>
    </row>
    <row r="180" s="1" customFormat="1" ht="15" customHeight="1">
      <c r="B180" s="315"/>
      <c r="C180" s="290" t="s">
        <v>54</v>
      </c>
      <c r="D180" s="290"/>
      <c r="E180" s="290"/>
      <c r="F180" s="313" t="s">
        <v>393</v>
      </c>
      <c r="G180" s="290"/>
      <c r="H180" s="290" t="s">
        <v>466</v>
      </c>
      <c r="I180" s="290" t="s">
        <v>395</v>
      </c>
      <c r="J180" s="290">
        <v>255</v>
      </c>
      <c r="K180" s="338"/>
    </row>
    <row r="181" s="1" customFormat="1" ht="15" customHeight="1">
      <c r="B181" s="315"/>
      <c r="C181" s="290" t="s">
        <v>100</v>
      </c>
      <c r="D181" s="290"/>
      <c r="E181" s="290"/>
      <c r="F181" s="313" t="s">
        <v>393</v>
      </c>
      <c r="G181" s="290"/>
      <c r="H181" s="290" t="s">
        <v>357</v>
      </c>
      <c r="I181" s="290" t="s">
        <v>395</v>
      </c>
      <c r="J181" s="290">
        <v>10</v>
      </c>
      <c r="K181" s="338"/>
    </row>
    <row r="182" s="1" customFormat="1" ht="15" customHeight="1">
      <c r="B182" s="315"/>
      <c r="C182" s="290" t="s">
        <v>101</v>
      </c>
      <c r="D182" s="290"/>
      <c r="E182" s="290"/>
      <c r="F182" s="313" t="s">
        <v>393</v>
      </c>
      <c r="G182" s="290"/>
      <c r="H182" s="290" t="s">
        <v>467</v>
      </c>
      <c r="I182" s="290" t="s">
        <v>428</v>
      </c>
      <c r="J182" s="290"/>
      <c r="K182" s="338"/>
    </row>
    <row r="183" s="1" customFormat="1" ht="15" customHeight="1">
      <c r="B183" s="315"/>
      <c r="C183" s="290" t="s">
        <v>468</v>
      </c>
      <c r="D183" s="290"/>
      <c r="E183" s="290"/>
      <c r="F183" s="313" t="s">
        <v>393</v>
      </c>
      <c r="G183" s="290"/>
      <c r="H183" s="290" t="s">
        <v>469</v>
      </c>
      <c r="I183" s="290" t="s">
        <v>428</v>
      </c>
      <c r="J183" s="290"/>
      <c r="K183" s="338"/>
    </row>
    <row r="184" s="1" customFormat="1" ht="15" customHeight="1">
      <c r="B184" s="315"/>
      <c r="C184" s="290" t="s">
        <v>457</v>
      </c>
      <c r="D184" s="290"/>
      <c r="E184" s="290"/>
      <c r="F184" s="313" t="s">
        <v>393</v>
      </c>
      <c r="G184" s="290"/>
      <c r="H184" s="290" t="s">
        <v>470</v>
      </c>
      <c r="I184" s="290" t="s">
        <v>428</v>
      </c>
      <c r="J184" s="290"/>
      <c r="K184" s="338"/>
    </row>
    <row r="185" s="1" customFormat="1" ht="15" customHeight="1">
      <c r="B185" s="315"/>
      <c r="C185" s="290" t="s">
        <v>103</v>
      </c>
      <c r="D185" s="290"/>
      <c r="E185" s="290"/>
      <c r="F185" s="313" t="s">
        <v>399</v>
      </c>
      <c r="G185" s="290"/>
      <c r="H185" s="290" t="s">
        <v>471</v>
      </c>
      <c r="I185" s="290" t="s">
        <v>395</v>
      </c>
      <c r="J185" s="290">
        <v>50</v>
      </c>
      <c r="K185" s="338"/>
    </row>
    <row r="186" s="1" customFormat="1" ht="15" customHeight="1">
      <c r="B186" s="315"/>
      <c r="C186" s="290" t="s">
        <v>472</v>
      </c>
      <c r="D186" s="290"/>
      <c r="E186" s="290"/>
      <c r="F186" s="313" t="s">
        <v>399</v>
      </c>
      <c r="G186" s="290"/>
      <c r="H186" s="290" t="s">
        <v>473</v>
      </c>
      <c r="I186" s="290" t="s">
        <v>474</v>
      </c>
      <c r="J186" s="290"/>
      <c r="K186" s="338"/>
    </row>
    <row r="187" s="1" customFormat="1" ht="15" customHeight="1">
      <c r="B187" s="315"/>
      <c r="C187" s="290" t="s">
        <v>475</v>
      </c>
      <c r="D187" s="290"/>
      <c r="E187" s="290"/>
      <c r="F187" s="313" t="s">
        <v>399</v>
      </c>
      <c r="G187" s="290"/>
      <c r="H187" s="290" t="s">
        <v>476</v>
      </c>
      <c r="I187" s="290" t="s">
        <v>474</v>
      </c>
      <c r="J187" s="290"/>
      <c r="K187" s="338"/>
    </row>
    <row r="188" s="1" customFormat="1" ht="15" customHeight="1">
      <c r="B188" s="315"/>
      <c r="C188" s="290" t="s">
        <v>477</v>
      </c>
      <c r="D188" s="290"/>
      <c r="E188" s="290"/>
      <c r="F188" s="313" t="s">
        <v>399</v>
      </c>
      <c r="G188" s="290"/>
      <c r="H188" s="290" t="s">
        <v>478</v>
      </c>
      <c r="I188" s="290" t="s">
        <v>474</v>
      </c>
      <c r="J188" s="290"/>
      <c r="K188" s="338"/>
    </row>
    <row r="189" s="1" customFormat="1" ht="15" customHeight="1">
      <c r="B189" s="315"/>
      <c r="C189" s="351" t="s">
        <v>479</v>
      </c>
      <c r="D189" s="290"/>
      <c r="E189" s="290"/>
      <c r="F189" s="313" t="s">
        <v>399</v>
      </c>
      <c r="G189" s="290"/>
      <c r="H189" s="290" t="s">
        <v>480</v>
      </c>
      <c r="I189" s="290" t="s">
        <v>481</v>
      </c>
      <c r="J189" s="352" t="s">
        <v>482</v>
      </c>
      <c r="K189" s="338"/>
    </row>
    <row r="190" s="18" customFormat="1" ht="15" customHeight="1">
      <c r="B190" s="353"/>
      <c r="C190" s="354" t="s">
        <v>483</v>
      </c>
      <c r="D190" s="355"/>
      <c r="E190" s="355"/>
      <c r="F190" s="356" t="s">
        <v>399</v>
      </c>
      <c r="G190" s="355"/>
      <c r="H190" s="355" t="s">
        <v>484</v>
      </c>
      <c r="I190" s="355" t="s">
        <v>481</v>
      </c>
      <c r="J190" s="357" t="s">
        <v>482</v>
      </c>
      <c r="K190" s="358"/>
    </row>
    <row r="191" s="1" customFormat="1" ht="15" customHeight="1">
      <c r="B191" s="315"/>
      <c r="C191" s="351" t="s">
        <v>42</v>
      </c>
      <c r="D191" s="290"/>
      <c r="E191" s="290"/>
      <c r="F191" s="313" t="s">
        <v>393</v>
      </c>
      <c r="G191" s="290"/>
      <c r="H191" s="287" t="s">
        <v>485</v>
      </c>
      <c r="I191" s="290" t="s">
        <v>486</v>
      </c>
      <c r="J191" s="290"/>
      <c r="K191" s="338"/>
    </row>
    <row r="192" s="1" customFormat="1" ht="15" customHeight="1">
      <c r="B192" s="315"/>
      <c r="C192" s="351" t="s">
        <v>487</v>
      </c>
      <c r="D192" s="290"/>
      <c r="E192" s="290"/>
      <c r="F192" s="313" t="s">
        <v>393</v>
      </c>
      <c r="G192" s="290"/>
      <c r="H192" s="290" t="s">
        <v>488</v>
      </c>
      <c r="I192" s="290" t="s">
        <v>428</v>
      </c>
      <c r="J192" s="290"/>
      <c r="K192" s="338"/>
    </row>
    <row r="193" s="1" customFormat="1" ht="15" customHeight="1">
      <c r="B193" s="315"/>
      <c r="C193" s="351" t="s">
        <v>489</v>
      </c>
      <c r="D193" s="290"/>
      <c r="E193" s="290"/>
      <c r="F193" s="313" t="s">
        <v>393</v>
      </c>
      <c r="G193" s="290"/>
      <c r="H193" s="290" t="s">
        <v>490</v>
      </c>
      <c r="I193" s="290" t="s">
        <v>428</v>
      </c>
      <c r="J193" s="290"/>
      <c r="K193" s="338"/>
    </row>
    <row r="194" s="1" customFormat="1" ht="15" customHeight="1">
      <c r="B194" s="315"/>
      <c r="C194" s="351" t="s">
        <v>491</v>
      </c>
      <c r="D194" s="290"/>
      <c r="E194" s="290"/>
      <c r="F194" s="313" t="s">
        <v>399</v>
      </c>
      <c r="G194" s="290"/>
      <c r="H194" s="290" t="s">
        <v>492</v>
      </c>
      <c r="I194" s="290" t="s">
        <v>428</v>
      </c>
      <c r="J194" s="290"/>
      <c r="K194" s="338"/>
    </row>
    <row r="195" s="1" customFormat="1" ht="15" customHeight="1">
      <c r="B195" s="344"/>
      <c r="C195" s="359"/>
      <c r="D195" s="324"/>
      <c r="E195" s="324"/>
      <c r="F195" s="324"/>
      <c r="G195" s="324"/>
      <c r="H195" s="324"/>
      <c r="I195" s="324"/>
      <c r="J195" s="324"/>
      <c r="K195" s="345"/>
    </row>
    <row r="196" s="1" customFormat="1" ht="18.75" customHeight="1">
      <c r="B196" s="326"/>
      <c r="C196" s="336"/>
      <c r="D196" s="336"/>
      <c r="E196" s="336"/>
      <c r="F196" s="346"/>
      <c r="G196" s="336"/>
      <c r="H196" s="336"/>
      <c r="I196" s="336"/>
      <c r="J196" s="336"/>
      <c r="K196" s="326"/>
    </row>
    <row r="197" s="1" customFormat="1" ht="18.75" customHeight="1">
      <c r="B197" s="326"/>
      <c r="C197" s="336"/>
      <c r="D197" s="336"/>
      <c r="E197" s="336"/>
      <c r="F197" s="346"/>
      <c r="G197" s="336"/>
      <c r="H197" s="336"/>
      <c r="I197" s="336"/>
      <c r="J197" s="336"/>
      <c r="K197" s="326"/>
    </row>
    <row r="198" s="1" customFormat="1" ht="18.75" customHeight="1">
      <c r="B198" s="298"/>
      <c r="C198" s="298"/>
      <c r="D198" s="298"/>
      <c r="E198" s="298"/>
      <c r="F198" s="298"/>
      <c r="G198" s="298"/>
      <c r="H198" s="298"/>
      <c r="I198" s="298"/>
      <c r="J198" s="298"/>
      <c r="K198" s="298"/>
    </row>
    <row r="199" s="1" customFormat="1" ht="13.5">
      <c r="B199" s="277"/>
      <c r="C199" s="278"/>
      <c r="D199" s="278"/>
      <c r="E199" s="278"/>
      <c r="F199" s="278"/>
      <c r="G199" s="278"/>
      <c r="H199" s="278"/>
      <c r="I199" s="278"/>
      <c r="J199" s="278"/>
      <c r="K199" s="279"/>
    </row>
    <row r="200" s="1" customFormat="1" ht="21">
      <c r="B200" s="280"/>
      <c r="C200" s="281" t="s">
        <v>493</v>
      </c>
      <c r="D200" s="281"/>
      <c r="E200" s="281"/>
      <c r="F200" s="281"/>
      <c r="G200" s="281"/>
      <c r="H200" s="281"/>
      <c r="I200" s="281"/>
      <c r="J200" s="281"/>
      <c r="K200" s="282"/>
    </row>
    <row r="201" s="1" customFormat="1" ht="25.5" customHeight="1">
      <c r="B201" s="280"/>
      <c r="C201" s="360" t="s">
        <v>494</v>
      </c>
      <c r="D201" s="360"/>
      <c r="E201" s="360"/>
      <c r="F201" s="360" t="s">
        <v>495</v>
      </c>
      <c r="G201" s="361"/>
      <c r="H201" s="360" t="s">
        <v>496</v>
      </c>
      <c r="I201" s="360"/>
      <c r="J201" s="360"/>
      <c r="K201" s="282"/>
    </row>
    <row r="202" s="1" customFormat="1" ht="5.25" customHeight="1">
      <c r="B202" s="315"/>
      <c r="C202" s="310"/>
      <c r="D202" s="310"/>
      <c r="E202" s="310"/>
      <c r="F202" s="310"/>
      <c r="G202" s="336"/>
      <c r="H202" s="310"/>
      <c r="I202" s="310"/>
      <c r="J202" s="310"/>
      <c r="K202" s="338"/>
    </row>
    <row r="203" s="1" customFormat="1" ht="15" customHeight="1">
      <c r="B203" s="315"/>
      <c r="C203" s="290" t="s">
        <v>486</v>
      </c>
      <c r="D203" s="290"/>
      <c r="E203" s="290"/>
      <c r="F203" s="313" t="s">
        <v>43</v>
      </c>
      <c r="G203" s="290"/>
      <c r="H203" s="290" t="s">
        <v>497</v>
      </c>
      <c r="I203" s="290"/>
      <c r="J203" s="290"/>
      <c r="K203" s="338"/>
    </row>
    <row r="204" s="1" customFormat="1" ht="15" customHeight="1">
      <c r="B204" s="315"/>
      <c r="C204" s="290"/>
      <c r="D204" s="290"/>
      <c r="E204" s="290"/>
      <c r="F204" s="313" t="s">
        <v>44</v>
      </c>
      <c r="G204" s="290"/>
      <c r="H204" s="290" t="s">
        <v>498</v>
      </c>
      <c r="I204" s="290"/>
      <c r="J204" s="290"/>
      <c r="K204" s="338"/>
    </row>
    <row r="205" s="1" customFormat="1" ht="15" customHeight="1">
      <c r="B205" s="315"/>
      <c r="C205" s="290"/>
      <c r="D205" s="290"/>
      <c r="E205" s="290"/>
      <c r="F205" s="313" t="s">
        <v>47</v>
      </c>
      <c r="G205" s="290"/>
      <c r="H205" s="290" t="s">
        <v>499</v>
      </c>
      <c r="I205" s="290"/>
      <c r="J205" s="290"/>
      <c r="K205" s="338"/>
    </row>
    <row r="206" s="1" customFormat="1" ht="15" customHeight="1">
      <c r="B206" s="315"/>
      <c r="C206" s="290"/>
      <c r="D206" s="290"/>
      <c r="E206" s="290"/>
      <c r="F206" s="313" t="s">
        <v>45</v>
      </c>
      <c r="G206" s="290"/>
      <c r="H206" s="290" t="s">
        <v>500</v>
      </c>
      <c r="I206" s="290"/>
      <c r="J206" s="290"/>
      <c r="K206" s="338"/>
    </row>
    <row r="207" s="1" customFormat="1" ht="15" customHeight="1">
      <c r="B207" s="315"/>
      <c r="C207" s="290"/>
      <c r="D207" s="290"/>
      <c r="E207" s="290"/>
      <c r="F207" s="313" t="s">
        <v>46</v>
      </c>
      <c r="G207" s="290"/>
      <c r="H207" s="290" t="s">
        <v>501</v>
      </c>
      <c r="I207" s="290"/>
      <c r="J207" s="290"/>
      <c r="K207" s="338"/>
    </row>
    <row r="208" s="1" customFormat="1" ht="15" customHeight="1">
      <c r="B208" s="315"/>
      <c r="C208" s="290"/>
      <c r="D208" s="290"/>
      <c r="E208" s="290"/>
      <c r="F208" s="313"/>
      <c r="G208" s="290"/>
      <c r="H208" s="290"/>
      <c r="I208" s="290"/>
      <c r="J208" s="290"/>
      <c r="K208" s="338"/>
    </row>
    <row r="209" s="1" customFormat="1" ht="15" customHeight="1">
      <c r="B209" s="315"/>
      <c r="C209" s="290" t="s">
        <v>440</v>
      </c>
      <c r="D209" s="290"/>
      <c r="E209" s="290"/>
      <c r="F209" s="313" t="s">
        <v>76</v>
      </c>
      <c r="G209" s="290"/>
      <c r="H209" s="290" t="s">
        <v>502</v>
      </c>
      <c r="I209" s="290"/>
      <c r="J209" s="290"/>
      <c r="K209" s="338"/>
    </row>
    <row r="210" s="1" customFormat="1" ht="15" customHeight="1">
      <c r="B210" s="315"/>
      <c r="C210" s="290"/>
      <c r="D210" s="290"/>
      <c r="E210" s="290"/>
      <c r="F210" s="313" t="s">
        <v>337</v>
      </c>
      <c r="G210" s="290"/>
      <c r="H210" s="290" t="s">
        <v>338</v>
      </c>
      <c r="I210" s="290"/>
      <c r="J210" s="290"/>
      <c r="K210" s="338"/>
    </row>
    <row r="211" s="1" customFormat="1" ht="15" customHeight="1">
      <c r="B211" s="315"/>
      <c r="C211" s="290"/>
      <c r="D211" s="290"/>
      <c r="E211" s="290"/>
      <c r="F211" s="313" t="s">
        <v>335</v>
      </c>
      <c r="G211" s="290"/>
      <c r="H211" s="290" t="s">
        <v>503</v>
      </c>
      <c r="I211" s="290"/>
      <c r="J211" s="290"/>
      <c r="K211" s="338"/>
    </row>
    <row r="212" s="1" customFormat="1" ht="15" customHeight="1">
      <c r="B212" s="362"/>
      <c r="C212" s="290"/>
      <c r="D212" s="290"/>
      <c r="E212" s="290"/>
      <c r="F212" s="313" t="s">
        <v>339</v>
      </c>
      <c r="G212" s="351"/>
      <c r="H212" s="342" t="s">
        <v>340</v>
      </c>
      <c r="I212" s="342"/>
      <c r="J212" s="342"/>
      <c r="K212" s="363"/>
    </row>
    <row r="213" s="1" customFormat="1" ht="15" customHeight="1">
      <c r="B213" s="362"/>
      <c r="C213" s="290"/>
      <c r="D213" s="290"/>
      <c r="E213" s="290"/>
      <c r="F213" s="313" t="s">
        <v>273</v>
      </c>
      <c r="G213" s="351"/>
      <c r="H213" s="342" t="s">
        <v>504</v>
      </c>
      <c r="I213" s="342"/>
      <c r="J213" s="342"/>
      <c r="K213" s="363"/>
    </row>
    <row r="214" s="1" customFormat="1" ht="15" customHeight="1">
      <c r="B214" s="362"/>
      <c r="C214" s="290"/>
      <c r="D214" s="290"/>
      <c r="E214" s="290"/>
      <c r="F214" s="313"/>
      <c r="G214" s="351"/>
      <c r="H214" s="342"/>
      <c r="I214" s="342"/>
      <c r="J214" s="342"/>
      <c r="K214" s="363"/>
    </row>
    <row r="215" s="1" customFormat="1" ht="15" customHeight="1">
      <c r="B215" s="362"/>
      <c r="C215" s="290" t="s">
        <v>464</v>
      </c>
      <c r="D215" s="290"/>
      <c r="E215" s="290"/>
      <c r="F215" s="313">
        <v>1</v>
      </c>
      <c r="G215" s="351"/>
      <c r="H215" s="342" t="s">
        <v>505</v>
      </c>
      <c r="I215" s="342"/>
      <c r="J215" s="342"/>
      <c r="K215" s="363"/>
    </row>
    <row r="216" s="1" customFormat="1" ht="15" customHeight="1">
      <c r="B216" s="362"/>
      <c r="C216" s="290"/>
      <c r="D216" s="290"/>
      <c r="E216" s="290"/>
      <c r="F216" s="313">
        <v>2</v>
      </c>
      <c r="G216" s="351"/>
      <c r="H216" s="342" t="s">
        <v>506</v>
      </c>
      <c r="I216" s="342"/>
      <c r="J216" s="342"/>
      <c r="K216" s="363"/>
    </row>
    <row r="217" s="1" customFormat="1" ht="15" customHeight="1">
      <c r="B217" s="362"/>
      <c r="C217" s="290"/>
      <c r="D217" s="290"/>
      <c r="E217" s="290"/>
      <c r="F217" s="313">
        <v>3</v>
      </c>
      <c r="G217" s="351"/>
      <c r="H217" s="342" t="s">
        <v>507</v>
      </c>
      <c r="I217" s="342"/>
      <c r="J217" s="342"/>
      <c r="K217" s="363"/>
    </row>
    <row r="218" s="1" customFormat="1" ht="15" customHeight="1">
      <c r="B218" s="362"/>
      <c r="C218" s="290"/>
      <c r="D218" s="290"/>
      <c r="E218" s="290"/>
      <c r="F218" s="313">
        <v>4</v>
      </c>
      <c r="G218" s="351"/>
      <c r="H218" s="342" t="s">
        <v>508</v>
      </c>
      <c r="I218" s="342"/>
      <c r="J218" s="342"/>
      <c r="K218" s="363"/>
    </row>
    <row r="219" s="1" customFormat="1" ht="12.75" customHeight="1">
      <c r="B219" s="364"/>
      <c r="C219" s="365"/>
      <c r="D219" s="365"/>
      <c r="E219" s="365"/>
      <c r="F219" s="365"/>
      <c r="G219" s="365"/>
      <c r="H219" s="365"/>
      <c r="I219" s="365"/>
      <c r="J219" s="365"/>
      <c r="K219" s="36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Miloslav Žemlička</dc:creator>
  <cp:lastModifiedBy>Miloslav Žemlička</cp:lastModifiedBy>
  <dcterms:created xsi:type="dcterms:W3CDTF">2025-04-17T07:21:25Z</dcterms:created>
  <dcterms:modified xsi:type="dcterms:W3CDTF">2025-04-17T07:21:26Z</dcterms:modified>
</cp:coreProperties>
</file>