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_ROK 2025\Zruč nad Sázavou\střecha ZŠ -A\Rozpočet a výkaz výměr\"/>
    </mc:Choice>
  </mc:AlternateContent>
  <xr:revisionPtr revIDLastSave="0" documentId="8_{C99A4698-92CA-43E7-BFC6-CB433BC4CBEE}" xr6:coauthVersionLast="47" xr6:coauthVersionMax="47" xr10:uidLastSave="{00000000-0000-0000-0000-000000000000}"/>
  <bookViews>
    <workbookView xWindow="33195" yWindow="30" windowWidth="24195" windowHeight="15375" xr2:uid="{7B3A7BCA-607B-43C5-A9CE-1AC0B5D03D1E}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Pol'!$A$1:$U$175</definedName>
    <definedName name="_xlnm.Print_Area" localSheetId="1">Stavba!$A$1:$J$61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0" i="1" l="1"/>
  <c r="I59" i="1"/>
  <c r="I58" i="1"/>
  <c r="I57" i="1"/>
  <c r="I56" i="1"/>
  <c r="I55" i="1"/>
  <c r="I54" i="1"/>
  <c r="I53" i="1"/>
  <c r="I52" i="1"/>
  <c r="I51" i="1"/>
  <c r="I50" i="1"/>
  <c r="I49" i="1"/>
  <c r="G39" i="1"/>
  <c r="F39" i="1"/>
  <c r="G165" i="12"/>
  <c r="AC165" i="12"/>
  <c r="AD165" i="12"/>
  <c r="BA163" i="12"/>
  <c r="BA162" i="12"/>
  <c r="BA160" i="12"/>
  <c r="BA158" i="12"/>
  <c r="BA156" i="12"/>
  <c r="BA155" i="12"/>
  <c r="BA154" i="12"/>
  <c r="BA153" i="12"/>
  <c r="BA152" i="12"/>
  <c r="BA151" i="12"/>
  <c r="BA150" i="12"/>
  <c r="BA146" i="12"/>
  <c r="BA136" i="12"/>
  <c r="BA112" i="12"/>
  <c r="BA86" i="12"/>
  <c r="BA71" i="12"/>
  <c r="BA63" i="12"/>
  <c r="BA60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2" i="12"/>
  <c r="G12" i="12" s="1"/>
  <c r="I12" i="12"/>
  <c r="I11" i="12" s="1"/>
  <c r="K12" i="12"/>
  <c r="K11" i="12" s="1"/>
  <c r="O12" i="12"/>
  <c r="O11" i="12" s="1"/>
  <c r="Q12" i="12"/>
  <c r="Q11" i="12" s="1"/>
  <c r="U12" i="12"/>
  <c r="U11" i="12" s="1"/>
  <c r="F14" i="12"/>
  <c r="G14" i="12" s="1"/>
  <c r="M14" i="12" s="1"/>
  <c r="I14" i="12"/>
  <c r="K14" i="12"/>
  <c r="O14" i="12"/>
  <c r="Q14" i="12"/>
  <c r="U14" i="12"/>
  <c r="F17" i="12"/>
  <c r="G17" i="12"/>
  <c r="M17" i="12" s="1"/>
  <c r="M16" i="12" s="1"/>
  <c r="I17" i="12"/>
  <c r="I16" i="12" s="1"/>
  <c r="K17" i="12"/>
  <c r="K16" i="12" s="1"/>
  <c r="O17" i="12"/>
  <c r="O16" i="12" s="1"/>
  <c r="Q17" i="12"/>
  <c r="Q16" i="12" s="1"/>
  <c r="U17" i="12"/>
  <c r="U16" i="12" s="1"/>
  <c r="F19" i="12"/>
  <c r="G19" i="12"/>
  <c r="M19" i="12" s="1"/>
  <c r="I19" i="12"/>
  <c r="K19" i="12"/>
  <c r="O19" i="12"/>
  <c r="Q19" i="12"/>
  <c r="U19" i="12"/>
  <c r="F21" i="12"/>
  <c r="G21" i="12"/>
  <c r="M21" i="12" s="1"/>
  <c r="I21" i="12"/>
  <c r="K21" i="12"/>
  <c r="O21" i="12"/>
  <c r="Q21" i="12"/>
  <c r="U21" i="12"/>
  <c r="F24" i="12"/>
  <c r="G24" i="12" s="1"/>
  <c r="I24" i="12"/>
  <c r="I23" i="12" s="1"/>
  <c r="K24" i="12"/>
  <c r="K23" i="12" s="1"/>
  <c r="O24" i="12"/>
  <c r="O23" i="12" s="1"/>
  <c r="Q24" i="12"/>
  <c r="Q23" i="12" s="1"/>
  <c r="U24" i="12"/>
  <c r="U23" i="12" s="1"/>
  <c r="F26" i="12"/>
  <c r="G26" i="12" s="1"/>
  <c r="M26" i="12" s="1"/>
  <c r="I26" i="12"/>
  <c r="K26" i="12"/>
  <c r="O26" i="12"/>
  <c r="Q26" i="12"/>
  <c r="U26" i="12"/>
  <c r="F28" i="12"/>
  <c r="G28" i="12" s="1"/>
  <c r="M28" i="12" s="1"/>
  <c r="I28" i="12"/>
  <c r="K28" i="12"/>
  <c r="O28" i="12"/>
  <c r="Q28" i="12"/>
  <c r="U28" i="12"/>
  <c r="F32" i="12"/>
  <c r="G32" i="12" s="1"/>
  <c r="M32" i="12" s="1"/>
  <c r="I32" i="12"/>
  <c r="K32" i="12"/>
  <c r="O32" i="12"/>
  <c r="Q32" i="12"/>
  <c r="U32" i="12"/>
  <c r="F36" i="12"/>
  <c r="G36" i="12" s="1"/>
  <c r="M36" i="12" s="1"/>
  <c r="I36" i="12"/>
  <c r="K36" i="12"/>
  <c r="O36" i="12"/>
  <c r="Q36" i="12"/>
  <c r="U36" i="12"/>
  <c r="F40" i="12"/>
  <c r="G40" i="12" s="1"/>
  <c r="M40" i="12" s="1"/>
  <c r="I40" i="12"/>
  <c r="K40" i="12"/>
  <c r="O40" i="12"/>
  <c r="Q40" i="12"/>
  <c r="U40" i="12"/>
  <c r="F44" i="12"/>
  <c r="G44" i="12" s="1"/>
  <c r="M44" i="12" s="1"/>
  <c r="I44" i="12"/>
  <c r="K44" i="12"/>
  <c r="O44" i="12"/>
  <c r="Q44" i="12"/>
  <c r="U44" i="12"/>
  <c r="F46" i="12"/>
  <c r="G46" i="12" s="1"/>
  <c r="M46" i="12" s="1"/>
  <c r="I46" i="12"/>
  <c r="K46" i="12"/>
  <c r="O46" i="12"/>
  <c r="Q46" i="12"/>
  <c r="U46" i="12"/>
  <c r="F48" i="12"/>
  <c r="G48" i="12" s="1"/>
  <c r="M48" i="12" s="1"/>
  <c r="I48" i="12"/>
  <c r="K48" i="12"/>
  <c r="O48" i="12"/>
  <c r="Q48" i="12"/>
  <c r="U48" i="12"/>
  <c r="F51" i="12"/>
  <c r="G51" i="12"/>
  <c r="G50" i="12" s="1"/>
  <c r="I51" i="12"/>
  <c r="I50" i="12" s="1"/>
  <c r="K51" i="12"/>
  <c r="K50" i="12" s="1"/>
  <c r="O51" i="12"/>
  <c r="O50" i="12" s="1"/>
  <c r="Q51" i="12"/>
  <c r="Q50" i="12" s="1"/>
  <c r="U51" i="12"/>
  <c r="U50" i="12" s="1"/>
  <c r="F52" i="12"/>
  <c r="G52" i="12"/>
  <c r="M52" i="12" s="1"/>
  <c r="I52" i="12"/>
  <c r="K52" i="12"/>
  <c r="O52" i="12"/>
  <c r="Q52" i="12"/>
  <c r="U52" i="12"/>
  <c r="F55" i="12"/>
  <c r="G55" i="12" s="1"/>
  <c r="I55" i="12"/>
  <c r="I54" i="12" s="1"/>
  <c r="K55" i="12"/>
  <c r="K54" i="12" s="1"/>
  <c r="O55" i="12"/>
  <c r="O54" i="12" s="1"/>
  <c r="Q55" i="12"/>
  <c r="Q54" i="12" s="1"/>
  <c r="U55" i="12"/>
  <c r="U54" i="12" s="1"/>
  <c r="F57" i="12"/>
  <c r="G57" i="12" s="1"/>
  <c r="M57" i="12" s="1"/>
  <c r="I57" i="12"/>
  <c r="K57" i="12"/>
  <c r="O57" i="12"/>
  <c r="Q57" i="12"/>
  <c r="U57" i="12"/>
  <c r="F59" i="12"/>
  <c r="G59" i="12" s="1"/>
  <c r="M59" i="12" s="1"/>
  <c r="I59" i="12"/>
  <c r="K59" i="12"/>
  <c r="O59" i="12"/>
  <c r="Q59" i="12"/>
  <c r="U59" i="12"/>
  <c r="F62" i="12"/>
  <c r="G62" i="12" s="1"/>
  <c r="M62" i="12" s="1"/>
  <c r="I62" i="12"/>
  <c r="K62" i="12"/>
  <c r="O62" i="12"/>
  <c r="Q62" i="12"/>
  <c r="U62" i="12"/>
  <c r="F65" i="12"/>
  <c r="G65" i="12" s="1"/>
  <c r="M65" i="12" s="1"/>
  <c r="I65" i="12"/>
  <c r="K65" i="12"/>
  <c r="O65" i="12"/>
  <c r="Q65" i="12"/>
  <c r="U65" i="12"/>
  <c r="F68" i="12"/>
  <c r="G68" i="12"/>
  <c r="M68" i="12" s="1"/>
  <c r="I68" i="12"/>
  <c r="I67" i="12" s="1"/>
  <c r="K68" i="12"/>
  <c r="K67" i="12" s="1"/>
  <c r="O68" i="12"/>
  <c r="O67" i="12" s="1"/>
  <c r="Q68" i="12"/>
  <c r="Q67" i="12" s="1"/>
  <c r="U68" i="12"/>
  <c r="U67" i="12" s="1"/>
  <c r="F70" i="12"/>
  <c r="G70" i="12"/>
  <c r="M70" i="12" s="1"/>
  <c r="I70" i="12"/>
  <c r="K70" i="12"/>
  <c r="O70" i="12"/>
  <c r="Q70" i="12"/>
  <c r="U70" i="12"/>
  <c r="F75" i="12"/>
  <c r="G75" i="12"/>
  <c r="M75" i="12" s="1"/>
  <c r="I75" i="12"/>
  <c r="K75" i="12"/>
  <c r="O75" i="12"/>
  <c r="Q75" i="12"/>
  <c r="U75" i="12"/>
  <c r="F78" i="12"/>
  <c r="G78" i="12"/>
  <c r="M78" i="12" s="1"/>
  <c r="I78" i="12"/>
  <c r="K78" i="12"/>
  <c r="O78" i="12"/>
  <c r="Q78" i="12"/>
  <c r="U78" i="12"/>
  <c r="F80" i="12"/>
  <c r="G80" i="12"/>
  <c r="M80" i="12" s="1"/>
  <c r="I80" i="12"/>
  <c r="K80" i="12"/>
  <c r="O80" i="12"/>
  <c r="Q80" i="12"/>
  <c r="U80" i="12"/>
  <c r="F83" i="12"/>
  <c r="G83" i="12"/>
  <c r="M83" i="12" s="1"/>
  <c r="I83" i="12"/>
  <c r="K83" i="12"/>
  <c r="O83" i="12"/>
  <c r="Q83" i="12"/>
  <c r="U83" i="12"/>
  <c r="F85" i="12"/>
  <c r="G85" i="12"/>
  <c r="M85" i="12" s="1"/>
  <c r="I85" i="12"/>
  <c r="K85" i="12"/>
  <c r="O85" i="12"/>
  <c r="Q85" i="12"/>
  <c r="U85" i="12"/>
  <c r="F90" i="12"/>
  <c r="G90" i="12"/>
  <c r="M90" i="12" s="1"/>
  <c r="I90" i="12"/>
  <c r="K90" i="12"/>
  <c r="O90" i="12"/>
  <c r="Q90" i="12"/>
  <c r="U90" i="12"/>
  <c r="F92" i="12"/>
  <c r="G92" i="12"/>
  <c r="M92" i="12" s="1"/>
  <c r="I92" i="12"/>
  <c r="K92" i="12"/>
  <c r="O92" i="12"/>
  <c r="Q92" i="12"/>
  <c r="U92" i="12"/>
  <c r="F94" i="12"/>
  <c r="G94" i="12"/>
  <c r="M94" i="12" s="1"/>
  <c r="I94" i="12"/>
  <c r="K94" i="12"/>
  <c r="O94" i="12"/>
  <c r="Q94" i="12"/>
  <c r="U94" i="12"/>
  <c r="F96" i="12"/>
  <c r="G96" i="12"/>
  <c r="M96" i="12" s="1"/>
  <c r="I96" i="12"/>
  <c r="K96" i="12"/>
  <c r="O96" i="12"/>
  <c r="Q96" i="12"/>
  <c r="U96" i="12"/>
  <c r="F98" i="12"/>
  <c r="G98" i="12"/>
  <c r="M98" i="12" s="1"/>
  <c r="I98" i="12"/>
  <c r="K98" i="12"/>
  <c r="O98" i="12"/>
  <c r="Q98" i="12"/>
  <c r="U98" i="12"/>
  <c r="F101" i="12"/>
  <c r="G101" i="12" s="1"/>
  <c r="I101" i="12"/>
  <c r="I100" i="12" s="1"/>
  <c r="K101" i="12"/>
  <c r="K100" i="12" s="1"/>
  <c r="O101" i="12"/>
  <c r="O100" i="12" s="1"/>
  <c r="Q101" i="12"/>
  <c r="Q100" i="12" s="1"/>
  <c r="U101" i="12"/>
  <c r="U100" i="12" s="1"/>
  <c r="F103" i="12"/>
  <c r="G103" i="12" s="1"/>
  <c r="M103" i="12" s="1"/>
  <c r="I103" i="12"/>
  <c r="K103" i="12"/>
  <c r="O103" i="12"/>
  <c r="Q103" i="12"/>
  <c r="U103" i="12"/>
  <c r="F107" i="12"/>
  <c r="G107" i="12" s="1"/>
  <c r="M107" i="12" s="1"/>
  <c r="I107" i="12"/>
  <c r="K107" i="12"/>
  <c r="O107" i="12"/>
  <c r="Q107" i="12"/>
  <c r="U107" i="12"/>
  <c r="F109" i="12"/>
  <c r="G109" i="12" s="1"/>
  <c r="M109" i="12" s="1"/>
  <c r="I109" i="12"/>
  <c r="K109" i="12"/>
  <c r="O109" i="12"/>
  <c r="Q109" i="12"/>
  <c r="U109" i="12"/>
  <c r="F111" i="12"/>
  <c r="G111" i="12" s="1"/>
  <c r="M111" i="12" s="1"/>
  <c r="I111" i="12"/>
  <c r="K111" i="12"/>
  <c r="O111" i="12"/>
  <c r="Q111" i="12"/>
  <c r="U111" i="12"/>
  <c r="F116" i="12"/>
  <c r="G116" i="12" s="1"/>
  <c r="M116" i="12" s="1"/>
  <c r="I116" i="12"/>
  <c r="K116" i="12"/>
  <c r="O116" i="12"/>
  <c r="Q116" i="12"/>
  <c r="U116" i="12"/>
  <c r="F118" i="12"/>
  <c r="G118" i="12" s="1"/>
  <c r="M118" i="12" s="1"/>
  <c r="I118" i="12"/>
  <c r="K118" i="12"/>
  <c r="O118" i="12"/>
  <c r="Q118" i="12"/>
  <c r="U118" i="12"/>
  <c r="F121" i="12"/>
  <c r="G121" i="12"/>
  <c r="G120" i="12" s="1"/>
  <c r="I121" i="12"/>
  <c r="I120" i="12" s="1"/>
  <c r="K121" i="12"/>
  <c r="K120" i="12" s="1"/>
  <c r="O121" i="12"/>
  <c r="O120" i="12" s="1"/>
  <c r="Q121" i="12"/>
  <c r="Q120" i="12" s="1"/>
  <c r="U121" i="12"/>
  <c r="U120" i="12" s="1"/>
  <c r="F123" i="12"/>
  <c r="G123" i="12"/>
  <c r="M123" i="12" s="1"/>
  <c r="I123" i="12"/>
  <c r="K123" i="12"/>
  <c r="O123" i="12"/>
  <c r="Q123" i="12"/>
  <c r="U123" i="12"/>
  <c r="F126" i="12"/>
  <c r="G126" i="12"/>
  <c r="M126" i="12" s="1"/>
  <c r="I126" i="12"/>
  <c r="K126" i="12"/>
  <c r="O126" i="12"/>
  <c r="Q126" i="12"/>
  <c r="U126" i="12"/>
  <c r="F128" i="12"/>
  <c r="G128" i="12"/>
  <c r="M128" i="12" s="1"/>
  <c r="I128" i="12"/>
  <c r="K128" i="12"/>
  <c r="O128" i="12"/>
  <c r="Q128" i="12"/>
  <c r="U128" i="12"/>
  <c r="F130" i="12"/>
  <c r="G130" i="12"/>
  <c r="M130" i="12" s="1"/>
  <c r="I130" i="12"/>
  <c r="K130" i="12"/>
  <c r="O130" i="12"/>
  <c r="Q130" i="12"/>
  <c r="U130" i="12"/>
  <c r="F132" i="12"/>
  <c r="G132" i="12"/>
  <c r="M132" i="12" s="1"/>
  <c r="I132" i="12"/>
  <c r="K132" i="12"/>
  <c r="O132" i="12"/>
  <c r="Q132" i="12"/>
  <c r="U132" i="12"/>
  <c r="F135" i="12"/>
  <c r="G135" i="12" s="1"/>
  <c r="I135" i="12"/>
  <c r="I134" i="12" s="1"/>
  <c r="K135" i="12"/>
  <c r="K134" i="12" s="1"/>
  <c r="O135" i="12"/>
  <c r="O134" i="12" s="1"/>
  <c r="Q135" i="12"/>
  <c r="Q134" i="12" s="1"/>
  <c r="U135" i="12"/>
  <c r="U134" i="12" s="1"/>
  <c r="F138" i="12"/>
  <c r="G138" i="12" s="1"/>
  <c r="M138" i="12" s="1"/>
  <c r="I138" i="12"/>
  <c r="K138" i="12"/>
  <c r="O138" i="12"/>
  <c r="Q138" i="12"/>
  <c r="U138" i="12"/>
  <c r="G140" i="12"/>
  <c r="F141" i="12"/>
  <c r="G141" i="12"/>
  <c r="M141" i="12" s="1"/>
  <c r="M140" i="12" s="1"/>
  <c r="I141" i="12"/>
  <c r="I140" i="12" s="1"/>
  <c r="K141" i="12"/>
  <c r="K140" i="12" s="1"/>
  <c r="O141" i="12"/>
  <c r="O140" i="12" s="1"/>
  <c r="Q141" i="12"/>
  <c r="Q140" i="12" s="1"/>
  <c r="U141" i="12"/>
  <c r="U140" i="12" s="1"/>
  <c r="F143" i="12"/>
  <c r="G143" i="12"/>
  <c r="M143" i="12" s="1"/>
  <c r="I143" i="12"/>
  <c r="K143" i="12"/>
  <c r="O143" i="12"/>
  <c r="Q143" i="12"/>
  <c r="U143" i="12"/>
  <c r="F145" i="12"/>
  <c r="G145" i="12"/>
  <c r="M145" i="12" s="1"/>
  <c r="I145" i="12"/>
  <c r="K145" i="12"/>
  <c r="O145" i="12"/>
  <c r="Q145" i="12"/>
  <c r="U145" i="12"/>
  <c r="F149" i="12"/>
  <c r="G149" i="12" s="1"/>
  <c r="I149" i="12"/>
  <c r="I148" i="12" s="1"/>
  <c r="K149" i="12"/>
  <c r="K148" i="12" s="1"/>
  <c r="O149" i="12"/>
  <c r="O148" i="12" s="1"/>
  <c r="Q149" i="12"/>
  <c r="Q148" i="12" s="1"/>
  <c r="U149" i="12"/>
  <c r="U148" i="12" s="1"/>
  <c r="F159" i="12"/>
  <c r="G159" i="12" s="1"/>
  <c r="M159" i="12" s="1"/>
  <c r="I159" i="12"/>
  <c r="K159" i="12"/>
  <c r="O159" i="12"/>
  <c r="Q159" i="12"/>
  <c r="U159" i="12"/>
  <c r="F161" i="12"/>
  <c r="G161" i="12" s="1"/>
  <c r="M161" i="12" s="1"/>
  <c r="I161" i="12"/>
  <c r="K161" i="12"/>
  <c r="O161" i="12"/>
  <c r="Q161" i="12"/>
  <c r="U161" i="12"/>
  <c r="I20" i="1"/>
  <c r="I19" i="1"/>
  <c r="I18" i="1"/>
  <c r="I17" i="1"/>
  <c r="I16" i="1"/>
  <c r="AZ43" i="1"/>
  <c r="G27" i="1"/>
  <c r="G25" i="1"/>
  <c r="G26" i="1" s="1"/>
  <c r="F40" i="1"/>
  <c r="G23" i="1" s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I61" i="1" l="1"/>
  <c r="G29" i="1"/>
  <c r="G24" i="1"/>
  <c r="G28" i="1"/>
  <c r="G148" i="12"/>
  <c r="M149" i="12"/>
  <c r="M148" i="12" s="1"/>
  <c r="M24" i="12"/>
  <c r="M23" i="12" s="1"/>
  <c r="G23" i="12"/>
  <c r="M67" i="12"/>
  <c r="M12" i="12"/>
  <c r="M11" i="12" s="1"/>
  <c r="G11" i="12"/>
  <c r="M55" i="12"/>
  <c r="M54" i="12" s="1"/>
  <c r="G54" i="12"/>
  <c r="M135" i="12"/>
  <c r="M134" i="12" s="1"/>
  <c r="G134" i="12"/>
  <c r="M101" i="12"/>
  <c r="M100" i="12" s="1"/>
  <c r="G100" i="12"/>
  <c r="M121" i="12"/>
  <c r="M120" i="12" s="1"/>
  <c r="M51" i="12"/>
  <c r="M50" i="12" s="1"/>
  <c r="M9" i="12"/>
  <c r="M8" i="12" s="1"/>
  <c r="G67" i="12"/>
  <c r="G16" i="12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49F3E752-05CF-4455-95EF-749A0F13651E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E0B56385-7103-4BA0-BDFC-242B1F3D91DB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D47378FC-4B1D-4B77-A7DF-605911EF60B9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26266013-76C9-41DF-A68E-1D4D735F661B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26C8DE4D-0592-48AE-8B53-0BF44605CEAE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414277D7-6421-44AC-A4B1-1E61730ED2C2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<sst xmlns="http://schemas.openxmlformats.org/spreadsheetml/2006/main" count="605" uniqueCount="301">
  <si>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</si>
  <si>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</si>
  <si>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</si>
  <si>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</si>
  <si>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</si>
  <si>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</si>
  <si>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</si>
  <si>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</si>
  <si>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</si>
  <si>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</si>
  <si>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</si>
  <si>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</si>
  <si>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</si>
  <si>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</si>
  <si>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</si>
  <si>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</si>
  <si>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</si>
  <si>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</si>
  <si>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</si>
  <si>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</si>
  <si>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</si>
  <si>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</si>
  <si>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</si>
  <si>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</si>
  <si>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</si>
  <si>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</si>
  <si>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</si>
  <si>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</si>
  <si>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</si>
  <si>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</si>
  <si>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</si>
  <si>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</si>
  <si>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</si>
  <si>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</si>
  <si>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</si>
  <si>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</si>
  <si>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</si>
  <si>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</si>
  <si>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</si>
  <si>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</si>
  <si>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</si>
  <si>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</si>
  <si>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</si>
  <si>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Zruč nad Sázavou</t>
  </si>
  <si>
    <t>Rozpočet:</t>
  </si>
  <si>
    <t>Misto</t>
  </si>
  <si>
    <t>Zateplení a výměna střešního pláště na objektu krček "C" v ZŠ Zruč nad Sázavou</t>
  </si>
  <si>
    <t>Město Zruč nad Sázavou</t>
  </si>
  <si>
    <t>Zámek 1</t>
  </si>
  <si>
    <t>285 22</t>
  </si>
  <si>
    <t>00236667</t>
  </si>
  <si>
    <t>Rozpočet</t>
  </si>
  <si>
    <t>Celkem za stavbu</t>
  </si>
  <si>
    <t>CZK</t>
  </si>
  <si>
    <t xml:space="preserve">Popis rozpočtu:  - </t>
  </si>
  <si>
    <t>Cenová soustava RTS II/2024.</t>
  </si>
  <si>
    <t>Rekapitulace dílů</t>
  </si>
  <si>
    <t>Typ dílu</t>
  </si>
  <si>
    <t>3</t>
  </si>
  <si>
    <t>Svislé a kompletní konstrukce</t>
  </si>
  <si>
    <t>62</t>
  </si>
  <si>
    <t>Upravy povrchů vnější</t>
  </si>
  <si>
    <t>94</t>
  </si>
  <si>
    <t>Lešení a stavební výtahy</t>
  </si>
  <si>
    <t>97</t>
  </si>
  <si>
    <t>Prorážení otvorů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</si>
  <si>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</si>
  <si>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</si>
  <si>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</si>
  <si>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</si>
  <si>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</si>
  <si>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</si>
  <si>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</si>
  <si>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</si>
  <si>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764</t>
  </si>
  <si>
    <t>Konstrukce klempířské</t>
  </si>
  <si>
    <t>766</t>
  </si>
  <si>
    <t>Konstrukce truhlářské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</si>
  <si>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</si>
  <si>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</si>
  <si>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</si>
  <si>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</si>
  <si>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</si>
  <si>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</si>
  <si>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</si>
  <si>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</si>
  <si>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</si>
  <si>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</si>
  <si>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</si>
  <si>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</si>
  <si>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</si>
  <si>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</si>
  <si>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</si>
  <si>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</si>
  <si>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</si>
  <si>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</si>
  <si>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</si>
  <si>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</si>
  <si>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</si>
  <si>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</si>
  <si>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</si>
  <si>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</si>
  <si>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</si>
  <si>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</si>
  <si>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</si>
  <si>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</si>
  <si>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</si>
  <si>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</si>
  <si>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</si>
  <si>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310271437R00</t>
  </si>
  <si>
    <t>Zazdívka otvorů do 0,25 m2, pórobet.tvár, tl. do 37,5cm</t>
  </si>
  <si>
    <t>kus</t>
  </si>
  <si>
    <t>POL1_0</t>
  </si>
  <si>
    <t>"viz Půdorys střechy objektu krček "B", výšková změna prostupu atikové vpusti":1</t>
  </si>
  <si>
    <t>VV</t>
  </si>
  <si>
    <t>622397132R00</t>
  </si>
  <si>
    <t>Oprava zateplovacího systému, plocha do 1 m2, EPS, silikonová omítka</t>
  </si>
  <si>
    <t>"viz Půdorys střechy objektu krček "C", výšková změna prostupu atikové vpusti":1</t>
  </si>
  <si>
    <t>622421121RT2</t>
  </si>
  <si>
    <t>Omítka vnější stěn, MVC, hrubá zatřená, s použitím suché maltové směsi</t>
  </si>
  <si>
    <t>m2</t>
  </si>
  <si>
    <t>"viz Půdorys střechy objektu krček "C", výšková změna prostupu atikové vpusti":0,5*0,5</t>
  </si>
  <si>
    <t>941941031R00</t>
  </si>
  <si>
    <t>Montáž lešení lehkého řadového s podlahami, š. do 1 m, výšky do 10 m</t>
  </si>
  <si>
    <t>9*9</t>
  </si>
  <si>
    <t>941941191T00</t>
  </si>
  <si>
    <t>Příplatek za každý měsíc použití lešení k položce 1031</t>
  </si>
  <si>
    <t>941941831R00</t>
  </si>
  <si>
    <t>Demontáž lešení lehkého řadového s podlahami, š. do 1 m, výšky do 10 m</t>
  </si>
  <si>
    <t>970031160R00</t>
  </si>
  <si>
    <t>Vrtání jádrové do zdiva cihelného do D 160 mm</t>
  </si>
  <si>
    <t>m</t>
  </si>
  <si>
    <t>"viz Půdorys střechy objektu krček "C", výšková změna prostupu atikové vpusti":0,4</t>
  </si>
  <si>
    <t>979011211R00</t>
  </si>
  <si>
    <t>Svislá doprava suti a vybour. hmot za 2.NP nošením</t>
  </si>
  <si>
    <t>t</t>
  </si>
  <si>
    <t>"součet z rozpočtového programu":0,0145</t>
  </si>
  <si>
    <t>979081111R00</t>
  </si>
  <si>
    <t>Odvoz suti a vybour. hmot na skládku do 1 km</t>
  </si>
  <si>
    <t>"součet z rozpočtového programu, jádrové vrtání":0,0145</t>
  </si>
  <si>
    <t>"součet z rozpočtového programu, odstraňovaná povlaková krytiny, asfaltový pás":0,222</t>
  </si>
  <si>
    <t>"součet z rozpočtového programu, odstranění tepelného izolantu, minerální desky":0,343</t>
  </si>
  <si>
    <t>979081121R00</t>
  </si>
  <si>
    <t>Příplatek k odvozu za každý další 1 km</t>
  </si>
  <si>
    <t>"součet z rozpočtového programu, jádrové vrtání":0,0145*9</t>
  </si>
  <si>
    <t>"součet z rozpočtového programu, odstraňovaná povlaková krytiny, asfaltový pás":0,222*9</t>
  </si>
  <si>
    <t>"součet z rozpočtového programu, odstranění tepelného izolantu, minerální desky":0,343*9</t>
  </si>
  <si>
    <t>979082111R00</t>
  </si>
  <si>
    <t>Vnitrostaveništní doprava suti do 10 m</t>
  </si>
  <si>
    <t>979082121R00</t>
  </si>
  <si>
    <t>Příplatek k vnitrost. dopravě suti za dalších 5 m</t>
  </si>
  <si>
    <t>979990121R00</t>
  </si>
  <si>
    <t>Poplatek za uložení suti - asfaltové pásy, skupina odpadu 170302</t>
  </si>
  <si>
    <t>979990144R00</t>
  </si>
  <si>
    <t>Poplatek za uložení suti - minerální vata, skupina odpadu 170604</t>
  </si>
  <si>
    <t>979990107R00</t>
  </si>
  <si>
    <t>Poplatek za uložení suti - směs betonu, cihel, dřeva, skupina odpadu 170904</t>
  </si>
  <si>
    <t>998011032R00</t>
  </si>
  <si>
    <t>Přesun hmot pro budovy z bloků výšky do 12 m</t>
  </si>
  <si>
    <t>998009101R00</t>
  </si>
  <si>
    <t>Přesun hmot lešení samostatně budovaného</t>
  </si>
  <si>
    <t>"součet z rozpočtového programu":1,4888</t>
  </si>
  <si>
    <t>711111001RZ1</t>
  </si>
  <si>
    <t xml:space="preserve">Provedení izolace proti vlhkosti na ploše vodorovné, 1x asfaltovým penetračním nátěrem, včetně dodávky asfaltového penetračního laku </t>
  </si>
  <si>
    <t>"viz Půdorys střechy objektu krček "C", detail D4 a D5":(0,2+3,15+0,3+7,25+0,3+3,15+0,2)*0,3+7,25*0,2</t>
  </si>
  <si>
    <t>711112002RZ1</t>
  </si>
  <si>
    <t>Provedení izolace proti vlhkosti na ploše svislé, 1x nátěrem asfaltovým lakem, včetné dodávky asfaltového laku</t>
  </si>
  <si>
    <t>"viz Půdorys střechy objektu krček "C", detail D4 a D5":7,25*2*0,4+3,15*2*0,55</t>
  </si>
  <si>
    <t>711141559RY2</t>
  </si>
  <si>
    <t>Provedení izolace proti vlhkosti na ploše vodorovné, asfaltovými pásy přitavením, 1 vrstva - včetně dod. Glastek 40 special mineral</t>
  </si>
  <si>
    <t>Parozábrana atiky.</t>
  </si>
  <si>
    <t>POP</t>
  </si>
  <si>
    <t>711142559RY2</t>
  </si>
  <si>
    <t>Provedení izolace proti vlhkosti na ploše svislé, asfaltovými pásy přitavením, 1 vrstva - včetně dod. Glastek 40 special mineral</t>
  </si>
  <si>
    <t>998711102R00</t>
  </si>
  <si>
    <t>Přesun hmot pro izolace proti vodě, výšky do 12 m</t>
  </si>
  <si>
    <t>"součet z rozpočtového programu":0,0957</t>
  </si>
  <si>
    <t>712300831RT3</t>
  </si>
  <si>
    <t>Odstranění povlakové krytiny střech do 10°, 1 vrstva, z ploch jednotlivě nad 20 m2</t>
  </si>
  <si>
    <t>"viz Půdorys střechy objektu krček "C", detail D4 a D5":7,25*3,15+7,25*2*0,3+3,15*2*0,45+(3,15*2+7,25+0,35*2+0,25*2)*0,35+7,25*0,25</t>
  </si>
  <si>
    <t>712300921R00</t>
  </si>
  <si>
    <t>Provedení údržby povlakové krytiny střech do 10°, příplatek za správkový kus, natavený asfaltový pás, včetně materiálu</t>
  </si>
  <si>
    <t>Lokální oprava stávající "parozábrany" z asfaltového pásu.</t>
  </si>
  <si>
    <t>"viz Půdorys střechy objektu "A", plocha střechy":10</t>
  </si>
  <si>
    <t>"viz Půdorys střechy objektu "A", svislá plocha atiky":8</t>
  </si>
  <si>
    <t>"viz Půdorys střechy objektu "A", plocha atiky":8</t>
  </si>
  <si>
    <t>712341559RT1</t>
  </si>
  <si>
    <t>Provedení povlakové krytiny střech do 10°, asfaltovými pásy, přitavení celoplošně, 1 vrstva - asfaltový pás ve specifikaci</t>
  </si>
  <si>
    <t>"viz Půdorys střechy objektu krček "C", plocha střechy":(7,25-0,05-0,05)*(3,15-0,05-0,05)</t>
  </si>
  <si>
    <t>"viz Půdorys střechy objektu krček "C", plocha atiky":(7,25+0,45+0,45)*0,35+(7,25+0,45+0,45+3,15+3,15)*0,45</t>
  </si>
  <si>
    <t>712348103RT4</t>
  </si>
  <si>
    <t>Atiková propust TWC 50 s mřížkou a manžetou z asfaltového pásu, do DN 125 mm, včetně úpravy potrubí</t>
  </si>
  <si>
    <t>"viz Půdorys střechy objektu krček "C"":1</t>
  </si>
  <si>
    <t>712351111RT2</t>
  </si>
  <si>
    <t>Provedení povlakové krytiny střech do 10°, samolepicími asfaltovými pásy, včetně dodávky asfaltového pásu Glastek 30 sticker plus</t>
  </si>
  <si>
    <t>712841559R00</t>
  </si>
  <si>
    <t>Provedení povlakové krytiny střech, samostatné vytažení povlaku, asfaltové pásy přitavením</t>
  </si>
  <si>
    <t>"viz Půdorys střechy objektu krček "C", svislá plocha atiky:7,25*2*0,2+3,15*2*0,35</t>
  </si>
  <si>
    <t>1</t>
  </si>
  <si>
    <t>Pás asfaltový modifikovaný ELASTEK 40 FIRESTOP, modrošedý, natavovací</t>
  </si>
  <si>
    <t>POL3_0</t>
  </si>
  <si>
    <t>BROOF (t3)</t>
  </si>
  <si>
    <t>"viz Půdorys střechy objektu krček "C", plocha střechy":((7,25-0,05-0,05)*(3,15-0,05-0,05))*1,1</t>
  </si>
  <si>
    <t>"viz Půdorys střechy objektu krček "C", plocha atiky":((7,25+0,45+0,45)*0,35+(7,25+0,45+0,45+3,15+3,15)*0,45)*1,1</t>
  </si>
  <si>
    <t>"viz Půdorys střechy objektu krček "C", svislá plocha atiky":(7,25*2*0,2+3,15*2*0,35)*1,1</t>
  </si>
  <si>
    <t>712851559RZ2</t>
  </si>
  <si>
    <t>Provedení povlakové krytiny střech, samostatné vytažení povlaku, samolepicí asfaltové pásy, 1 vrstvy - včetně dodávky Glastek 30 sticker plus</t>
  </si>
  <si>
    <t>712997003R00</t>
  </si>
  <si>
    <t>Přilepení atikových klínů do lepidla</t>
  </si>
  <si>
    <t>"viz Půdorys střechy objektu krček "C"":7,25+7,25+3,15+3,15</t>
  </si>
  <si>
    <t>28375980R</t>
  </si>
  <si>
    <t>Klín atikový EPS 50 x 50 x 1000 mm</t>
  </si>
  <si>
    <t>"viz Půdorys střechy objektu krček "C"":(7,25+7,25+3,15+3,15)*1,02</t>
  </si>
  <si>
    <t>2</t>
  </si>
  <si>
    <t>Svislý přesun hmot odstraněné povlakové krytiny, výšky do 12 m</t>
  </si>
  <si>
    <t>"součet z rozpočtového programu":0,393</t>
  </si>
  <si>
    <t>998712102R00</t>
  </si>
  <si>
    <t>Přesun hmot pro povlakové krytiny, výšky do 12 m</t>
  </si>
  <si>
    <t>"součet z rozpočtového programu":0,222</t>
  </si>
  <si>
    <t>713104121R00</t>
  </si>
  <si>
    <t>Odstranění tepelné izolace střech plochých, volně uložené, z desek minerálních, tl. do 100 mm</t>
  </si>
  <si>
    <t>"viz Půdorys střechy objektu krček "C"":7,25*3,15</t>
  </si>
  <si>
    <t>713141124T00</t>
  </si>
  <si>
    <t>Montáž tepelné izolace střech, na pruhy lepidla, 1 vrstva</t>
  </si>
  <si>
    <t>"viz Půdorys střechy objektu krček "C", zateplení - plocha střechy":7,25*3,15*2</t>
  </si>
  <si>
    <t>"viz Půdorys střechy objektu krček "C", zateplení atiky vodorovné":(0,27+3,15+0,37+7,25+0,37+3,15+0,27)*0,37+7,25*0,27</t>
  </si>
  <si>
    <t>"viz Půdorys střechy objektu krček "C", zateplení atiky svislé":7,25*2*0,2+3,15*2*0,35</t>
  </si>
  <si>
    <t>Kotvení tep. izolantu atiky 8 ks/m2</t>
  </si>
  <si>
    <t>28375766.AR</t>
  </si>
  <si>
    <t>Deska izolační polystyrén samozhášivý EPS 100</t>
  </si>
  <si>
    <t>m3</t>
  </si>
  <si>
    <t>"viz Půdorys střechy objektu krček "C", zateplení - plocha střechy":7,25*3,15*0,12*1,05</t>
  </si>
  <si>
    <t>28375768.AR</t>
  </si>
  <si>
    <t>Deska izolační polystyrén samozhášivý EPS 150</t>
  </si>
  <si>
    <t>EPS 150 tl. 120 mm</t>
  </si>
  <si>
    <t>"viz Půdorys střechy objektu krček "C", zateplení atiky vodorovné":((0,27+3,15+0,37+7,25+0,37+3,15+0,27)*0,37+7,25*0,27)*0,05*1,05</t>
  </si>
  <si>
    <t>"viz Půdorys střechy objektu krček "C", zateplení atiky svislé":(7,25*2*0,2+3,15*2*0,35)*0,05*1,05</t>
  </si>
  <si>
    <t>4</t>
  </si>
  <si>
    <t>Svislý přesun hmot bouraných pro izolace tepelné, výšky do 12 m</t>
  </si>
  <si>
    <t>"součet z rozpočtového programu":0,343</t>
  </si>
  <si>
    <t>998713102R00</t>
  </si>
  <si>
    <t>Přesun hmot pro izolace tepelné, výšky do 12 m</t>
  </si>
  <si>
    <t>"součet z rozpočtového programu":0,1553</t>
  </si>
  <si>
    <t>764817125R00</t>
  </si>
  <si>
    <t>Oplechování zdí (atik) z lak.Pz plechu, rš 250 mm</t>
  </si>
  <si>
    <t>"viz Půdorys střechy objektu krček "C", detail D4 a D5, krycí lišta":(7,25+0,35+0,35)*2+(3,15+0,25+0,35)*2</t>
  </si>
  <si>
    <t>764817158R00</t>
  </si>
  <si>
    <t>Oplechování zdí (atik) z lak.Pz plechu, rš 580 mm, na příponky</t>
  </si>
  <si>
    <t>"viz Půdorys střechy objektu krček "C", detail D4 a D5":7,25+0,68+0,68</t>
  </si>
  <si>
    <t>"vystupující pilíře nad úroveň atiky":0,9*4</t>
  </si>
  <si>
    <t>764817168R00</t>
  </si>
  <si>
    <t>Oplechování zdí (atik) z lak.Pz plechu, rš 680 mm, na příponky</t>
  </si>
  <si>
    <t>"viz Půdorys střechy objektu krček "C", detail D4 a D5":7,25+0,68+0,68+3,15+3,15+0,68+0,68+0,58+0,58</t>
  </si>
  <si>
    <t>764900020RA0</t>
  </si>
  <si>
    <t>Demontáž oplechování zdí</t>
  </si>
  <si>
    <t>"viz Půdorys střechy objektu krček "C", detail D4 a D5":7,25+0,35+0,35+3,15+3,15+0,25+0,25+7,25</t>
  </si>
  <si>
    <t>5</t>
  </si>
  <si>
    <t>Svislý přesun hmot pro klempířské konstr. bourané, výšky do 12 m</t>
  </si>
  <si>
    <t>"součet z rozpočtového programu":0,0506</t>
  </si>
  <si>
    <t>998764102R00</t>
  </si>
  <si>
    <t>Přesun hmot pro klempířské konstr., výšky do 12 m</t>
  </si>
  <si>
    <t>"součet z rozpočtového programu":0,10142</t>
  </si>
  <si>
    <t>6</t>
  </si>
  <si>
    <t>Montáž obložení atiky,překližka,1vrst.,hmoždinkami, vč. vodovzdorné březové překližky tl. 21 mm</t>
  </si>
  <si>
    <t>- včetně pomocného a kotevního materiálu</t>
  </si>
  <si>
    <t>"viz Půdorys střechy objektu krček "C", detail D4 a D5":(0,32+3,15+0,42+7,25+0,42+3,15+0,32)*0,42+7,25*0,32</t>
  </si>
  <si>
    <t>998766102R00</t>
  </si>
  <si>
    <t>Přesun hmot pro truhlářské konstr., výšky do 12 m</t>
  </si>
  <si>
    <t>"součet z rozpočtového programu":0,1018</t>
  </si>
  <si>
    <t>650711111R00</t>
  </si>
  <si>
    <t>Demontáž kabelového žlabu / lávky do š. 300 mm</t>
  </si>
  <si>
    <t>"viz Půdorys střechy objektu krček "C"":0,35+0,4+7,25+3,15+0,4+0,35</t>
  </si>
  <si>
    <t>650811135R00</t>
  </si>
  <si>
    <t>Demontáž podpěry vedení na ploché střeše</t>
  </si>
  <si>
    <t>"viz Půdorys střechy objektu krček "C"":8</t>
  </si>
  <si>
    <t>7</t>
  </si>
  <si>
    <t>Zpětná montáž lávky kabelové šířky do 200 mm, včetně podpěr, úprava lávky, podpěry stávající</t>
  </si>
  <si>
    <t>Součástí položky je také zajištění el. vedení v kabelové lávce včetně podpěr, tzn. dočasné přeložení mimo pracovní prostor.</t>
  </si>
  <si>
    <t>VRN1</t>
  </si>
  <si>
    <t>Zařízení staveniště</t>
  </si>
  <si>
    <t>Soubor</t>
  </si>
  <si>
    <t>Základní rozdělení průvodních činností a nákladů zařízení staveniště. V rámci nákladů na zařízení staveniště ocení zhotovite  veškeré náklady spojené s vybudováním, provozem a odstraněním zařízení staveniště, a to ve fázích :</t>
  </si>
  <si>
    <t>1) Vybudování zařízení staveniště.</t>
  </si>
  <si>
    <t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</si>
  <si>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2) Provoz zařízení staveniště.</t>
  </si>
  <si>
    <t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</si>
  <si>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3) Odstranění zařízení staveniště.</t>
  </si>
  <si>
    <t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t>
  </si>
  <si>
    <t/>
  </si>
  <si>
    <t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t>
  </si>
  <si>
    <t>VRN2</t>
  </si>
  <si>
    <t>Inženýrská činnost</t>
  </si>
  <si>
    <t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t>
  </si>
  <si>
    <t>VRN3</t>
  </si>
  <si>
    <t>Provozní vlivy</t>
  </si>
  <si>
    <t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t>
  </si>
  <si>
    <t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t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</si>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</sst>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20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0" fontId="19" fillId="0" borderId="0" xfId="0" applyNumberFormat="1" applyFont="1" applyBorder="1" applyAlignment="1">
      <alignment vertical="top" wrapText="1" shrinkToFit="1"/>
    </xf>
    <xf numFmtId="0" fontId="19" fillId="0" borderId="33" xfId="0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18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174" fontId="19" fillId="0" borderId="0" xfId="0" applyNumberFormat="1" applyFont="1" applyBorder="1" applyAlignment="1">
      <alignment vertical="top" wrapText="1" shrinkToFit="1"/>
    </xf>
    <xf numFmtId="174" fontId="19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4" fontId="19" fillId="0" borderId="0" xfId="0" applyNumberFormat="1" applyFont="1" applyBorder="1" applyAlignment="1">
      <alignment vertical="top" wrapText="1" shrinkToFit="1"/>
    </xf>
    <xf numFmtId="4" fontId="19" fillId="0" borderId="34" xfId="0" applyNumberFormat="1" applyFont="1" applyBorder="1" applyAlignment="1">
      <alignment vertical="top" wrapText="1" shrinkToFit="1"/>
    </xf>
    <xf numFmtId="4" fontId="19" fillId="0" borderId="33" xfId="0" applyNumberFormat="1" applyFont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9" fillId="0" borderId="6" xfId="0" applyNumberFormat="1" applyFont="1" applyBorder="1" applyAlignment="1">
      <alignment vertical="top" wrapText="1" shrinkToFit="1"/>
    </xf>
    <xf numFmtId="174" fontId="19" fillId="0" borderId="6" xfId="0" applyNumberFormat="1" applyFont="1" applyBorder="1" applyAlignment="1">
      <alignment vertical="top" wrapText="1" shrinkToFit="1"/>
    </xf>
    <xf numFmtId="4" fontId="19" fillId="0" borderId="6" xfId="0" applyNumberFormat="1" applyFont="1" applyBorder="1" applyAlignment="1">
      <alignment vertical="top" wrapText="1" shrinkToFit="1"/>
    </xf>
    <xf numFmtId="4" fontId="19" fillId="0" borderId="38" xfId="0" applyNumberFormat="1" applyFont="1" applyBorder="1" applyAlignment="1">
      <alignment vertical="top" wrapText="1" shrinkToFit="1"/>
    </xf>
    <xf numFmtId="4" fontId="17" fillId="0" borderId="39" xfId="0" applyNumberFormat="1" applyFont="1" applyBorder="1" applyAlignment="1">
      <alignment vertical="top" shrinkToFit="1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9" fillId="0" borderId="26" xfId="0" applyNumberFormat="1" applyFont="1" applyBorder="1" applyAlignment="1">
      <alignment horizontal="left" vertical="top" wrapText="1"/>
    </xf>
    <xf numFmtId="0" fontId="19" fillId="0" borderId="33" xfId="0" applyNumberFormat="1" applyFont="1" applyBorder="1" applyAlignment="1">
      <alignment horizontal="left" vertical="top" wrapText="1"/>
    </xf>
    <xf numFmtId="0" fontId="19" fillId="0" borderId="1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F5CDDDC1-0925-45C0-872C-7E0C96B36C7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F9467-DB4A-4F02-9F7B-BC4A6178254E}"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AC19-1F66-4F1E-8DE4-3DE12F375581}">
  <sheetPr codeName="List5112">
    <tabColor rgb="FF66FF66"/>
  </sheetPr>
  <dimension ref="A1:AZ64"/>
  <sheetViews>
    <sheetView showGridLines="0" topLeftCell="B23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  <col min="52" max="52" width="93.14062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46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47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48</v>
      </c>
      <c r="E6" s="25"/>
      <c r="F6" s="25"/>
      <c r="G6" s="25"/>
      <c r="H6" s="27" t="s">
        <v>34</v>
      </c>
      <c r="I6" s="121"/>
      <c r="J6" s="11"/>
    </row>
    <row r="7" spans="1:15" ht="15.75" customHeight="1" x14ac:dyDescent="0.2">
      <c r="A7" s="4"/>
      <c r="B7" s="40"/>
      <c r="C7" s="122" t="s">
        <v>49</v>
      </c>
      <c r="D7" s="104" t="s">
        <v>43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4" t="s">
        <v>23</v>
      </c>
      <c r="B16" s="195" t="s">
        <v>23</v>
      </c>
      <c r="C16" s="56"/>
      <c r="D16" s="57"/>
      <c r="E16" s="80"/>
      <c r="F16" s="81"/>
      <c r="G16" s="80"/>
      <c r="H16" s="81"/>
      <c r="I16" s="80">
        <f>SUMIF(F49:F60,A16,I49:I60)+SUMIF(F49:F60,"PSU",I49:I60)</f>
        <v>0</v>
      </c>
      <c r="J16" s="82"/>
    </row>
    <row r="17" spans="1:10" ht="23.25" customHeight="1" x14ac:dyDescent="0.2">
      <c r="A17" s="194" t="s">
        <v>24</v>
      </c>
      <c r="B17" s="195" t="s">
        <v>24</v>
      </c>
      <c r="C17" s="56"/>
      <c r="D17" s="57"/>
      <c r="E17" s="80"/>
      <c r="F17" s="81"/>
      <c r="G17" s="80"/>
      <c r="H17" s="81"/>
      <c r="I17" s="80">
        <f>SUMIF(F49:F60,A17,I49:I60)</f>
        <v>0</v>
      </c>
      <c r="J17" s="82"/>
    </row>
    <row r="18" spans="1:10" ht="23.25" customHeight="1" x14ac:dyDescent="0.2">
      <c r="A18" s="194" t="s">
        <v>25</v>
      </c>
      <c r="B18" s="195" t="s">
        <v>25</v>
      </c>
      <c r="C18" s="56"/>
      <c r="D18" s="57"/>
      <c r="E18" s="80"/>
      <c r="F18" s="81"/>
      <c r="G18" s="80"/>
      <c r="H18" s="81"/>
      <c r="I18" s="80">
        <f>SUMIF(F49:F60,A18,I49:I60)</f>
        <v>0</v>
      </c>
      <c r="J18" s="82"/>
    </row>
    <row r="19" spans="1:10" ht="23.25" customHeight="1" x14ac:dyDescent="0.2">
      <c r="A19" s="194" t="s">
        <v>80</v>
      </c>
      <c r="B19" s="195" t="s">
        <v>26</v>
      </c>
      <c r="C19" s="56"/>
      <c r="D19" s="57"/>
      <c r="E19" s="80"/>
      <c r="F19" s="81"/>
      <c r="G19" s="80"/>
      <c r="H19" s="81"/>
      <c r="I19" s="80">
        <f>SUMIF(F49:F60,A19,I49:I60)</f>
        <v>0</v>
      </c>
      <c r="J19" s="82"/>
    </row>
    <row r="20" spans="1:10" ht="23.25" customHeight="1" x14ac:dyDescent="0.2">
      <c r="A20" s="194" t="s">
        <v>81</v>
      </c>
      <c r="B20" s="195" t="s">
        <v>27</v>
      </c>
      <c r="C20" s="56"/>
      <c r="D20" s="57"/>
      <c r="E20" s="80"/>
      <c r="F20" s="81"/>
      <c r="G20" s="80"/>
      <c r="H20" s="81"/>
      <c r="I20" s="80">
        <f>SUMIF(F49:F60,A20,I49:I60)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53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45698</v>
      </c>
      <c r="I32" s="37"/>
      <c r="J32" s="12"/>
    </row>
    <row r="33" spans="1:52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">
      <c r="A39" s="130">
        <v>1</v>
      </c>
      <c r="B39" s="136" t="s">
        <v>51</v>
      </c>
      <c r="C39" s="137" t="s">
        <v>46</v>
      </c>
      <c r="D39" s="138"/>
      <c r="E39" s="138"/>
      <c r="F39" s="146">
        <f>'Rozpočet Pol'!AC165</f>
        <v>0</v>
      </c>
      <c r="G39" s="147">
        <f>'Rozpočet Pol'!AD165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">
      <c r="A40" s="130"/>
      <c r="B40" s="140" t="s">
        <v>52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">
      <c r="B42" t="s">
        <v>54</v>
      </c>
    </row>
    <row r="43" spans="1:52" x14ac:dyDescent="0.2">
      <c r="B43" s="161" t="s">
        <v>55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Cenová soustava RTS II/2024.</v>
      </c>
    </row>
    <row r="46" spans="1:52" ht="15.75" x14ac:dyDescent="0.25">
      <c r="B46" s="162" t="s">
        <v>56</v>
      </c>
    </row>
    <row r="48" spans="1:52" ht="25.5" customHeight="1" x14ac:dyDescent="0.2">
      <c r="A48" s="163"/>
      <c r="B48" s="169" t="s">
        <v>16</v>
      </c>
      <c r="C48" s="169" t="s">
        <v>5</v>
      </c>
      <c r="D48" s="170"/>
      <c r="E48" s="170"/>
      <c r="F48" s="173" t="s">
        <v>57</v>
      </c>
      <c r="G48" s="173"/>
      <c r="H48" s="173"/>
      <c r="I48" s="174" t="s">
        <v>28</v>
      </c>
      <c r="J48" s="174"/>
    </row>
    <row r="49" spans="1:10" ht="25.5" customHeight="1" x14ac:dyDescent="0.2">
      <c r="A49" s="164"/>
      <c r="B49" s="175" t="s">
        <v>58</v>
      </c>
      <c r="C49" s="176" t="s">
        <v>59</v>
      </c>
      <c r="D49" s="177"/>
      <c r="E49" s="177"/>
      <c r="F49" s="181" t="s">
        <v>23</v>
      </c>
      <c r="G49" s="182"/>
      <c r="H49" s="182"/>
      <c r="I49" s="183">
        <f>'Rozpočet Pol'!G8</f>
        <v>0</v>
      </c>
      <c r="J49" s="183"/>
    </row>
    <row r="50" spans="1:10" ht="25.5" customHeight="1" x14ac:dyDescent="0.2">
      <c r="A50" s="164"/>
      <c r="B50" s="167" t="s">
        <v>60</v>
      </c>
      <c r="C50" s="166" t="s">
        <v>61</v>
      </c>
      <c r="D50" s="168"/>
      <c r="E50" s="168"/>
      <c r="F50" s="184" t="s">
        <v>23</v>
      </c>
      <c r="G50" s="185"/>
      <c r="H50" s="185"/>
      <c r="I50" s="186">
        <f>'Rozpočet Pol'!G11</f>
        <v>0</v>
      </c>
      <c r="J50" s="186"/>
    </row>
    <row r="51" spans="1:10" ht="25.5" customHeight="1" x14ac:dyDescent="0.2">
      <c r="A51" s="164"/>
      <c r="B51" s="167" t="s">
        <v>62</v>
      </c>
      <c r="C51" s="166" t="s">
        <v>63</v>
      </c>
      <c r="D51" s="168"/>
      <c r="E51" s="168"/>
      <c r="F51" s="184" t="s">
        <v>23</v>
      </c>
      <c r="G51" s="185"/>
      <c r="H51" s="185"/>
      <c r="I51" s="186">
        <f>'Rozpočet Pol'!G16</f>
        <v>0</v>
      </c>
      <c r="J51" s="186"/>
    </row>
    <row r="52" spans="1:10" ht="25.5" customHeight="1" x14ac:dyDescent="0.2">
      <c r="A52" s="164"/>
      <c r="B52" s="167" t="s">
        <v>64</v>
      </c>
      <c r="C52" s="166" t="s">
        <v>65</v>
      </c>
      <c r="D52" s="168"/>
      <c r="E52" s="168"/>
      <c r="F52" s="184" t="s">
        <v>23</v>
      </c>
      <c r="G52" s="185"/>
      <c r="H52" s="185"/>
      <c r="I52" s="186">
        <f>'Rozpočet Pol'!G23</f>
        <v>0</v>
      </c>
      <c r="J52" s="186"/>
    </row>
    <row r="53" spans="1:10" ht="25.5" customHeight="1" x14ac:dyDescent="0.2">
      <c r="A53" s="164"/>
      <c r="B53" s="167" t="s">
        <v>66</v>
      </c>
      <c r="C53" s="166" t="s">
        <v>67</v>
      </c>
      <c r="D53" s="168"/>
      <c r="E53" s="168"/>
      <c r="F53" s="184" t="s">
        <v>23</v>
      </c>
      <c r="G53" s="185"/>
      <c r="H53" s="185"/>
      <c r="I53" s="186">
        <f>'Rozpočet Pol'!G50</f>
        <v>0</v>
      </c>
      <c r="J53" s="186"/>
    </row>
    <row r="54" spans="1:10" ht="25.5" customHeight="1" x14ac:dyDescent="0.2">
      <c r="A54" s="164"/>
      <c r="B54" s="167" t="s">
        <v>68</v>
      </c>
      <c r="C54" s="166" t="s">
        <v>69</v>
      </c>
      <c r="D54" s="168"/>
      <c r="E54" s="168"/>
      <c r="F54" s="184" t="s">
        <v>24</v>
      </c>
      <c r="G54" s="185"/>
      <c r="H54" s="185"/>
      <c r="I54" s="186">
        <f>'Rozpočet Pol'!G54</f>
        <v>0</v>
      </c>
      <c r="J54" s="186"/>
    </row>
    <row r="55" spans="1:10" ht="25.5" customHeight="1" x14ac:dyDescent="0.2">
      <c r="A55" s="164"/>
      <c r="B55" s="167" t="s">
        <v>70</v>
      </c>
      <c r="C55" s="166" t="s">
        <v>71</v>
      </c>
      <c r="D55" s="168"/>
      <c r="E55" s="168"/>
      <c r="F55" s="184" t="s">
        <v>24</v>
      </c>
      <c r="G55" s="185"/>
      <c r="H55" s="185"/>
      <c r="I55" s="186">
        <f>'Rozpočet Pol'!G67</f>
        <v>0</v>
      </c>
      <c r="J55" s="186"/>
    </row>
    <row r="56" spans="1:10" ht="25.5" customHeight="1" x14ac:dyDescent="0.2">
      <c r="A56" s="164"/>
      <c r="B56" s="167" t="s">
        <v>72</v>
      </c>
      <c r="C56" s="166" t="s">
        <v>73</v>
      </c>
      <c r="D56" s="168"/>
      <c r="E56" s="168"/>
      <c r="F56" s="184" t="s">
        <v>24</v>
      </c>
      <c r="G56" s="185"/>
      <c r="H56" s="185"/>
      <c r="I56" s="186">
        <f>'Rozpočet Pol'!G100</f>
        <v>0</v>
      </c>
      <c r="J56" s="186"/>
    </row>
    <row r="57" spans="1:10" ht="25.5" customHeight="1" x14ac:dyDescent="0.2">
      <c r="A57" s="164"/>
      <c r="B57" s="167" t="s">
        <v>74</v>
      </c>
      <c r="C57" s="166" t="s">
        <v>75</v>
      </c>
      <c r="D57" s="168"/>
      <c r="E57" s="168"/>
      <c r="F57" s="184" t="s">
        <v>24</v>
      </c>
      <c r="G57" s="185"/>
      <c r="H57" s="185"/>
      <c r="I57" s="186">
        <f>'Rozpočet Pol'!G120</f>
        <v>0</v>
      </c>
      <c r="J57" s="186"/>
    </row>
    <row r="58" spans="1:10" ht="25.5" customHeight="1" x14ac:dyDescent="0.2">
      <c r="A58" s="164"/>
      <c r="B58" s="167" t="s">
        <v>76</v>
      </c>
      <c r="C58" s="166" t="s">
        <v>77</v>
      </c>
      <c r="D58" s="168"/>
      <c r="E58" s="168"/>
      <c r="F58" s="184" t="s">
        <v>24</v>
      </c>
      <c r="G58" s="185"/>
      <c r="H58" s="185"/>
      <c r="I58" s="186">
        <f>'Rozpočet Pol'!G134</f>
        <v>0</v>
      </c>
      <c r="J58" s="186"/>
    </row>
    <row r="59" spans="1:10" ht="25.5" customHeight="1" x14ac:dyDescent="0.2">
      <c r="A59" s="164"/>
      <c r="B59" s="167" t="s">
        <v>78</v>
      </c>
      <c r="C59" s="166" t="s">
        <v>79</v>
      </c>
      <c r="D59" s="168"/>
      <c r="E59" s="168"/>
      <c r="F59" s="184" t="s">
        <v>25</v>
      </c>
      <c r="G59" s="185"/>
      <c r="H59" s="185"/>
      <c r="I59" s="186">
        <f>'Rozpočet Pol'!G140</f>
        <v>0</v>
      </c>
      <c r="J59" s="186"/>
    </row>
    <row r="60" spans="1:10" ht="25.5" customHeight="1" x14ac:dyDescent="0.2">
      <c r="A60" s="164"/>
      <c r="B60" s="178" t="s">
        <v>80</v>
      </c>
      <c r="C60" s="179" t="s">
        <v>26</v>
      </c>
      <c r="D60" s="180"/>
      <c r="E60" s="180"/>
      <c r="F60" s="187" t="s">
        <v>80</v>
      </c>
      <c r="G60" s="188"/>
      <c r="H60" s="188"/>
      <c r="I60" s="189">
        <f>'Rozpočet Pol'!G148</f>
        <v>0</v>
      </c>
      <c r="J60" s="189"/>
    </row>
    <row r="61" spans="1:10" ht="25.5" customHeight="1" x14ac:dyDescent="0.2">
      <c r="A61" s="165"/>
      <c r="B61" s="171" t="s">
        <v>1</v>
      </c>
      <c r="C61" s="171"/>
      <c r="D61" s="172"/>
      <c r="E61" s="172"/>
      <c r="F61" s="190"/>
      <c r="G61" s="191"/>
      <c r="H61" s="191"/>
      <c r="I61" s="192">
        <f>SUM(I49:I60)</f>
        <v>0</v>
      </c>
      <c r="J61" s="192"/>
    </row>
    <row r="62" spans="1:10" x14ac:dyDescent="0.2">
      <c r="F62" s="193"/>
      <c r="G62" s="129"/>
      <c r="H62" s="193"/>
      <c r="I62" s="129"/>
      <c r="J62" s="129"/>
    </row>
    <row r="63" spans="1:10" x14ac:dyDescent="0.2">
      <c r="F63" s="193"/>
      <c r="G63" s="129"/>
      <c r="H63" s="193"/>
      <c r="I63" s="129"/>
      <c r="J63" s="129"/>
    </row>
    <row r="64" spans="1:10" x14ac:dyDescent="0.2">
      <c r="F64" s="193"/>
      <c r="G64" s="129"/>
      <c r="H64" s="193"/>
      <c r="I64" s="129"/>
      <c r="J64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6">
    <mergeCell ref="I59:J59"/>
    <mergeCell ref="C59:E59"/>
    <mergeCell ref="I60:J60"/>
    <mergeCell ref="C60:E60"/>
    <mergeCell ref="I61:J61"/>
    <mergeCell ref="I56:J56"/>
    <mergeCell ref="C56:E56"/>
    <mergeCell ref="I57:J57"/>
    <mergeCell ref="C57:E57"/>
    <mergeCell ref="I58:J58"/>
    <mergeCell ref="C58:E58"/>
    <mergeCell ref="I53:J53"/>
    <mergeCell ref="C53:E53"/>
    <mergeCell ref="I54:J54"/>
    <mergeCell ref="C54:E54"/>
    <mergeCell ref="I55:J55"/>
    <mergeCell ref="C55:E55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8161D-2AF1-474E-BADD-FA5DE63B19A1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CFC92-1899-4787-BBF1-ABD152FAD996}">
  <sheetPr>
    <outlinePr summaryBelow="0"/>
  </sheetPr>
  <dimension ref="A1:BH175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  <col min="53" max="53" width="73.42578125" customWidth="1"/>
  </cols>
  <sheetData>
    <row r="1" spans="1:60" ht="15.75" customHeight="1" x14ac:dyDescent="0.25">
      <c r="A1" s="196" t="s">
        <v>6</v>
      </c>
      <c r="B1" s="196"/>
      <c r="C1" s="196"/>
      <c r="D1" s="196"/>
      <c r="E1" s="196"/>
      <c r="F1" s="196"/>
      <c r="G1" s="196"/>
      <c r="AE1" t="s">
        <v>83</v>
      </c>
    </row>
    <row r="2" spans="1:60" ht="24.95" customHeight="1" x14ac:dyDescent="0.2">
      <c r="A2" s="203" t="s">
        <v>82</v>
      </c>
      <c r="B2" s="197"/>
      <c r="C2" s="198" t="s">
        <v>46</v>
      </c>
      <c r="D2" s="199"/>
      <c r="E2" s="199"/>
      <c r="F2" s="199"/>
      <c r="G2" s="205"/>
      <c r="AE2" t="s">
        <v>84</v>
      </c>
    </row>
    <row r="3" spans="1:60" ht="24.95" customHeight="1" x14ac:dyDescent="0.2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85</v>
      </c>
    </row>
    <row r="4" spans="1:60" ht="24.95" hidden="1" customHeight="1" x14ac:dyDescent="0.2">
      <c r="A4" s="204" t="s">
        <v>8</v>
      </c>
      <c r="B4" s="202"/>
      <c r="C4" s="200"/>
      <c r="D4" s="201"/>
      <c r="E4" s="201"/>
      <c r="F4" s="201"/>
      <c r="G4" s="206"/>
      <c r="AE4" t="s">
        <v>86</v>
      </c>
    </row>
    <row r="5" spans="1:60" hidden="1" x14ac:dyDescent="0.2">
      <c r="A5" s="207" t="s">
        <v>87</v>
      </c>
      <c r="B5" s="208"/>
      <c r="C5" s="209"/>
      <c r="D5" s="210"/>
      <c r="E5" s="210"/>
      <c r="F5" s="210"/>
      <c r="G5" s="211"/>
      <c r="AE5" t="s">
        <v>88</v>
      </c>
    </row>
    <row r="7" spans="1:60" ht="38.25" x14ac:dyDescent="0.2">
      <c r="A7" s="217" t="s">
        <v>89</v>
      </c>
      <c r="B7" s="218" t="s">
        <v>90</v>
      </c>
      <c r="C7" s="218" t="s">
        <v>91</v>
      </c>
      <c r="D7" s="217" t="s">
        <v>92</v>
      </c>
      <c r="E7" s="217" t="s">
        <v>93</v>
      </c>
      <c r="F7" s="212" t="s">
        <v>94</v>
      </c>
      <c r="G7" s="241" t="s">
        <v>28</v>
      </c>
      <c r="H7" s="242" t="s">
        <v>29</v>
      </c>
      <c r="I7" s="242" t="s">
        <v>95</v>
      </c>
      <c r="J7" s="242" t="s">
        <v>30</v>
      </c>
      <c r="K7" s="242" t="s">
        <v>96</v>
      </c>
      <c r="L7" s="242" t="s">
        <v>97</v>
      </c>
      <c r="M7" s="242" t="s">
        <v>98</v>
      </c>
      <c r="N7" s="242" t="s">
        <v>99</v>
      </c>
      <c r="O7" s="242" t="s">
        <v>100</v>
      </c>
      <c r="P7" s="242" t="s">
        <v>101</v>
      </c>
      <c r="Q7" s="242" t="s">
        <v>102</v>
      </c>
      <c r="R7" s="242" t="s">
        <v>103</v>
      </c>
      <c r="S7" s="242" t="s">
        <v>104</v>
      </c>
      <c r="T7" s="242" t="s">
        <v>105</v>
      </c>
      <c r="U7" s="220" t="s">
        <v>106</v>
      </c>
    </row>
    <row r="8" spans="1:60" x14ac:dyDescent="0.2">
      <c r="A8" s="243" t="s">
        <v>107</v>
      </c>
      <c r="B8" s="244" t="s">
        <v>58</v>
      </c>
      <c r="C8" s="245" t="s">
        <v>59</v>
      </c>
      <c r="D8" s="219"/>
      <c r="E8" s="246"/>
      <c r="F8" s="247"/>
      <c r="G8" s="247">
        <f>SUMIF(AE9:AE10,"&lt;&gt;NOR",G9:G10)</f>
        <v>0</v>
      </c>
      <c r="H8" s="247"/>
      <c r="I8" s="247">
        <f>SUM(I9:I10)</f>
        <v>0</v>
      </c>
      <c r="J8" s="247"/>
      <c r="K8" s="247">
        <f>SUM(K9:K10)</f>
        <v>0</v>
      </c>
      <c r="L8" s="247"/>
      <c r="M8" s="247">
        <f>SUM(M9:M10)</f>
        <v>0</v>
      </c>
      <c r="N8" s="219"/>
      <c r="O8" s="219">
        <f>SUM(O9:O10)</f>
        <v>5.4449999999999998E-2</v>
      </c>
      <c r="P8" s="219"/>
      <c r="Q8" s="219">
        <f>SUM(Q9:Q10)</f>
        <v>0</v>
      </c>
      <c r="R8" s="219"/>
      <c r="S8" s="219"/>
      <c r="T8" s="243"/>
      <c r="U8" s="219">
        <f>SUM(U9:U10)</f>
        <v>0.66</v>
      </c>
      <c r="AE8" t="s">
        <v>108</v>
      </c>
    </row>
    <row r="9" spans="1:60" ht="22.5" outlineLevel="1" x14ac:dyDescent="0.2">
      <c r="A9" s="214">
        <v>1</v>
      </c>
      <c r="B9" s="221" t="s">
        <v>109</v>
      </c>
      <c r="C9" s="271" t="s">
        <v>110</v>
      </c>
      <c r="D9" s="223" t="s">
        <v>111</v>
      </c>
      <c r="E9" s="230">
        <v>1</v>
      </c>
      <c r="F9" s="235">
        <f>H9+J9</f>
        <v>0</v>
      </c>
      <c r="G9" s="236">
        <f>ROUND(E9*F9,2)</f>
        <v>0</v>
      </c>
      <c r="H9" s="236"/>
      <c r="I9" s="236">
        <f>ROUND(E9*H9,2)</f>
        <v>0</v>
      </c>
      <c r="J9" s="236"/>
      <c r="K9" s="236">
        <f>ROUND(E9*J9,2)</f>
        <v>0</v>
      </c>
      <c r="L9" s="236">
        <v>21</v>
      </c>
      <c r="M9" s="236">
        <f>G9*(1+L9/100)</f>
        <v>0</v>
      </c>
      <c r="N9" s="223">
        <v>5.4449999999999998E-2</v>
      </c>
      <c r="O9" s="223">
        <f>ROUND(E9*N9,5)</f>
        <v>5.4449999999999998E-2</v>
      </c>
      <c r="P9" s="223">
        <v>0</v>
      </c>
      <c r="Q9" s="223">
        <f>ROUND(E9*P9,5)</f>
        <v>0</v>
      </c>
      <c r="R9" s="223"/>
      <c r="S9" s="223"/>
      <c r="T9" s="224">
        <v>0.66395000000000004</v>
      </c>
      <c r="U9" s="223">
        <f>ROUND(E9*T9,2)</f>
        <v>0.66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112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ht="22.5" outlineLevel="1" x14ac:dyDescent="0.2">
      <c r="A10" s="214"/>
      <c r="B10" s="221"/>
      <c r="C10" s="272" t="s">
        <v>113</v>
      </c>
      <c r="D10" s="225"/>
      <c r="E10" s="231">
        <v>1</v>
      </c>
      <c r="F10" s="236"/>
      <c r="G10" s="236"/>
      <c r="H10" s="236"/>
      <c r="I10" s="236"/>
      <c r="J10" s="236"/>
      <c r="K10" s="236"/>
      <c r="L10" s="236"/>
      <c r="M10" s="236"/>
      <c r="N10" s="223"/>
      <c r="O10" s="223"/>
      <c r="P10" s="223"/>
      <c r="Q10" s="223"/>
      <c r="R10" s="223"/>
      <c r="S10" s="223"/>
      <c r="T10" s="224"/>
      <c r="U10" s="223"/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114</v>
      </c>
      <c r="AF10" s="213">
        <v>0</v>
      </c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x14ac:dyDescent="0.2">
      <c r="A11" s="215" t="s">
        <v>107</v>
      </c>
      <c r="B11" s="222" t="s">
        <v>60</v>
      </c>
      <c r="C11" s="273" t="s">
        <v>61</v>
      </c>
      <c r="D11" s="226"/>
      <c r="E11" s="232"/>
      <c r="F11" s="237"/>
      <c r="G11" s="237">
        <f>SUMIF(AE12:AE15,"&lt;&gt;NOR",G12:G15)</f>
        <v>0</v>
      </c>
      <c r="H11" s="237"/>
      <c r="I11" s="237">
        <f>SUM(I12:I15)</f>
        <v>0</v>
      </c>
      <c r="J11" s="237"/>
      <c r="K11" s="237">
        <f>SUM(K12:K15)</f>
        <v>0</v>
      </c>
      <c r="L11" s="237"/>
      <c r="M11" s="237">
        <f>SUM(M12:M15)</f>
        <v>0</v>
      </c>
      <c r="N11" s="226"/>
      <c r="O11" s="226">
        <f>SUM(O12:O15)</f>
        <v>2.4480000000000002E-2</v>
      </c>
      <c r="P11" s="226"/>
      <c r="Q11" s="226">
        <f>SUM(Q12:Q15)</f>
        <v>0</v>
      </c>
      <c r="R11" s="226"/>
      <c r="S11" s="226"/>
      <c r="T11" s="227"/>
      <c r="U11" s="226">
        <f>SUM(U12:U15)</f>
        <v>1.54</v>
      </c>
      <c r="AE11" t="s">
        <v>108</v>
      </c>
    </row>
    <row r="12" spans="1:60" ht="22.5" outlineLevel="1" x14ac:dyDescent="0.2">
      <c r="A12" s="214">
        <v>2</v>
      </c>
      <c r="B12" s="221" t="s">
        <v>115</v>
      </c>
      <c r="C12" s="271" t="s">
        <v>116</v>
      </c>
      <c r="D12" s="223" t="s">
        <v>111</v>
      </c>
      <c r="E12" s="230">
        <v>1</v>
      </c>
      <c r="F12" s="235">
        <f>H12+J12</f>
        <v>0</v>
      </c>
      <c r="G12" s="236">
        <f>ROUND(E12*F12,2)</f>
        <v>0</v>
      </c>
      <c r="H12" s="236"/>
      <c r="I12" s="236">
        <f>ROUND(E12*H12,2)</f>
        <v>0</v>
      </c>
      <c r="J12" s="236"/>
      <c r="K12" s="236">
        <f>ROUND(E12*J12,2)</f>
        <v>0</v>
      </c>
      <c r="L12" s="236">
        <v>21</v>
      </c>
      <c r="M12" s="236">
        <f>G12*(1+L12/100)</f>
        <v>0</v>
      </c>
      <c r="N12" s="223">
        <v>1.5440000000000001E-2</v>
      </c>
      <c r="O12" s="223">
        <f>ROUND(E12*N12,5)</f>
        <v>1.5440000000000001E-2</v>
      </c>
      <c r="P12" s="223">
        <v>0</v>
      </c>
      <c r="Q12" s="223">
        <f>ROUND(E12*P12,5)</f>
        <v>0</v>
      </c>
      <c r="R12" s="223"/>
      <c r="S12" s="223"/>
      <c r="T12" s="224">
        <v>1.4350000000000001</v>
      </c>
      <c r="U12" s="223">
        <f>ROUND(E12*T12,2)</f>
        <v>1.44</v>
      </c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112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22.5" outlineLevel="1" x14ac:dyDescent="0.2">
      <c r="A13" s="214"/>
      <c r="B13" s="221"/>
      <c r="C13" s="272" t="s">
        <v>117</v>
      </c>
      <c r="D13" s="225"/>
      <c r="E13" s="231">
        <v>1</v>
      </c>
      <c r="F13" s="236"/>
      <c r="G13" s="236"/>
      <c r="H13" s="236"/>
      <c r="I13" s="236"/>
      <c r="J13" s="236"/>
      <c r="K13" s="236"/>
      <c r="L13" s="236"/>
      <c r="M13" s="236"/>
      <c r="N13" s="223"/>
      <c r="O13" s="223"/>
      <c r="P13" s="223"/>
      <c r="Q13" s="223"/>
      <c r="R13" s="223"/>
      <c r="S13" s="223"/>
      <c r="T13" s="224"/>
      <c r="U13" s="223"/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114</v>
      </c>
      <c r="AF13" s="213">
        <v>0</v>
      </c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ht="22.5" outlineLevel="1" x14ac:dyDescent="0.2">
      <c r="A14" s="214">
        <v>3</v>
      </c>
      <c r="B14" s="221" t="s">
        <v>118</v>
      </c>
      <c r="C14" s="271" t="s">
        <v>119</v>
      </c>
      <c r="D14" s="223" t="s">
        <v>120</v>
      </c>
      <c r="E14" s="230">
        <v>0.25</v>
      </c>
      <c r="F14" s="235">
        <f>H14+J14</f>
        <v>0</v>
      </c>
      <c r="G14" s="236">
        <f>ROUND(E14*F14,2)</f>
        <v>0</v>
      </c>
      <c r="H14" s="236"/>
      <c r="I14" s="236">
        <f>ROUND(E14*H14,2)</f>
        <v>0</v>
      </c>
      <c r="J14" s="236"/>
      <c r="K14" s="236">
        <f>ROUND(E14*J14,2)</f>
        <v>0</v>
      </c>
      <c r="L14" s="236">
        <v>21</v>
      </c>
      <c r="M14" s="236">
        <f>G14*(1+L14/100)</f>
        <v>0</v>
      </c>
      <c r="N14" s="223">
        <v>3.6150000000000002E-2</v>
      </c>
      <c r="O14" s="223">
        <f>ROUND(E14*N14,5)</f>
        <v>9.0399999999999994E-3</v>
      </c>
      <c r="P14" s="223">
        <v>0</v>
      </c>
      <c r="Q14" s="223">
        <f>ROUND(E14*P14,5)</f>
        <v>0</v>
      </c>
      <c r="R14" s="223"/>
      <c r="S14" s="223"/>
      <c r="T14" s="224">
        <v>0.41402</v>
      </c>
      <c r="U14" s="223">
        <f>ROUND(E14*T14,2)</f>
        <v>0.1</v>
      </c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112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ht="22.5" outlineLevel="1" x14ac:dyDescent="0.2">
      <c r="A15" s="214"/>
      <c r="B15" s="221"/>
      <c r="C15" s="272" t="s">
        <v>121</v>
      </c>
      <c r="D15" s="225"/>
      <c r="E15" s="231">
        <v>0.25</v>
      </c>
      <c r="F15" s="236"/>
      <c r="G15" s="236"/>
      <c r="H15" s="236"/>
      <c r="I15" s="236"/>
      <c r="J15" s="236"/>
      <c r="K15" s="236"/>
      <c r="L15" s="236"/>
      <c r="M15" s="236"/>
      <c r="N15" s="223"/>
      <c r="O15" s="223"/>
      <c r="P15" s="223"/>
      <c r="Q15" s="223"/>
      <c r="R15" s="223"/>
      <c r="S15" s="223"/>
      <c r="T15" s="224"/>
      <c r="U15" s="223"/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114</v>
      </c>
      <c r="AF15" s="213">
        <v>0</v>
      </c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x14ac:dyDescent="0.2">
      <c r="A16" s="215" t="s">
        <v>107</v>
      </c>
      <c r="B16" s="222" t="s">
        <v>62</v>
      </c>
      <c r="C16" s="273" t="s">
        <v>63</v>
      </c>
      <c r="D16" s="226"/>
      <c r="E16" s="232"/>
      <c r="F16" s="237"/>
      <c r="G16" s="237">
        <f>SUMIF(AE17:AE22,"&lt;&gt;NOR",G17:G22)</f>
        <v>0</v>
      </c>
      <c r="H16" s="237"/>
      <c r="I16" s="237">
        <f>SUM(I17:I22)</f>
        <v>0</v>
      </c>
      <c r="J16" s="237"/>
      <c r="K16" s="237">
        <f>SUM(K17:K22)</f>
        <v>0</v>
      </c>
      <c r="L16" s="237"/>
      <c r="M16" s="237">
        <f>SUM(M17:M22)</f>
        <v>0</v>
      </c>
      <c r="N16" s="226"/>
      <c r="O16" s="226">
        <f>SUM(O17:O22)</f>
        <v>1.48878</v>
      </c>
      <c r="P16" s="226"/>
      <c r="Q16" s="226">
        <f>SUM(Q17:Q22)</f>
        <v>0</v>
      </c>
      <c r="R16" s="226"/>
      <c r="S16" s="226"/>
      <c r="T16" s="227"/>
      <c r="U16" s="226">
        <f>SUM(U17:U22)</f>
        <v>13.77</v>
      </c>
      <c r="AE16" t="s">
        <v>108</v>
      </c>
    </row>
    <row r="17" spans="1:60" ht="22.5" outlineLevel="1" x14ac:dyDescent="0.2">
      <c r="A17" s="214">
        <v>4</v>
      </c>
      <c r="B17" s="221" t="s">
        <v>122</v>
      </c>
      <c r="C17" s="271" t="s">
        <v>123</v>
      </c>
      <c r="D17" s="223" t="s">
        <v>120</v>
      </c>
      <c r="E17" s="230">
        <v>81</v>
      </c>
      <c r="F17" s="235">
        <f>H17+J17</f>
        <v>0</v>
      </c>
      <c r="G17" s="236">
        <f>ROUND(E17*F17,2)</f>
        <v>0</v>
      </c>
      <c r="H17" s="236"/>
      <c r="I17" s="236">
        <f>ROUND(E17*H17,2)</f>
        <v>0</v>
      </c>
      <c r="J17" s="236"/>
      <c r="K17" s="236">
        <f>ROUND(E17*J17,2)</f>
        <v>0</v>
      </c>
      <c r="L17" s="236">
        <v>21</v>
      </c>
      <c r="M17" s="236">
        <f>G17*(1+L17/100)</f>
        <v>0</v>
      </c>
      <c r="N17" s="223">
        <v>1.8380000000000001E-2</v>
      </c>
      <c r="O17" s="223">
        <f>ROUND(E17*N17,5)</f>
        <v>1.48878</v>
      </c>
      <c r="P17" s="223">
        <v>0</v>
      </c>
      <c r="Q17" s="223">
        <f>ROUND(E17*P17,5)</f>
        <v>0</v>
      </c>
      <c r="R17" s="223"/>
      <c r="S17" s="223"/>
      <c r="T17" s="224">
        <v>0.104</v>
      </c>
      <c r="U17" s="223">
        <f>ROUND(E17*T17,2)</f>
        <v>8.42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112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">
      <c r="A18" s="214"/>
      <c r="B18" s="221"/>
      <c r="C18" s="272" t="s">
        <v>124</v>
      </c>
      <c r="D18" s="225"/>
      <c r="E18" s="231">
        <v>81</v>
      </c>
      <c r="F18" s="236"/>
      <c r="G18" s="236"/>
      <c r="H18" s="236"/>
      <c r="I18" s="236"/>
      <c r="J18" s="236"/>
      <c r="K18" s="236"/>
      <c r="L18" s="236"/>
      <c r="M18" s="236"/>
      <c r="N18" s="223"/>
      <c r="O18" s="223"/>
      <c r="P18" s="223"/>
      <c r="Q18" s="223"/>
      <c r="R18" s="223"/>
      <c r="S18" s="223"/>
      <c r="T18" s="224"/>
      <c r="U18" s="223"/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114</v>
      </c>
      <c r="AF18" s="213">
        <v>0</v>
      </c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ht="22.5" outlineLevel="1" x14ac:dyDescent="0.2">
      <c r="A19" s="214">
        <v>5</v>
      </c>
      <c r="B19" s="221" t="s">
        <v>125</v>
      </c>
      <c r="C19" s="271" t="s">
        <v>126</v>
      </c>
      <c r="D19" s="223" t="s">
        <v>120</v>
      </c>
      <c r="E19" s="230">
        <v>81</v>
      </c>
      <c r="F19" s="235">
        <f>H19+J19</f>
        <v>0</v>
      </c>
      <c r="G19" s="236">
        <f>ROUND(E19*F19,2)</f>
        <v>0</v>
      </c>
      <c r="H19" s="236"/>
      <c r="I19" s="236">
        <f>ROUND(E19*H19,2)</f>
        <v>0</v>
      </c>
      <c r="J19" s="236"/>
      <c r="K19" s="236">
        <f>ROUND(E19*J19,2)</f>
        <v>0</v>
      </c>
      <c r="L19" s="236">
        <v>21</v>
      </c>
      <c r="M19" s="236">
        <f>G19*(1+L19/100)</f>
        <v>0</v>
      </c>
      <c r="N19" s="223">
        <v>0</v>
      </c>
      <c r="O19" s="223">
        <f>ROUND(E19*N19,5)</f>
        <v>0</v>
      </c>
      <c r="P19" s="223">
        <v>0</v>
      </c>
      <c r="Q19" s="223">
        <f>ROUND(E19*P19,5)</f>
        <v>0</v>
      </c>
      <c r="R19" s="223"/>
      <c r="S19" s="223"/>
      <c r="T19" s="224">
        <v>0</v>
      </c>
      <c r="U19" s="223">
        <f>ROUND(E19*T19,2)</f>
        <v>0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112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outlineLevel="1" x14ac:dyDescent="0.2">
      <c r="A20" s="214"/>
      <c r="B20" s="221"/>
      <c r="C20" s="272" t="s">
        <v>124</v>
      </c>
      <c r="D20" s="225"/>
      <c r="E20" s="231">
        <v>81</v>
      </c>
      <c r="F20" s="236"/>
      <c r="G20" s="236"/>
      <c r="H20" s="236"/>
      <c r="I20" s="236"/>
      <c r="J20" s="236"/>
      <c r="K20" s="236"/>
      <c r="L20" s="236"/>
      <c r="M20" s="236"/>
      <c r="N20" s="223"/>
      <c r="O20" s="223"/>
      <c r="P20" s="223"/>
      <c r="Q20" s="223"/>
      <c r="R20" s="223"/>
      <c r="S20" s="223"/>
      <c r="T20" s="224"/>
      <c r="U20" s="223"/>
      <c r="V20" s="213"/>
      <c r="W20" s="213"/>
      <c r="X20" s="213"/>
      <c r="Y20" s="213"/>
      <c r="Z20" s="213"/>
      <c r="AA20" s="213"/>
      <c r="AB20" s="213"/>
      <c r="AC20" s="213"/>
      <c r="AD20" s="213"/>
      <c r="AE20" s="213" t="s">
        <v>114</v>
      </c>
      <c r="AF20" s="213">
        <v>0</v>
      </c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</row>
    <row r="21" spans="1:60" ht="22.5" outlineLevel="1" x14ac:dyDescent="0.2">
      <c r="A21" s="214">
        <v>6</v>
      </c>
      <c r="B21" s="221" t="s">
        <v>127</v>
      </c>
      <c r="C21" s="271" t="s">
        <v>128</v>
      </c>
      <c r="D21" s="223" t="s">
        <v>120</v>
      </c>
      <c r="E21" s="230">
        <v>81</v>
      </c>
      <c r="F21" s="235">
        <f>H21+J21</f>
        <v>0</v>
      </c>
      <c r="G21" s="236">
        <f>ROUND(E21*F21,2)</f>
        <v>0</v>
      </c>
      <c r="H21" s="236"/>
      <c r="I21" s="236">
        <f>ROUND(E21*H21,2)</f>
        <v>0</v>
      </c>
      <c r="J21" s="236"/>
      <c r="K21" s="236">
        <f>ROUND(E21*J21,2)</f>
        <v>0</v>
      </c>
      <c r="L21" s="236">
        <v>21</v>
      </c>
      <c r="M21" s="236">
        <f>G21*(1+L21/100)</f>
        <v>0</v>
      </c>
      <c r="N21" s="223">
        <v>0</v>
      </c>
      <c r="O21" s="223">
        <f>ROUND(E21*N21,5)</f>
        <v>0</v>
      </c>
      <c r="P21" s="223">
        <v>0</v>
      </c>
      <c r="Q21" s="223">
        <f>ROUND(E21*P21,5)</f>
        <v>0</v>
      </c>
      <c r="R21" s="223"/>
      <c r="S21" s="223"/>
      <c r="T21" s="224">
        <v>6.6000000000000003E-2</v>
      </c>
      <c r="U21" s="223">
        <f>ROUND(E21*T21,2)</f>
        <v>5.35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112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outlineLevel="1" x14ac:dyDescent="0.2">
      <c r="A22" s="214"/>
      <c r="B22" s="221"/>
      <c r="C22" s="272" t="s">
        <v>124</v>
      </c>
      <c r="D22" s="225"/>
      <c r="E22" s="231">
        <v>81</v>
      </c>
      <c r="F22" s="236"/>
      <c r="G22" s="236"/>
      <c r="H22" s="236"/>
      <c r="I22" s="236"/>
      <c r="J22" s="236"/>
      <c r="K22" s="236"/>
      <c r="L22" s="236"/>
      <c r="M22" s="236"/>
      <c r="N22" s="223"/>
      <c r="O22" s="223"/>
      <c r="P22" s="223"/>
      <c r="Q22" s="223"/>
      <c r="R22" s="223"/>
      <c r="S22" s="223"/>
      <c r="T22" s="224"/>
      <c r="U22" s="223"/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114</v>
      </c>
      <c r="AF22" s="213">
        <v>0</v>
      </c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x14ac:dyDescent="0.2">
      <c r="A23" s="215" t="s">
        <v>107</v>
      </c>
      <c r="B23" s="222" t="s">
        <v>64</v>
      </c>
      <c r="C23" s="273" t="s">
        <v>65</v>
      </c>
      <c r="D23" s="226"/>
      <c r="E23" s="232"/>
      <c r="F23" s="237"/>
      <c r="G23" s="237">
        <f>SUMIF(AE24:AE49,"&lt;&gt;NOR",G24:G49)</f>
        <v>0</v>
      </c>
      <c r="H23" s="237"/>
      <c r="I23" s="237">
        <f>SUM(I24:I49)</f>
        <v>0</v>
      </c>
      <c r="J23" s="237"/>
      <c r="K23" s="237">
        <f>SUM(K24:K49)</f>
        <v>0</v>
      </c>
      <c r="L23" s="237"/>
      <c r="M23" s="237">
        <f>SUM(M24:M49)</f>
        <v>0</v>
      </c>
      <c r="N23" s="226"/>
      <c r="O23" s="226">
        <f>SUM(O24:O49)</f>
        <v>8.1999999999999998E-4</v>
      </c>
      <c r="P23" s="226"/>
      <c r="Q23" s="226">
        <f>SUM(Q24:Q49)</f>
        <v>1.447E-2</v>
      </c>
      <c r="R23" s="226"/>
      <c r="S23" s="226"/>
      <c r="T23" s="227"/>
      <c r="U23" s="226">
        <f>SUM(U24:U49)</f>
        <v>2.52</v>
      </c>
      <c r="AE23" t="s">
        <v>108</v>
      </c>
    </row>
    <row r="24" spans="1:60" outlineLevel="1" x14ac:dyDescent="0.2">
      <c r="A24" s="214">
        <v>7</v>
      </c>
      <c r="B24" s="221" t="s">
        <v>129</v>
      </c>
      <c r="C24" s="271" t="s">
        <v>130</v>
      </c>
      <c r="D24" s="223" t="s">
        <v>131</v>
      </c>
      <c r="E24" s="230">
        <v>0.4</v>
      </c>
      <c r="F24" s="235">
        <f>H24+J24</f>
        <v>0</v>
      </c>
      <c r="G24" s="236">
        <f>ROUND(E24*F24,2)</f>
        <v>0</v>
      </c>
      <c r="H24" s="236"/>
      <c r="I24" s="236">
        <f>ROUND(E24*H24,2)</f>
        <v>0</v>
      </c>
      <c r="J24" s="236"/>
      <c r="K24" s="236">
        <f>ROUND(E24*J24,2)</f>
        <v>0</v>
      </c>
      <c r="L24" s="236">
        <v>21</v>
      </c>
      <c r="M24" s="236">
        <f>G24*(1+L24/100)</f>
        <v>0</v>
      </c>
      <c r="N24" s="223">
        <v>2.0400000000000001E-3</v>
      </c>
      <c r="O24" s="223">
        <f>ROUND(E24*N24,5)</f>
        <v>8.1999999999999998E-4</v>
      </c>
      <c r="P24" s="223">
        <v>3.6170000000000001E-2</v>
      </c>
      <c r="Q24" s="223">
        <f>ROUND(E24*P24,5)</f>
        <v>1.447E-2</v>
      </c>
      <c r="R24" s="223"/>
      <c r="S24" s="223"/>
      <c r="T24" s="224">
        <v>4</v>
      </c>
      <c r="U24" s="223">
        <f>ROUND(E24*T24,2)</f>
        <v>1.6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112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ht="22.5" outlineLevel="1" x14ac:dyDescent="0.2">
      <c r="A25" s="214"/>
      <c r="B25" s="221"/>
      <c r="C25" s="272" t="s">
        <v>132</v>
      </c>
      <c r="D25" s="225"/>
      <c r="E25" s="231">
        <v>0.4</v>
      </c>
      <c r="F25" s="236"/>
      <c r="G25" s="236"/>
      <c r="H25" s="236"/>
      <c r="I25" s="236"/>
      <c r="J25" s="236"/>
      <c r="K25" s="236"/>
      <c r="L25" s="236"/>
      <c r="M25" s="236"/>
      <c r="N25" s="223"/>
      <c r="O25" s="223"/>
      <c r="P25" s="223"/>
      <c r="Q25" s="223"/>
      <c r="R25" s="223"/>
      <c r="S25" s="223"/>
      <c r="T25" s="224"/>
      <c r="U25" s="223"/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114</v>
      </c>
      <c r="AF25" s="213">
        <v>0</v>
      </c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">
      <c r="A26" s="214">
        <v>8</v>
      </c>
      <c r="B26" s="221" t="s">
        <v>133</v>
      </c>
      <c r="C26" s="271" t="s">
        <v>134</v>
      </c>
      <c r="D26" s="223" t="s">
        <v>135</v>
      </c>
      <c r="E26" s="230">
        <v>1.4500000000000001E-2</v>
      </c>
      <c r="F26" s="235">
        <f>H26+J26</f>
        <v>0</v>
      </c>
      <c r="G26" s="236">
        <f>ROUND(E26*F26,2)</f>
        <v>0</v>
      </c>
      <c r="H26" s="236"/>
      <c r="I26" s="236">
        <f>ROUND(E26*H26,2)</f>
        <v>0</v>
      </c>
      <c r="J26" s="236"/>
      <c r="K26" s="236">
        <f>ROUND(E26*J26,2)</f>
        <v>0</v>
      </c>
      <c r="L26" s="236">
        <v>21</v>
      </c>
      <c r="M26" s="236">
        <f>G26*(1+L26/100)</f>
        <v>0</v>
      </c>
      <c r="N26" s="223">
        <v>0</v>
      </c>
      <c r="O26" s="223">
        <f>ROUND(E26*N26,5)</f>
        <v>0</v>
      </c>
      <c r="P26" s="223">
        <v>0</v>
      </c>
      <c r="Q26" s="223">
        <f>ROUND(E26*P26,5)</f>
        <v>0</v>
      </c>
      <c r="R26" s="223"/>
      <c r="S26" s="223"/>
      <c r="T26" s="224">
        <v>2.0089999999999999</v>
      </c>
      <c r="U26" s="223">
        <f>ROUND(E26*T26,2)</f>
        <v>0.03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112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">
      <c r="A27" s="214"/>
      <c r="B27" s="221"/>
      <c r="C27" s="272" t="s">
        <v>136</v>
      </c>
      <c r="D27" s="225"/>
      <c r="E27" s="231">
        <v>1.4500000000000001E-2</v>
      </c>
      <c r="F27" s="236"/>
      <c r="G27" s="236"/>
      <c r="H27" s="236"/>
      <c r="I27" s="236"/>
      <c r="J27" s="236"/>
      <c r="K27" s="236"/>
      <c r="L27" s="236"/>
      <c r="M27" s="236"/>
      <c r="N27" s="223"/>
      <c r="O27" s="223"/>
      <c r="P27" s="223"/>
      <c r="Q27" s="223"/>
      <c r="R27" s="223"/>
      <c r="S27" s="223"/>
      <c r="T27" s="224"/>
      <c r="U27" s="223"/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114</v>
      </c>
      <c r="AF27" s="213">
        <v>0</v>
      </c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">
      <c r="A28" s="214">
        <v>9</v>
      </c>
      <c r="B28" s="221" t="s">
        <v>137</v>
      </c>
      <c r="C28" s="271" t="s">
        <v>138</v>
      </c>
      <c r="D28" s="223" t="s">
        <v>135</v>
      </c>
      <c r="E28" s="230">
        <v>0.57950000000000002</v>
      </c>
      <c r="F28" s="235">
        <f>H28+J28</f>
        <v>0</v>
      </c>
      <c r="G28" s="236">
        <f>ROUND(E28*F28,2)</f>
        <v>0</v>
      </c>
      <c r="H28" s="236"/>
      <c r="I28" s="236">
        <f>ROUND(E28*H28,2)</f>
        <v>0</v>
      </c>
      <c r="J28" s="236"/>
      <c r="K28" s="236">
        <f>ROUND(E28*J28,2)</f>
        <v>0</v>
      </c>
      <c r="L28" s="236">
        <v>21</v>
      </c>
      <c r="M28" s="236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0.49</v>
      </c>
      <c r="U28" s="223">
        <f>ROUND(E28*T28,2)</f>
        <v>0.28000000000000003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112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ht="22.5" outlineLevel="1" x14ac:dyDescent="0.2">
      <c r="A29" s="214"/>
      <c r="B29" s="221"/>
      <c r="C29" s="272" t="s">
        <v>139</v>
      </c>
      <c r="D29" s="225"/>
      <c r="E29" s="231">
        <v>1.4500000000000001E-2</v>
      </c>
      <c r="F29" s="236"/>
      <c r="G29" s="236"/>
      <c r="H29" s="236"/>
      <c r="I29" s="236"/>
      <c r="J29" s="236"/>
      <c r="K29" s="236"/>
      <c r="L29" s="236"/>
      <c r="M29" s="236"/>
      <c r="N29" s="223"/>
      <c r="O29" s="223"/>
      <c r="P29" s="223"/>
      <c r="Q29" s="223"/>
      <c r="R29" s="223"/>
      <c r="S29" s="223"/>
      <c r="T29" s="224"/>
      <c r="U29" s="223"/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114</v>
      </c>
      <c r="AF29" s="213">
        <v>0</v>
      </c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ht="22.5" outlineLevel="1" x14ac:dyDescent="0.2">
      <c r="A30" s="214"/>
      <c r="B30" s="221"/>
      <c r="C30" s="272" t="s">
        <v>140</v>
      </c>
      <c r="D30" s="225"/>
      <c r="E30" s="231">
        <v>0.222</v>
      </c>
      <c r="F30" s="236"/>
      <c r="G30" s="236"/>
      <c r="H30" s="236"/>
      <c r="I30" s="236"/>
      <c r="J30" s="236"/>
      <c r="K30" s="236"/>
      <c r="L30" s="236"/>
      <c r="M30" s="236"/>
      <c r="N30" s="223"/>
      <c r="O30" s="223"/>
      <c r="P30" s="223"/>
      <c r="Q30" s="223"/>
      <c r="R30" s="223"/>
      <c r="S30" s="223"/>
      <c r="T30" s="224"/>
      <c r="U30" s="223"/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114</v>
      </c>
      <c r="AF30" s="213">
        <v>0</v>
      </c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ht="22.5" outlineLevel="1" x14ac:dyDescent="0.2">
      <c r="A31" s="214"/>
      <c r="B31" s="221"/>
      <c r="C31" s="272" t="s">
        <v>141</v>
      </c>
      <c r="D31" s="225"/>
      <c r="E31" s="231">
        <v>0.34300000000000003</v>
      </c>
      <c r="F31" s="236"/>
      <c r="G31" s="236"/>
      <c r="H31" s="236"/>
      <c r="I31" s="236"/>
      <c r="J31" s="236"/>
      <c r="K31" s="236"/>
      <c r="L31" s="236"/>
      <c r="M31" s="236"/>
      <c r="N31" s="223"/>
      <c r="O31" s="223"/>
      <c r="P31" s="223"/>
      <c r="Q31" s="223"/>
      <c r="R31" s="223"/>
      <c r="S31" s="223"/>
      <c r="T31" s="224"/>
      <c r="U31" s="223"/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114</v>
      </c>
      <c r="AF31" s="213">
        <v>0</v>
      </c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">
      <c r="A32" s="214">
        <v>10</v>
      </c>
      <c r="B32" s="221" t="s">
        <v>142</v>
      </c>
      <c r="C32" s="271" t="s">
        <v>143</v>
      </c>
      <c r="D32" s="223" t="s">
        <v>135</v>
      </c>
      <c r="E32" s="230">
        <v>5.2154999999999996</v>
      </c>
      <c r="F32" s="235">
        <f>H32+J32</f>
        <v>0</v>
      </c>
      <c r="G32" s="236">
        <f>ROUND(E32*F32,2)</f>
        <v>0</v>
      </c>
      <c r="H32" s="236"/>
      <c r="I32" s="236">
        <f>ROUND(E32*H32,2)</f>
        <v>0</v>
      </c>
      <c r="J32" s="236"/>
      <c r="K32" s="236">
        <f>ROUND(E32*J32,2)</f>
        <v>0</v>
      </c>
      <c r="L32" s="236">
        <v>21</v>
      </c>
      <c r="M32" s="236">
        <f>G32*(1+L32/100)</f>
        <v>0</v>
      </c>
      <c r="N32" s="223">
        <v>0</v>
      </c>
      <c r="O32" s="223">
        <f>ROUND(E32*N32,5)</f>
        <v>0</v>
      </c>
      <c r="P32" s="223">
        <v>0</v>
      </c>
      <c r="Q32" s="223">
        <f>ROUND(E32*P32,5)</f>
        <v>0</v>
      </c>
      <c r="R32" s="223"/>
      <c r="S32" s="223"/>
      <c r="T32" s="224">
        <v>0</v>
      </c>
      <c r="U32" s="223">
        <f>ROUND(E32*T32,2)</f>
        <v>0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112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ht="22.5" outlineLevel="1" x14ac:dyDescent="0.2">
      <c r="A33" s="214"/>
      <c r="B33" s="221"/>
      <c r="C33" s="272" t="s">
        <v>144</v>
      </c>
      <c r="D33" s="225"/>
      <c r="E33" s="231">
        <v>0.1305</v>
      </c>
      <c r="F33" s="236"/>
      <c r="G33" s="236"/>
      <c r="H33" s="236"/>
      <c r="I33" s="236"/>
      <c r="J33" s="236"/>
      <c r="K33" s="236"/>
      <c r="L33" s="236"/>
      <c r="M33" s="236"/>
      <c r="N33" s="223"/>
      <c r="O33" s="223"/>
      <c r="P33" s="223"/>
      <c r="Q33" s="223"/>
      <c r="R33" s="223"/>
      <c r="S33" s="223"/>
      <c r="T33" s="224"/>
      <c r="U33" s="223"/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114</v>
      </c>
      <c r="AF33" s="213">
        <v>0</v>
      </c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ht="22.5" outlineLevel="1" x14ac:dyDescent="0.2">
      <c r="A34" s="214"/>
      <c r="B34" s="221"/>
      <c r="C34" s="272" t="s">
        <v>145</v>
      </c>
      <c r="D34" s="225"/>
      <c r="E34" s="231">
        <v>1.998</v>
      </c>
      <c r="F34" s="236"/>
      <c r="G34" s="236"/>
      <c r="H34" s="236"/>
      <c r="I34" s="236"/>
      <c r="J34" s="236"/>
      <c r="K34" s="236"/>
      <c r="L34" s="236"/>
      <c r="M34" s="236"/>
      <c r="N34" s="223"/>
      <c r="O34" s="223"/>
      <c r="P34" s="223"/>
      <c r="Q34" s="223"/>
      <c r="R34" s="223"/>
      <c r="S34" s="223"/>
      <c r="T34" s="224"/>
      <c r="U34" s="223"/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114</v>
      </c>
      <c r="AF34" s="213">
        <v>0</v>
      </c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ht="22.5" outlineLevel="1" x14ac:dyDescent="0.2">
      <c r="A35" s="214"/>
      <c r="B35" s="221"/>
      <c r="C35" s="272" t="s">
        <v>146</v>
      </c>
      <c r="D35" s="225"/>
      <c r="E35" s="231">
        <v>3.0870000000000002</v>
      </c>
      <c r="F35" s="236"/>
      <c r="G35" s="236"/>
      <c r="H35" s="236"/>
      <c r="I35" s="236"/>
      <c r="J35" s="236"/>
      <c r="K35" s="236"/>
      <c r="L35" s="236"/>
      <c r="M35" s="236"/>
      <c r="N35" s="223"/>
      <c r="O35" s="223"/>
      <c r="P35" s="223"/>
      <c r="Q35" s="223"/>
      <c r="R35" s="223"/>
      <c r="S35" s="223"/>
      <c r="T35" s="224"/>
      <c r="U35" s="223"/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114</v>
      </c>
      <c r="AF35" s="213">
        <v>0</v>
      </c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">
      <c r="A36" s="214">
        <v>11</v>
      </c>
      <c r="B36" s="221" t="s">
        <v>147</v>
      </c>
      <c r="C36" s="271" t="s">
        <v>148</v>
      </c>
      <c r="D36" s="223" t="s">
        <v>135</v>
      </c>
      <c r="E36" s="230">
        <v>0.57950000000000002</v>
      </c>
      <c r="F36" s="235">
        <f>H36+J36</f>
        <v>0</v>
      </c>
      <c r="G36" s="236">
        <f>ROUND(E36*F36,2)</f>
        <v>0</v>
      </c>
      <c r="H36" s="236"/>
      <c r="I36" s="236">
        <f>ROUND(E36*H36,2)</f>
        <v>0</v>
      </c>
      <c r="J36" s="236"/>
      <c r="K36" s="236">
        <f>ROUND(E36*J36,2)</f>
        <v>0</v>
      </c>
      <c r="L36" s="236">
        <v>21</v>
      </c>
      <c r="M36" s="236">
        <f>G36*(1+L36/100)</f>
        <v>0</v>
      </c>
      <c r="N36" s="223">
        <v>0</v>
      </c>
      <c r="O36" s="223">
        <f>ROUND(E36*N36,5)</f>
        <v>0</v>
      </c>
      <c r="P36" s="223">
        <v>0</v>
      </c>
      <c r="Q36" s="223">
        <f>ROUND(E36*P36,5)</f>
        <v>0</v>
      </c>
      <c r="R36" s="223"/>
      <c r="S36" s="223"/>
      <c r="T36" s="224">
        <v>0.94199999999999995</v>
      </c>
      <c r="U36" s="223">
        <f>ROUND(E36*T36,2)</f>
        <v>0.55000000000000004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112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ht="22.5" outlineLevel="1" x14ac:dyDescent="0.2">
      <c r="A37" s="214"/>
      <c r="B37" s="221"/>
      <c r="C37" s="272" t="s">
        <v>139</v>
      </c>
      <c r="D37" s="225"/>
      <c r="E37" s="231">
        <v>1.4500000000000001E-2</v>
      </c>
      <c r="F37" s="236"/>
      <c r="G37" s="236"/>
      <c r="H37" s="236"/>
      <c r="I37" s="236"/>
      <c r="J37" s="236"/>
      <c r="K37" s="236"/>
      <c r="L37" s="236"/>
      <c r="M37" s="236"/>
      <c r="N37" s="223"/>
      <c r="O37" s="223"/>
      <c r="P37" s="223"/>
      <c r="Q37" s="223"/>
      <c r="R37" s="223"/>
      <c r="S37" s="223"/>
      <c r="T37" s="224"/>
      <c r="U37" s="223"/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114</v>
      </c>
      <c r="AF37" s="213">
        <v>0</v>
      </c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ht="22.5" outlineLevel="1" x14ac:dyDescent="0.2">
      <c r="A38" s="214"/>
      <c r="B38" s="221"/>
      <c r="C38" s="272" t="s">
        <v>140</v>
      </c>
      <c r="D38" s="225"/>
      <c r="E38" s="231">
        <v>0.222</v>
      </c>
      <c r="F38" s="236"/>
      <c r="G38" s="236"/>
      <c r="H38" s="236"/>
      <c r="I38" s="236"/>
      <c r="J38" s="236"/>
      <c r="K38" s="236"/>
      <c r="L38" s="236"/>
      <c r="M38" s="236"/>
      <c r="N38" s="223"/>
      <c r="O38" s="223"/>
      <c r="P38" s="223"/>
      <c r="Q38" s="223"/>
      <c r="R38" s="223"/>
      <c r="S38" s="223"/>
      <c r="T38" s="224"/>
      <c r="U38" s="223"/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114</v>
      </c>
      <c r="AF38" s="213">
        <v>0</v>
      </c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2.5" outlineLevel="1" x14ac:dyDescent="0.2">
      <c r="A39" s="214"/>
      <c r="B39" s="221"/>
      <c r="C39" s="272" t="s">
        <v>141</v>
      </c>
      <c r="D39" s="225"/>
      <c r="E39" s="231">
        <v>0.34300000000000003</v>
      </c>
      <c r="F39" s="236"/>
      <c r="G39" s="236"/>
      <c r="H39" s="236"/>
      <c r="I39" s="236"/>
      <c r="J39" s="236"/>
      <c r="K39" s="236"/>
      <c r="L39" s="236"/>
      <c r="M39" s="236"/>
      <c r="N39" s="223"/>
      <c r="O39" s="223"/>
      <c r="P39" s="223"/>
      <c r="Q39" s="223"/>
      <c r="R39" s="223"/>
      <c r="S39" s="223"/>
      <c r="T39" s="224"/>
      <c r="U39" s="223"/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114</v>
      </c>
      <c r="AF39" s="213">
        <v>0</v>
      </c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outlineLevel="1" x14ac:dyDescent="0.2">
      <c r="A40" s="214">
        <v>12</v>
      </c>
      <c r="B40" s="221" t="s">
        <v>149</v>
      </c>
      <c r="C40" s="271" t="s">
        <v>150</v>
      </c>
      <c r="D40" s="223" t="s">
        <v>135</v>
      </c>
      <c r="E40" s="230">
        <v>0.57950000000000002</v>
      </c>
      <c r="F40" s="235">
        <f>H40+J40</f>
        <v>0</v>
      </c>
      <c r="G40" s="236">
        <f>ROUND(E40*F40,2)</f>
        <v>0</v>
      </c>
      <c r="H40" s="236"/>
      <c r="I40" s="236">
        <f>ROUND(E40*H40,2)</f>
        <v>0</v>
      </c>
      <c r="J40" s="236"/>
      <c r="K40" s="236">
        <f>ROUND(E40*J40,2)</f>
        <v>0</v>
      </c>
      <c r="L40" s="236">
        <v>21</v>
      </c>
      <c r="M40" s="236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0.105</v>
      </c>
      <c r="U40" s="223">
        <f>ROUND(E40*T40,2)</f>
        <v>0.06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112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ht="22.5" outlineLevel="1" x14ac:dyDescent="0.2">
      <c r="A41" s="214"/>
      <c r="B41" s="221"/>
      <c r="C41" s="272" t="s">
        <v>139</v>
      </c>
      <c r="D41" s="225"/>
      <c r="E41" s="231">
        <v>1.4500000000000001E-2</v>
      </c>
      <c r="F41" s="236"/>
      <c r="G41" s="236"/>
      <c r="H41" s="236"/>
      <c r="I41" s="236"/>
      <c r="J41" s="236"/>
      <c r="K41" s="236"/>
      <c r="L41" s="236"/>
      <c r="M41" s="236"/>
      <c r="N41" s="223"/>
      <c r="O41" s="223"/>
      <c r="P41" s="223"/>
      <c r="Q41" s="223"/>
      <c r="R41" s="223"/>
      <c r="S41" s="223"/>
      <c r="T41" s="224"/>
      <c r="U41" s="223"/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114</v>
      </c>
      <c r="AF41" s="213">
        <v>0</v>
      </c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ht="22.5" outlineLevel="1" x14ac:dyDescent="0.2">
      <c r="A42" s="214"/>
      <c r="B42" s="221"/>
      <c r="C42" s="272" t="s">
        <v>140</v>
      </c>
      <c r="D42" s="225"/>
      <c r="E42" s="231">
        <v>0.222</v>
      </c>
      <c r="F42" s="236"/>
      <c r="G42" s="236"/>
      <c r="H42" s="236"/>
      <c r="I42" s="236"/>
      <c r="J42" s="236"/>
      <c r="K42" s="236"/>
      <c r="L42" s="236"/>
      <c r="M42" s="236"/>
      <c r="N42" s="223"/>
      <c r="O42" s="223"/>
      <c r="P42" s="223"/>
      <c r="Q42" s="223"/>
      <c r="R42" s="223"/>
      <c r="S42" s="223"/>
      <c r="T42" s="224"/>
      <c r="U42" s="223"/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114</v>
      </c>
      <c r="AF42" s="213">
        <v>0</v>
      </c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ht="22.5" outlineLevel="1" x14ac:dyDescent="0.2">
      <c r="A43" s="214"/>
      <c r="B43" s="221"/>
      <c r="C43" s="272" t="s">
        <v>141</v>
      </c>
      <c r="D43" s="225"/>
      <c r="E43" s="231">
        <v>0.34300000000000003</v>
      </c>
      <c r="F43" s="236"/>
      <c r="G43" s="236"/>
      <c r="H43" s="236"/>
      <c r="I43" s="236"/>
      <c r="J43" s="236"/>
      <c r="K43" s="236"/>
      <c r="L43" s="236"/>
      <c r="M43" s="236"/>
      <c r="N43" s="223"/>
      <c r="O43" s="223"/>
      <c r="P43" s="223"/>
      <c r="Q43" s="223"/>
      <c r="R43" s="223"/>
      <c r="S43" s="223"/>
      <c r="T43" s="224"/>
      <c r="U43" s="223"/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114</v>
      </c>
      <c r="AF43" s="213">
        <v>0</v>
      </c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ht="22.5" outlineLevel="1" x14ac:dyDescent="0.2">
      <c r="A44" s="214">
        <v>13</v>
      </c>
      <c r="B44" s="221" t="s">
        <v>151</v>
      </c>
      <c r="C44" s="271" t="s">
        <v>152</v>
      </c>
      <c r="D44" s="223" t="s">
        <v>135</v>
      </c>
      <c r="E44" s="230">
        <v>0.222</v>
      </c>
      <c r="F44" s="235">
        <f>H44+J44</f>
        <v>0</v>
      </c>
      <c r="G44" s="236">
        <f>ROUND(E44*F44,2)</f>
        <v>0</v>
      </c>
      <c r="H44" s="236"/>
      <c r="I44" s="236">
        <f>ROUND(E44*H44,2)</f>
        <v>0</v>
      </c>
      <c r="J44" s="236"/>
      <c r="K44" s="236">
        <f>ROUND(E44*J44,2)</f>
        <v>0</v>
      </c>
      <c r="L44" s="236">
        <v>21</v>
      </c>
      <c r="M44" s="236">
        <f>G44*(1+L44/100)</f>
        <v>0</v>
      </c>
      <c r="N44" s="223">
        <v>0</v>
      </c>
      <c r="O44" s="223">
        <f>ROUND(E44*N44,5)</f>
        <v>0</v>
      </c>
      <c r="P44" s="223">
        <v>0</v>
      </c>
      <c r="Q44" s="223">
        <f>ROUND(E44*P44,5)</f>
        <v>0</v>
      </c>
      <c r="R44" s="223"/>
      <c r="S44" s="223"/>
      <c r="T44" s="224">
        <v>0</v>
      </c>
      <c r="U44" s="223">
        <f>ROUND(E44*T44,2)</f>
        <v>0</v>
      </c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112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ht="22.5" outlineLevel="1" x14ac:dyDescent="0.2">
      <c r="A45" s="214"/>
      <c r="B45" s="221"/>
      <c r="C45" s="272" t="s">
        <v>140</v>
      </c>
      <c r="D45" s="225"/>
      <c r="E45" s="231">
        <v>0.222</v>
      </c>
      <c r="F45" s="236"/>
      <c r="G45" s="236"/>
      <c r="H45" s="236"/>
      <c r="I45" s="236"/>
      <c r="J45" s="236"/>
      <c r="K45" s="236"/>
      <c r="L45" s="236"/>
      <c r="M45" s="236"/>
      <c r="N45" s="223"/>
      <c r="O45" s="223"/>
      <c r="P45" s="223"/>
      <c r="Q45" s="223"/>
      <c r="R45" s="223"/>
      <c r="S45" s="223"/>
      <c r="T45" s="224"/>
      <c r="U45" s="223"/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114</v>
      </c>
      <c r="AF45" s="213">
        <v>0</v>
      </c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ht="22.5" outlineLevel="1" x14ac:dyDescent="0.2">
      <c r="A46" s="214">
        <v>14</v>
      </c>
      <c r="B46" s="221" t="s">
        <v>153</v>
      </c>
      <c r="C46" s="271" t="s">
        <v>154</v>
      </c>
      <c r="D46" s="223" t="s">
        <v>135</v>
      </c>
      <c r="E46" s="230">
        <v>0.34300000000000003</v>
      </c>
      <c r="F46" s="235">
        <f>H46+J46</f>
        <v>0</v>
      </c>
      <c r="G46" s="236">
        <f>ROUND(E46*F46,2)</f>
        <v>0</v>
      </c>
      <c r="H46" s="236"/>
      <c r="I46" s="236">
        <f>ROUND(E46*H46,2)</f>
        <v>0</v>
      </c>
      <c r="J46" s="236"/>
      <c r="K46" s="236">
        <f>ROUND(E46*J46,2)</f>
        <v>0</v>
      </c>
      <c r="L46" s="236">
        <v>21</v>
      </c>
      <c r="M46" s="236">
        <f>G46*(1+L46/100)</f>
        <v>0</v>
      </c>
      <c r="N46" s="223">
        <v>0</v>
      </c>
      <c r="O46" s="223">
        <f>ROUND(E46*N46,5)</f>
        <v>0</v>
      </c>
      <c r="P46" s="223">
        <v>0</v>
      </c>
      <c r="Q46" s="223">
        <f>ROUND(E46*P46,5)</f>
        <v>0</v>
      </c>
      <c r="R46" s="223"/>
      <c r="S46" s="223"/>
      <c r="T46" s="224">
        <v>0</v>
      </c>
      <c r="U46" s="223">
        <f>ROUND(E46*T46,2)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112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ht="22.5" outlineLevel="1" x14ac:dyDescent="0.2">
      <c r="A47" s="214"/>
      <c r="B47" s="221"/>
      <c r="C47" s="272" t="s">
        <v>141</v>
      </c>
      <c r="D47" s="225"/>
      <c r="E47" s="231">
        <v>0.34300000000000003</v>
      </c>
      <c r="F47" s="236"/>
      <c r="G47" s="236"/>
      <c r="H47" s="236"/>
      <c r="I47" s="236"/>
      <c r="J47" s="236"/>
      <c r="K47" s="236"/>
      <c r="L47" s="236"/>
      <c r="M47" s="236"/>
      <c r="N47" s="223"/>
      <c r="O47" s="223"/>
      <c r="P47" s="223"/>
      <c r="Q47" s="223"/>
      <c r="R47" s="223"/>
      <c r="S47" s="223"/>
      <c r="T47" s="224"/>
      <c r="U47" s="223"/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114</v>
      </c>
      <c r="AF47" s="213">
        <v>0</v>
      </c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ht="22.5" outlineLevel="1" x14ac:dyDescent="0.2">
      <c r="A48" s="214">
        <v>15</v>
      </c>
      <c r="B48" s="221" t="s">
        <v>155</v>
      </c>
      <c r="C48" s="271" t="s">
        <v>156</v>
      </c>
      <c r="D48" s="223" t="s">
        <v>135</v>
      </c>
      <c r="E48" s="230">
        <v>1.4500000000000001E-2</v>
      </c>
      <c r="F48" s="235">
        <f>H48+J48</f>
        <v>0</v>
      </c>
      <c r="G48" s="236">
        <f>ROUND(E48*F48,2)</f>
        <v>0</v>
      </c>
      <c r="H48" s="236"/>
      <c r="I48" s="236">
        <f>ROUND(E48*H48,2)</f>
        <v>0</v>
      </c>
      <c r="J48" s="236"/>
      <c r="K48" s="236">
        <f>ROUND(E48*J48,2)</f>
        <v>0</v>
      </c>
      <c r="L48" s="236">
        <v>21</v>
      </c>
      <c r="M48" s="236">
        <f>G48*(1+L48/100)</f>
        <v>0</v>
      </c>
      <c r="N48" s="223">
        <v>0</v>
      </c>
      <c r="O48" s="223">
        <f>ROUND(E48*N48,5)</f>
        <v>0</v>
      </c>
      <c r="P48" s="223">
        <v>0</v>
      </c>
      <c r="Q48" s="223">
        <f>ROUND(E48*P48,5)</f>
        <v>0</v>
      </c>
      <c r="R48" s="223"/>
      <c r="S48" s="223"/>
      <c r="T48" s="224">
        <v>0</v>
      </c>
      <c r="U48" s="223">
        <f>ROUND(E48*T48,2)</f>
        <v>0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112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ht="22.5" outlineLevel="1" x14ac:dyDescent="0.2">
      <c r="A49" s="214"/>
      <c r="B49" s="221"/>
      <c r="C49" s="272" t="s">
        <v>139</v>
      </c>
      <c r="D49" s="225"/>
      <c r="E49" s="231">
        <v>1.4500000000000001E-2</v>
      </c>
      <c r="F49" s="236"/>
      <c r="G49" s="236"/>
      <c r="H49" s="236"/>
      <c r="I49" s="236"/>
      <c r="J49" s="236"/>
      <c r="K49" s="236"/>
      <c r="L49" s="236"/>
      <c r="M49" s="236"/>
      <c r="N49" s="223"/>
      <c r="O49" s="223"/>
      <c r="P49" s="223"/>
      <c r="Q49" s="223"/>
      <c r="R49" s="223"/>
      <c r="S49" s="223"/>
      <c r="T49" s="224"/>
      <c r="U49" s="223"/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114</v>
      </c>
      <c r="AF49" s="213">
        <v>0</v>
      </c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x14ac:dyDescent="0.2">
      <c r="A50" s="215" t="s">
        <v>107</v>
      </c>
      <c r="B50" s="222" t="s">
        <v>66</v>
      </c>
      <c r="C50" s="273" t="s">
        <v>67</v>
      </c>
      <c r="D50" s="226"/>
      <c r="E50" s="232"/>
      <c r="F50" s="237"/>
      <c r="G50" s="237">
        <f>SUMIF(AE51:AE53,"&lt;&gt;NOR",G51:G53)</f>
        <v>0</v>
      </c>
      <c r="H50" s="237"/>
      <c r="I50" s="237">
        <f>SUM(I51:I53)</f>
        <v>0</v>
      </c>
      <c r="J50" s="237"/>
      <c r="K50" s="237">
        <f>SUM(K51:K53)</f>
        <v>0</v>
      </c>
      <c r="L50" s="237"/>
      <c r="M50" s="237">
        <f>SUM(M51:M53)</f>
        <v>0</v>
      </c>
      <c r="N50" s="226"/>
      <c r="O50" s="226">
        <f>SUM(O51:O53)</f>
        <v>0</v>
      </c>
      <c r="P50" s="226"/>
      <c r="Q50" s="226">
        <f>SUM(Q51:Q53)</f>
        <v>0</v>
      </c>
      <c r="R50" s="226"/>
      <c r="S50" s="226"/>
      <c r="T50" s="227"/>
      <c r="U50" s="226">
        <f>SUM(U51:U53)</f>
        <v>10.959999999999999</v>
      </c>
      <c r="AE50" t="s">
        <v>108</v>
      </c>
    </row>
    <row r="51" spans="1:60" outlineLevel="1" x14ac:dyDescent="0.2">
      <c r="A51" s="214">
        <v>16</v>
      </c>
      <c r="B51" s="221" t="s">
        <v>157</v>
      </c>
      <c r="C51" s="271" t="s">
        <v>158</v>
      </c>
      <c r="D51" s="223" t="s">
        <v>135</v>
      </c>
      <c r="E51" s="230">
        <v>0.08</v>
      </c>
      <c r="F51" s="235">
        <f>H51+J51</f>
        <v>0</v>
      </c>
      <c r="G51" s="236">
        <f>ROUND(E51*F51,2)</f>
        <v>0</v>
      </c>
      <c r="H51" s="236"/>
      <c r="I51" s="236">
        <f>ROUND(E51*H51,2)</f>
        <v>0</v>
      </c>
      <c r="J51" s="236"/>
      <c r="K51" s="236">
        <f>ROUND(E51*J51,2)</f>
        <v>0</v>
      </c>
      <c r="L51" s="236">
        <v>21</v>
      </c>
      <c r="M51" s="236">
        <f>G51*(1+L51/100)</f>
        <v>0</v>
      </c>
      <c r="N51" s="223">
        <v>0</v>
      </c>
      <c r="O51" s="223">
        <f>ROUND(E51*N51,5)</f>
        <v>0</v>
      </c>
      <c r="P51" s="223">
        <v>0</v>
      </c>
      <c r="Q51" s="223">
        <f>ROUND(E51*P51,5)</f>
        <v>0</v>
      </c>
      <c r="R51" s="223"/>
      <c r="S51" s="223"/>
      <c r="T51" s="224">
        <v>0.31</v>
      </c>
      <c r="U51" s="223">
        <f>ROUND(E51*T51,2)</f>
        <v>0.02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112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outlineLevel="1" x14ac:dyDescent="0.2">
      <c r="A52" s="214">
        <v>17</v>
      </c>
      <c r="B52" s="221" t="s">
        <v>159</v>
      </c>
      <c r="C52" s="271" t="s">
        <v>160</v>
      </c>
      <c r="D52" s="223" t="s">
        <v>135</v>
      </c>
      <c r="E52" s="230">
        <v>1.4887999999999999</v>
      </c>
      <c r="F52" s="235">
        <f>H52+J52</f>
        <v>0</v>
      </c>
      <c r="G52" s="236">
        <f>ROUND(E52*F52,2)</f>
        <v>0</v>
      </c>
      <c r="H52" s="236"/>
      <c r="I52" s="236">
        <f>ROUND(E52*H52,2)</f>
        <v>0</v>
      </c>
      <c r="J52" s="236"/>
      <c r="K52" s="236">
        <f>ROUND(E52*J52,2)</f>
        <v>0</v>
      </c>
      <c r="L52" s="236">
        <v>21</v>
      </c>
      <c r="M52" s="236">
        <f>G52*(1+L52/100)</f>
        <v>0</v>
      </c>
      <c r="N52" s="223">
        <v>0</v>
      </c>
      <c r="O52" s="223">
        <f>ROUND(E52*N52,5)</f>
        <v>0</v>
      </c>
      <c r="P52" s="223">
        <v>0</v>
      </c>
      <c r="Q52" s="223">
        <f>ROUND(E52*P52,5)</f>
        <v>0</v>
      </c>
      <c r="R52" s="223"/>
      <c r="S52" s="223"/>
      <c r="T52" s="224">
        <v>7.3479999999999999</v>
      </c>
      <c r="U52" s="223">
        <f>ROUND(E52*T52,2)</f>
        <v>10.94</v>
      </c>
      <c r="V52" s="213"/>
      <c r="W52" s="213"/>
      <c r="X52" s="213"/>
      <c r="Y52" s="213"/>
      <c r="Z52" s="213"/>
      <c r="AA52" s="213"/>
      <c r="AB52" s="213"/>
      <c r="AC52" s="213"/>
      <c r="AD52" s="213"/>
      <c r="AE52" s="213" t="s">
        <v>112</v>
      </c>
      <c r="AF52" s="213"/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213"/>
      <c r="AS52" s="213"/>
      <c r="AT52" s="213"/>
      <c r="AU52" s="213"/>
      <c r="AV52" s="213"/>
      <c r="AW52" s="213"/>
      <c r="AX52" s="213"/>
      <c r="AY52" s="213"/>
      <c r="AZ52" s="213"/>
      <c r="BA52" s="213"/>
      <c r="BB52" s="213"/>
      <c r="BC52" s="213"/>
      <c r="BD52" s="213"/>
      <c r="BE52" s="213"/>
      <c r="BF52" s="213"/>
      <c r="BG52" s="213"/>
      <c r="BH52" s="213"/>
    </row>
    <row r="53" spans="1:60" outlineLevel="1" x14ac:dyDescent="0.2">
      <c r="A53" s="214"/>
      <c r="B53" s="221"/>
      <c r="C53" s="272" t="s">
        <v>161</v>
      </c>
      <c r="D53" s="225"/>
      <c r="E53" s="231">
        <v>1.4887999999999999</v>
      </c>
      <c r="F53" s="236"/>
      <c r="G53" s="236"/>
      <c r="H53" s="236"/>
      <c r="I53" s="236"/>
      <c r="J53" s="236"/>
      <c r="K53" s="236"/>
      <c r="L53" s="236"/>
      <c r="M53" s="236"/>
      <c r="N53" s="223"/>
      <c r="O53" s="223"/>
      <c r="P53" s="223"/>
      <c r="Q53" s="223"/>
      <c r="R53" s="223"/>
      <c r="S53" s="223"/>
      <c r="T53" s="224"/>
      <c r="U53" s="223"/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114</v>
      </c>
      <c r="AF53" s="213">
        <v>0</v>
      </c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x14ac:dyDescent="0.2">
      <c r="A54" s="215" t="s">
        <v>107</v>
      </c>
      <c r="B54" s="222" t="s">
        <v>68</v>
      </c>
      <c r="C54" s="273" t="s">
        <v>69</v>
      </c>
      <c r="D54" s="226"/>
      <c r="E54" s="232"/>
      <c r="F54" s="237"/>
      <c r="G54" s="237">
        <f>SUMIF(AE55:AE66,"&lt;&gt;NOR",G55:G66)</f>
        <v>0</v>
      </c>
      <c r="H54" s="237"/>
      <c r="I54" s="237">
        <f>SUM(I55:I66)</f>
        <v>0</v>
      </c>
      <c r="J54" s="237"/>
      <c r="K54" s="237">
        <f>SUM(K55:K66)</f>
        <v>0</v>
      </c>
      <c r="L54" s="237"/>
      <c r="M54" s="237">
        <f>SUM(M55:M66)</f>
        <v>0</v>
      </c>
      <c r="N54" s="226"/>
      <c r="O54" s="226">
        <f>SUM(O55:O66)</f>
        <v>9.5670000000000005E-2</v>
      </c>
      <c r="P54" s="226"/>
      <c r="Q54" s="226">
        <f>SUM(Q55:Q66)</f>
        <v>0</v>
      </c>
      <c r="R54" s="226"/>
      <c r="S54" s="226"/>
      <c r="T54" s="227"/>
      <c r="U54" s="226">
        <f>SUM(U55:U66)</f>
        <v>4.7</v>
      </c>
      <c r="AE54" t="s">
        <v>108</v>
      </c>
    </row>
    <row r="55" spans="1:60" ht="33.75" outlineLevel="1" x14ac:dyDescent="0.2">
      <c r="A55" s="214">
        <v>18</v>
      </c>
      <c r="B55" s="221" t="s">
        <v>162</v>
      </c>
      <c r="C55" s="271" t="s">
        <v>163</v>
      </c>
      <c r="D55" s="223" t="s">
        <v>120</v>
      </c>
      <c r="E55" s="230">
        <v>5.8150000000000004</v>
      </c>
      <c r="F55" s="235">
        <f>H55+J55</f>
        <v>0</v>
      </c>
      <c r="G55" s="236">
        <f>ROUND(E55*F55,2)</f>
        <v>0</v>
      </c>
      <c r="H55" s="236"/>
      <c r="I55" s="236">
        <f>ROUND(E55*H55,2)</f>
        <v>0</v>
      </c>
      <c r="J55" s="236"/>
      <c r="K55" s="236">
        <f>ROUND(E55*J55,2)</f>
        <v>0</v>
      </c>
      <c r="L55" s="236">
        <v>21</v>
      </c>
      <c r="M55" s="236">
        <f>G55*(1+L55/100)</f>
        <v>0</v>
      </c>
      <c r="N55" s="223">
        <v>3.3E-4</v>
      </c>
      <c r="O55" s="223">
        <f>ROUND(E55*N55,5)</f>
        <v>1.92E-3</v>
      </c>
      <c r="P55" s="223">
        <v>0</v>
      </c>
      <c r="Q55" s="223">
        <f>ROUND(E55*P55,5)</f>
        <v>0</v>
      </c>
      <c r="R55" s="223"/>
      <c r="S55" s="223"/>
      <c r="T55" s="224">
        <v>2.75E-2</v>
      </c>
      <c r="U55" s="223">
        <f>ROUND(E55*T55,2)</f>
        <v>0.16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112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ht="22.5" outlineLevel="1" x14ac:dyDescent="0.2">
      <c r="A56" s="214"/>
      <c r="B56" s="221"/>
      <c r="C56" s="272" t="s">
        <v>164</v>
      </c>
      <c r="D56" s="225"/>
      <c r="E56" s="231">
        <v>5.8150000000000004</v>
      </c>
      <c r="F56" s="236"/>
      <c r="G56" s="236"/>
      <c r="H56" s="236"/>
      <c r="I56" s="236"/>
      <c r="J56" s="236"/>
      <c r="K56" s="236"/>
      <c r="L56" s="236"/>
      <c r="M56" s="236"/>
      <c r="N56" s="223"/>
      <c r="O56" s="223"/>
      <c r="P56" s="223"/>
      <c r="Q56" s="223"/>
      <c r="R56" s="223"/>
      <c r="S56" s="223"/>
      <c r="T56" s="224"/>
      <c r="U56" s="223"/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114</v>
      </c>
      <c r="AF56" s="213">
        <v>0</v>
      </c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ht="33.75" outlineLevel="1" x14ac:dyDescent="0.2">
      <c r="A57" s="214">
        <v>19</v>
      </c>
      <c r="B57" s="221" t="s">
        <v>165</v>
      </c>
      <c r="C57" s="271" t="s">
        <v>166</v>
      </c>
      <c r="D57" s="223" t="s">
        <v>120</v>
      </c>
      <c r="E57" s="230">
        <v>9.2650000000000006</v>
      </c>
      <c r="F57" s="235">
        <f>H57+J57</f>
        <v>0</v>
      </c>
      <c r="G57" s="236">
        <f>ROUND(E57*F57,2)</f>
        <v>0</v>
      </c>
      <c r="H57" s="236"/>
      <c r="I57" s="236">
        <f>ROUND(E57*H57,2)</f>
        <v>0</v>
      </c>
      <c r="J57" s="236"/>
      <c r="K57" s="236">
        <f>ROUND(E57*J57,2)</f>
        <v>0</v>
      </c>
      <c r="L57" s="236">
        <v>21</v>
      </c>
      <c r="M57" s="236">
        <f>G57*(1+L57/100)</f>
        <v>0</v>
      </c>
      <c r="N57" s="223">
        <v>6.3000000000000003E-4</v>
      </c>
      <c r="O57" s="223">
        <f>ROUND(E57*N57,5)</f>
        <v>5.8399999999999997E-3</v>
      </c>
      <c r="P57" s="223">
        <v>0</v>
      </c>
      <c r="Q57" s="223">
        <f>ROUND(E57*P57,5)</f>
        <v>0</v>
      </c>
      <c r="R57" s="223"/>
      <c r="S57" s="223"/>
      <c r="T57" s="224">
        <v>6.4000000000000001E-2</v>
      </c>
      <c r="U57" s="223">
        <f>ROUND(E57*T57,2)</f>
        <v>0.59</v>
      </c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112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ht="22.5" outlineLevel="1" x14ac:dyDescent="0.2">
      <c r="A58" s="214"/>
      <c r="B58" s="221"/>
      <c r="C58" s="272" t="s">
        <v>167</v>
      </c>
      <c r="D58" s="225"/>
      <c r="E58" s="231">
        <v>9.2650000000000006</v>
      </c>
      <c r="F58" s="236"/>
      <c r="G58" s="236"/>
      <c r="H58" s="236"/>
      <c r="I58" s="236"/>
      <c r="J58" s="236"/>
      <c r="K58" s="236"/>
      <c r="L58" s="236"/>
      <c r="M58" s="236"/>
      <c r="N58" s="223"/>
      <c r="O58" s="223"/>
      <c r="P58" s="223"/>
      <c r="Q58" s="223"/>
      <c r="R58" s="223"/>
      <c r="S58" s="223"/>
      <c r="T58" s="224"/>
      <c r="U58" s="223"/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114</v>
      </c>
      <c r="AF58" s="213">
        <v>0</v>
      </c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ht="33.75" outlineLevel="1" x14ac:dyDescent="0.2">
      <c r="A59" s="214">
        <v>20</v>
      </c>
      <c r="B59" s="221" t="s">
        <v>168</v>
      </c>
      <c r="C59" s="271" t="s">
        <v>169</v>
      </c>
      <c r="D59" s="223" t="s">
        <v>120</v>
      </c>
      <c r="E59" s="230">
        <v>5.8150000000000004</v>
      </c>
      <c r="F59" s="235">
        <f>H59+J59</f>
        <v>0</v>
      </c>
      <c r="G59" s="236">
        <f>ROUND(E59*F59,2)</f>
        <v>0</v>
      </c>
      <c r="H59" s="236"/>
      <c r="I59" s="236">
        <f>ROUND(E59*H59,2)</f>
        <v>0</v>
      </c>
      <c r="J59" s="236"/>
      <c r="K59" s="236">
        <f>ROUND(E59*J59,2)</f>
        <v>0</v>
      </c>
      <c r="L59" s="236">
        <v>21</v>
      </c>
      <c r="M59" s="236">
        <f>G59*(1+L59/100)</f>
        <v>0</v>
      </c>
      <c r="N59" s="223">
        <v>5.5900000000000004E-3</v>
      </c>
      <c r="O59" s="223">
        <f>ROUND(E59*N59,5)</f>
        <v>3.2509999999999997E-2</v>
      </c>
      <c r="P59" s="223">
        <v>0</v>
      </c>
      <c r="Q59" s="223">
        <f>ROUND(E59*P59,5)</f>
        <v>0</v>
      </c>
      <c r="R59" s="223"/>
      <c r="S59" s="223"/>
      <c r="T59" s="224">
        <v>0.22991</v>
      </c>
      <c r="U59" s="223">
        <f>ROUND(E59*T59,2)</f>
        <v>1.34</v>
      </c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112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">
      <c r="A60" s="214"/>
      <c r="B60" s="221"/>
      <c r="C60" s="274" t="s">
        <v>170</v>
      </c>
      <c r="D60" s="228"/>
      <c r="E60" s="233"/>
      <c r="F60" s="238"/>
      <c r="G60" s="239"/>
      <c r="H60" s="236"/>
      <c r="I60" s="236"/>
      <c r="J60" s="236"/>
      <c r="K60" s="236"/>
      <c r="L60" s="236"/>
      <c r="M60" s="236"/>
      <c r="N60" s="223"/>
      <c r="O60" s="223"/>
      <c r="P60" s="223"/>
      <c r="Q60" s="223"/>
      <c r="R60" s="223"/>
      <c r="S60" s="223"/>
      <c r="T60" s="224"/>
      <c r="U60" s="223"/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171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6" t="str">
        <f>C60</f>
        <v>Parozábrana atiky.</v>
      </c>
      <c r="BB60" s="213"/>
      <c r="BC60" s="213"/>
      <c r="BD60" s="213"/>
      <c r="BE60" s="213"/>
      <c r="BF60" s="213"/>
      <c r="BG60" s="213"/>
      <c r="BH60" s="213"/>
    </row>
    <row r="61" spans="1:60" ht="22.5" outlineLevel="1" x14ac:dyDescent="0.2">
      <c r="A61" s="214"/>
      <c r="B61" s="221"/>
      <c r="C61" s="272" t="s">
        <v>164</v>
      </c>
      <c r="D61" s="225"/>
      <c r="E61" s="231">
        <v>5.8150000000000004</v>
      </c>
      <c r="F61" s="236"/>
      <c r="G61" s="236"/>
      <c r="H61" s="236"/>
      <c r="I61" s="236"/>
      <c r="J61" s="236"/>
      <c r="K61" s="236"/>
      <c r="L61" s="236"/>
      <c r="M61" s="236"/>
      <c r="N61" s="223"/>
      <c r="O61" s="223"/>
      <c r="P61" s="223"/>
      <c r="Q61" s="223"/>
      <c r="R61" s="223"/>
      <c r="S61" s="223"/>
      <c r="T61" s="224"/>
      <c r="U61" s="223"/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114</v>
      </c>
      <c r="AF61" s="213">
        <v>0</v>
      </c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ht="33.75" outlineLevel="1" x14ac:dyDescent="0.2">
      <c r="A62" s="214">
        <v>21</v>
      </c>
      <c r="B62" s="221" t="s">
        <v>172</v>
      </c>
      <c r="C62" s="271" t="s">
        <v>173</v>
      </c>
      <c r="D62" s="223" t="s">
        <v>120</v>
      </c>
      <c r="E62" s="230">
        <v>9.2650000000000006</v>
      </c>
      <c r="F62" s="235">
        <f>H62+J62</f>
        <v>0</v>
      </c>
      <c r="G62" s="236">
        <f>ROUND(E62*F62,2)</f>
        <v>0</v>
      </c>
      <c r="H62" s="236"/>
      <c r="I62" s="236">
        <f>ROUND(E62*H62,2)</f>
        <v>0</v>
      </c>
      <c r="J62" s="236"/>
      <c r="K62" s="236">
        <f>ROUND(E62*J62,2)</f>
        <v>0</v>
      </c>
      <c r="L62" s="236">
        <v>21</v>
      </c>
      <c r="M62" s="236">
        <f>G62*(1+L62/100)</f>
        <v>0</v>
      </c>
      <c r="N62" s="223">
        <v>5.9800000000000001E-3</v>
      </c>
      <c r="O62" s="223">
        <f>ROUND(E62*N62,5)</f>
        <v>5.5399999999999998E-2</v>
      </c>
      <c r="P62" s="223">
        <v>0</v>
      </c>
      <c r="Q62" s="223">
        <f>ROUND(E62*P62,5)</f>
        <v>0</v>
      </c>
      <c r="R62" s="223"/>
      <c r="S62" s="223"/>
      <c r="T62" s="224">
        <v>0.26600000000000001</v>
      </c>
      <c r="U62" s="223">
        <f>ROUND(E62*T62,2)</f>
        <v>2.46</v>
      </c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112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">
      <c r="A63" s="214"/>
      <c r="B63" s="221"/>
      <c r="C63" s="274" t="s">
        <v>170</v>
      </c>
      <c r="D63" s="228"/>
      <c r="E63" s="233"/>
      <c r="F63" s="238"/>
      <c r="G63" s="239"/>
      <c r="H63" s="236"/>
      <c r="I63" s="236"/>
      <c r="J63" s="236"/>
      <c r="K63" s="236"/>
      <c r="L63" s="236"/>
      <c r="M63" s="236"/>
      <c r="N63" s="223"/>
      <c r="O63" s="223"/>
      <c r="P63" s="223"/>
      <c r="Q63" s="223"/>
      <c r="R63" s="223"/>
      <c r="S63" s="223"/>
      <c r="T63" s="224"/>
      <c r="U63" s="223"/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171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6" t="str">
        <f>C63</f>
        <v>Parozábrana atiky.</v>
      </c>
      <c r="BB63" s="213"/>
      <c r="BC63" s="213"/>
      <c r="BD63" s="213"/>
      <c r="BE63" s="213"/>
      <c r="BF63" s="213"/>
      <c r="BG63" s="213"/>
      <c r="BH63" s="213"/>
    </row>
    <row r="64" spans="1:60" ht="22.5" outlineLevel="1" x14ac:dyDescent="0.2">
      <c r="A64" s="214"/>
      <c r="B64" s="221"/>
      <c r="C64" s="272" t="s">
        <v>167</v>
      </c>
      <c r="D64" s="225"/>
      <c r="E64" s="231">
        <v>9.2650000000000006</v>
      </c>
      <c r="F64" s="236"/>
      <c r="G64" s="236"/>
      <c r="H64" s="236"/>
      <c r="I64" s="236"/>
      <c r="J64" s="236"/>
      <c r="K64" s="236"/>
      <c r="L64" s="236"/>
      <c r="M64" s="236"/>
      <c r="N64" s="223"/>
      <c r="O64" s="223"/>
      <c r="P64" s="223"/>
      <c r="Q64" s="223"/>
      <c r="R64" s="223"/>
      <c r="S64" s="223"/>
      <c r="T64" s="224"/>
      <c r="U64" s="223"/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114</v>
      </c>
      <c r="AF64" s="213">
        <v>0</v>
      </c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">
      <c r="A65" s="214">
        <v>22</v>
      </c>
      <c r="B65" s="221" t="s">
        <v>174</v>
      </c>
      <c r="C65" s="271" t="s">
        <v>175</v>
      </c>
      <c r="D65" s="223" t="s">
        <v>135</v>
      </c>
      <c r="E65" s="230">
        <v>9.5699999999999993E-2</v>
      </c>
      <c r="F65" s="235">
        <f>H65+J65</f>
        <v>0</v>
      </c>
      <c r="G65" s="236">
        <f>ROUND(E65*F65,2)</f>
        <v>0</v>
      </c>
      <c r="H65" s="236"/>
      <c r="I65" s="236">
        <f>ROUND(E65*H65,2)</f>
        <v>0</v>
      </c>
      <c r="J65" s="236"/>
      <c r="K65" s="236">
        <f>ROUND(E65*J65,2)</f>
        <v>0</v>
      </c>
      <c r="L65" s="236">
        <v>21</v>
      </c>
      <c r="M65" s="236">
        <f>G65*(1+L65/100)</f>
        <v>0</v>
      </c>
      <c r="N65" s="223">
        <v>0</v>
      </c>
      <c r="O65" s="223">
        <f>ROUND(E65*N65,5)</f>
        <v>0</v>
      </c>
      <c r="P65" s="223">
        <v>0</v>
      </c>
      <c r="Q65" s="223">
        <f>ROUND(E65*P65,5)</f>
        <v>0</v>
      </c>
      <c r="R65" s="223"/>
      <c r="S65" s="223"/>
      <c r="T65" s="224">
        <v>1.5980000000000001</v>
      </c>
      <c r="U65" s="223">
        <f>ROUND(E65*T65,2)</f>
        <v>0.15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112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">
      <c r="A66" s="214"/>
      <c r="B66" s="221"/>
      <c r="C66" s="272" t="s">
        <v>176</v>
      </c>
      <c r="D66" s="225"/>
      <c r="E66" s="231">
        <v>9.5699999999999993E-2</v>
      </c>
      <c r="F66" s="236"/>
      <c r="G66" s="236"/>
      <c r="H66" s="236"/>
      <c r="I66" s="236"/>
      <c r="J66" s="236"/>
      <c r="K66" s="236"/>
      <c r="L66" s="236"/>
      <c r="M66" s="236"/>
      <c r="N66" s="223"/>
      <c r="O66" s="223"/>
      <c r="P66" s="223"/>
      <c r="Q66" s="223"/>
      <c r="R66" s="223"/>
      <c r="S66" s="223"/>
      <c r="T66" s="224"/>
      <c r="U66" s="223"/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114</v>
      </c>
      <c r="AF66" s="213">
        <v>0</v>
      </c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x14ac:dyDescent="0.2">
      <c r="A67" s="215" t="s">
        <v>107</v>
      </c>
      <c r="B67" s="222" t="s">
        <v>70</v>
      </c>
      <c r="C67" s="273" t="s">
        <v>71</v>
      </c>
      <c r="D67" s="226"/>
      <c r="E67" s="232"/>
      <c r="F67" s="237"/>
      <c r="G67" s="237">
        <f>SUMIF(AE68:AE99,"&lt;&gt;NOR",G68:G99)</f>
        <v>0</v>
      </c>
      <c r="H67" s="237"/>
      <c r="I67" s="237">
        <f>SUM(I68:I99)</f>
        <v>0</v>
      </c>
      <c r="J67" s="237"/>
      <c r="K67" s="237">
        <f>SUM(K68:K99)</f>
        <v>0</v>
      </c>
      <c r="L67" s="237"/>
      <c r="M67" s="237">
        <f>SUM(M68:M99)</f>
        <v>0</v>
      </c>
      <c r="N67" s="226"/>
      <c r="O67" s="226">
        <f>SUM(O68:O99)</f>
        <v>0.39278000000000002</v>
      </c>
      <c r="P67" s="226"/>
      <c r="Q67" s="226">
        <f>SUM(Q68:Q99)</f>
        <v>0.22198999999999999</v>
      </c>
      <c r="R67" s="226"/>
      <c r="S67" s="226"/>
      <c r="T67" s="227"/>
      <c r="U67" s="226">
        <f>SUM(U68:U99)</f>
        <v>22.08</v>
      </c>
      <c r="AE67" t="s">
        <v>108</v>
      </c>
    </row>
    <row r="68" spans="1:60" ht="22.5" outlineLevel="1" x14ac:dyDescent="0.2">
      <c r="A68" s="214">
        <v>23</v>
      </c>
      <c r="B68" s="221" t="s">
        <v>177</v>
      </c>
      <c r="C68" s="271" t="s">
        <v>178</v>
      </c>
      <c r="D68" s="223" t="s">
        <v>120</v>
      </c>
      <c r="E68" s="230">
        <v>36.997500000000002</v>
      </c>
      <c r="F68" s="235">
        <f>H68+J68</f>
        <v>0</v>
      </c>
      <c r="G68" s="236">
        <f>ROUND(E68*F68,2)</f>
        <v>0</v>
      </c>
      <c r="H68" s="236"/>
      <c r="I68" s="236">
        <f>ROUND(E68*H68,2)</f>
        <v>0</v>
      </c>
      <c r="J68" s="236"/>
      <c r="K68" s="236">
        <f>ROUND(E68*J68,2)</f>
        <v>0</v>
      </c>
      <c r="L68" s="236">
        <v>21</v>
      </c>
      <c r="M68" s="236">
        <f>G68*(1+L68/100)</f>
        <v>0</v>
      </c>
      <c r="N68" s="223">
        <v>0</v>
      </c>
      <c r="O68" s="223">
        <f>ROUND(E68*N68,5)</f>
        <v>0</v>
      </c>
      <c r="P68" s="223">
        <v>6.0000000000000001E-3</v>
      </c>
      <c r="Q68" s="223">
        <f>ROUND(E68*P68,5)</f>
        <v>0.22198999999999999</v>
      </c>
      <c r="R68" s="223"/>
      <c r="S68" s="223"/>
      <c r="T68" s="224">
        <v>5.1999999999999998E-2</v>
      </c>
      <c r="U68" s="223">
        <f>ROUND(E68*T68,2)</f>
        <v>1.92</v>
      </c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112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ht="33.75" outlineLevel="1" x14ac:dyDescent="0.2">
      <c r="A69" s="214"/>
      <c r="B69" s="221"/>
      <c r="C69" s="272" t="s">
        <v>179</v>
      </c>
      <c r="D69" s="225"/>
      <c r="E69" s="231">
        <v>36.997500000000002</v>
      </c>
      <c r="F69" s="236"/>
      <c r="G69" s="236"/>
      <c r="H69" s="236"/>
      <c r="I69" s="236"/>
      <c r="J69" s="236"/>
      <c r="K69" s="236"/>
      <c r="L69" s="236"/>
      <c r="M69" s="236"/>
      <c r="N69" s="223"/>
      <c r="O69" s="223"/>
      <c r="P69" s="223"/>
      <c r="Q69" s="223"/>
      <c r="R69" s="223"/>
      <c r="S69" s="223"/>
      <c r="T69" s="224"/>
      <c r="U69" s="223"/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114</v>
      </c>
      <c r="AF69" s="213">
        <v>0</v>
      </c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ht="33.75" outlineLevel="1" x14ac:dyDescent="0.2">
      <c r="A70" s="214">
        <v>24</v>
      </c>
      <c r="B70" s="221" t="s">
        <v>180</v>
      </c>
      <c r="C70" s="271" t="s">
        <v>181</v>
      </c>
      <c r="D70" s="223" t="s">
        <v>111</v>
      </c>
      <c r="E70" s="230">
        <v>26</v>
      </c>
      <c r="F70" s="235">
        <f>H70+J70</f>
        <v>0</v>
      </c>
      <c r="G70" s="236">
        <f>ROUND(E70*F70,2)</f>
        <v>0</v>
      </c>
      <c r="H70" s="236"/>
      <c r="I70" s="236">
        <f>ROUND(E70*H70,2)</f>
        <v>0</v>
      </c>
      <c r="J70" s="236"/>
      <c r="K70" s="236">
        <f>ROUND(E70*J70,2)</f>
        <v>0</v>
      </c>
      <c r="L70" s="236">
        <v>21</v>
      </c>
      <c r="M70" s="236">
        <f>G70*(1+L70/100)</f>
        <v>0</v>
      </c>
      <c r="N70" s="223">
        <v>4.4999999999999999E-4</v>
      </c>
      <c r="O70" s="223">
        <f>ROUND(E70*N70,5)</f>
        <v>1.17E-2</v>
      </c>
      <c r="P70" s="223">
        <v>0</v>
      </c>
      <c r="Q70" s="223">
        <f>ROUND(E70*P70,5)</f>
        <v>0</v>
      </c>
      <c r="R70" s="223"/>
      <c r="S70" s="223"/>
      <c r="T70" s="224">
        <v>5.0999999999999997E-2</v>
      </c>
      <c r="U70" s="223">
        <f>ROUND(E70*T70,2)</f>
        <v>1.33</v>
      </c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112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">
      <c r="A71" s="214"/>
      <c r="B71" s="221"/>
      <c r="C71" s="274" t="s">
        <v>182</v>
      </c>
      <c r="D71" s="228"/>
      <c r="E71" s="233"/>
      <c r="F71" s="238"/>
      <c r="G71" s="239"/>
      <c r="H71" s="236"/>
      <c r="I71" s="236"/>
      <c r="J71" s="236"/>
      <c r="K71" s="236"/>
      <c r="L71" s="236"/>
      <c r="M71" s="236"/>
      <c r="N71" s="223"/>
      <c r="O71" s="223"/>
      <c r="P71" s="223"/>
      <c r="Q71" s="223"/>
      <c r="R71" s="223"/>
      <c r="S71" s="223"/>
      <c r="T71" s="224"/>
      <c r="U71" s="223"/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171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6" t="str">
        <f>C71</f>
        <v>Lokální oprava stávající "parozábrany" z asfaltového pásu.</v>
      </c>
      <c r="BB71" s="213"/>
      <c r="BC71" s="213"/>
      <c r="BD71" s="213"/>
      <c r="BE71" s="213"/>
      <c r="BF71" s="213"/>
      <c r="BG71" s="213"/>
      <c r="BH71" s="213"/>
    </row>
    <row r="72" spans="1:60" outlineLevel="1" x14ac:dyDescent="0.2">
      <c r="A72" s="214"/>
      <c r="B72" s="221"/>
      <c r="C72" s="272" t="s">
        <v>183</v>
      </c>
      <c r="D72" s="225"/>
      <c r="E72" s="231">
        <v>10</v>
      </c>
      <c r="F72" s="236"/>
      <c r="G72" s="236"/>
      <c r="H72" s="236"/>
      <c r="I72" s="236"/>
      <c r="J72" s="236"/>
      <c r="K72" s="236"/>
      <c r="L72" s="236"/>
      <c r="M72" s="236"/>
      <c r="N72" s="223"/>
      <c r="O72" s="223"/>
      <c r="P72" s="223"/>
      <c r="Q72" s="223"/>
      <c r="R72" s="223"/>
      <c r="S72" s="223"/>
      <c r="T72" s="224"/>
      <c r="U72" s="223"/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114</v>
      </c>
      <c r="AF72" s="213">
        <v>0</v>
      </c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ht="22.5" outlineLevel="1" x14ac:dyDescent="0.2">
      <c r="A73" s="214"/>
      <c r="B73" s="221"/>
      <c r="C73" s="272" t="s">
        <v>184</v>
      </c>
      <c r="D73" s="225"/>
      <c r="E73" s="231">
        <v>8</v>
      </c>
      <c r="F73" s="236"/>
      <c r="G73" s="236"/>
      <c r="H73" s="236"/>
      <c r="I73" s="236"/>
      <c r="J73" s="236"/>
      <c r="K73" s="236"/>
      <c r="L73" s="236"/>
      <c r="M73" s="236"/>
      <c r="N73" s="223"/>
      <c r="O73" s="223"/>
      <c r="P73" s="223"/>
      <c r="Q73" s="223"/>
      <c r="R73" s="223"/>
      <c r="S73" s="223"/>
      <c r="T73" s="224"/>
      <c r="U73" s="223"/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114</v>
      </c>
      <c r="AF73" s="213">
        <v>0</v>
      </c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">
      <c r="A74" s="214"/>
      <c r="B74" s="221"/>
      <c r="C74" s="272" t="s">
        <v>185</v>
      </c>
      <c r="D74" s="225"/>
      <c r="E74" s="231">
        <v>8</v>
      </c>
      <c r="F74" s="236"/>
      <c r="G74" s="236"/>
      <c r="H74" s="236"/>
      <c r="I74" s="236"/>
      <c r="J74" s="236"/>
      <c r="K74" s="236"/>
      <c r="L74" s="236"/>
      <c r="M74" s="236"/>
      <c r="N74" s="223"/>
      <c r="O74" s="223"/>
      <c r="P74" s="223"/>
      <c r="Q74" s="223"/>
      <c r="R74" s="223"/>
      <c r="S74" s="223"/>
      <c r="T74" s="224"/>
      <c r="U74" s="223"/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114</v>
      </c>
      <c r="AF74" s="213">
        <v>0</v>
      </c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ht="33.75" outlineLevel="1" x14ac:dyDescent="0.2">
      <c r="A75" s="214">
        <v>25</v>
      </c>
      <c r="B75" s="221" t="s">
        <v>186</v>
      </c>
      <c r="C75" s="271" t="s">
        <v>187</v>
      </c>
      <c r="D75" s="223" t="s">
        <v>120</v>
      </c>
      <c r="E75" s="230">
        <v>31.162500000000001</v>
      </c>
      <c r="F75" s="235">
        <f>H75+J75</f>
        <v>0</v>
      </c>
      <c r="G75" s="236">
        <f>ROUND(E75*F75,2)</f>
        <v>0</v>
      </c>
      <c r="H75" s="236"/>
      <c r="I75" s="236">
        <f>ROUND(E75*H75,2)</f>
        <v>0</v>
      </c>
      <c r="J75" s="236"/>
      <c r="K75" s="236">
        <f>ROUND(E75*J75,2)</f>
        <v>0</v>
      </c>
      <c r="L75" s="236">
        <v>21</v>
      </c>
      <c r="M75" s="236">
        <f>G75*(1+L75/100)</f>
        <v>0</v>
      </c>
      <c r="N75" s="223">
        <v>3.5E-4</v>
      </c>
      <c r="O75" s="223">
        <f>ROUND(E75*N75,5)</f>
        <v>1.091E-2</v>
      </c>
      <c r="P75" s="223">
        <v>0</v>
      </c>
      <c r="Q75" s="223">
        <f>ROUND(E75*P75,5)</f>
        <v>0</v>
      </c>
      <c r="R75" s="223"/>
      <c r="S75" s="223"/>
      <c r="T75" s="224">
        <v>0.2</v>
      </c>
      <c r="U75" s="223">
        <f>ROUND(E75*T75,2)</f>
        <v>6.23</v>
      </c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112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ht="22.5" outlineLevel="1" x14ac:dyDescent="0.2">
      <c r="A76" s="214"/>
      <c r="B76" s="221"/>
      <c r="C76" s="272" t="s">
        <v>188</v>
      </c>
      <c r="D76" s="225"/>
      <c r="E76" s="231">
        <v>21.807500000000001</v>
      </c>
      <c r="F76" s="236"/>
      <c r="G76" s="236"/>
      <c r="H76" s="236"/>
      <c r="I76" s="236"/>
      <c r="J76" s="236"/>
      <c r="K76" s="236"/>
      <c r="L76" s="236"/>
      <c r="M76" s="236"/>
      <c r="N76" s="223"/>
      <c r="O76" s="223"/>
      <c r="P76" s="223"/>
      <c r="Q76" s="223"/>
      <c r="R76" s="223"/>
      <c r="S76" s="223"/>
      <c r="T76" s="224"/>
      <c r="U76" s="223"/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114</v>
      </c>
      <c r="AF76" s="213">
        <v>0</v>
      </c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ht="33.75" outlineLevel="1" x14ac:dyDescent="0.2">
      <c r="A77" s="214"/>
      <c r="B77" s="221"/>
      <c r="C77" s="272" t="s">
        <v>189</v>
      </c>
      <c r="D77" s="225"/>
      <c r="E77" s="231">
        <v>9.3550000000000004</v>
      </c>
      <c r="F77" s="236"/>
      <c r="G77" s="236"/>
      <c r="H77" s="236"/>
      <c r="I77" s="236"/>
      <c r="J77" s="236"/>
      <c r="K77" s="236"/>
      <c r="L77" s="236"/>
      <c r="M77" s="236"/>
      <c r="N77" s="223"/>
      <c r="O77" s="223"/>
      <c r="P77" s="223"/>
      <c r="Q77" s="223"/>
      <c r="R77" s="223"/>
      <c r="S77" s="223"/>
      <c r="T77" s="224"/>
      <c r="U77" s="223"/>
      <c r="V77" s="213"/>
      <c r="W77" s="213"/>
      <c r="X77" s="213"/>
      <c r="Y77" s="213"/>
      <c r="Z77" s="213"/>
      <c r="AA77" s="213"/>
      <c r="AB77" s="213"/>
      <c r="AC77" s="213"/>
      <c r="AD77" s="213"/>
      <c r="AE77" s="213" t="s">
        <v>114</v>
      </c>
      <c r="AF77" s="213">
        <v>0</v>
      </c>
      <c r="AG77" s="213"/>
      <c r="AH77" s="213"/>
      <c r="AI77" s="213"/>
      <c r="AJ77" s="213"/>
      <c r="AK77" s="213"/>
      <c r="AL77" s="213"/>
      <c r="AM77" s="213"/>
      <c r="AN77" s="213"/>
      <c r="AO77" s="213"/>
      <c r="AP77" s="213"/>
      <c r="AQ77" s="213"/>
      <c r="AR77" s="213"/>
      <c r="AS77" s="213"/>
      <c r="AT77" s="213"/>
      <c r="AU77" s="213"/>
      <c r="AV77" s="213"/>
      <c r="AW77" s="213"/>
      <c r="AX77" s="213"/>
      <c r="AY77" s="213"/>
      <c r="AZ77" s="213"/>
      <c r="BA77" s="213"/>
      <c r="BB77" s="213"/>
      <c r="BC77" s="213"/>
      <c r="BD77" s="213"/>
      <c r="BE77" s="213"/>
      <c r="BF77" s="213"/>
      <c r="BG77" s="213"/>
      <c r="BH77" s="213"/>
    </row>
    <row r="78" spans="1:60" ht="33.75" outlineLevel="1" x14ac:dyDescent="0.2">
      <c r="A78" s="214">
        <v>26</v>
      </c>
      <c r="B78" s="221" t="s">
        <v>190</v>
      </c>
      <c r="C78" s="271" t="s">
        <v>191</v>
      </c>
      <c r="D78" s="223" t="s">
        <v>111</v>
      </c>
      <c r="E78" s="230">
        <v>1</v>
      </c>
      <c r="F78" s="235">
        <f>H78+J78</f>
        <v>0</v>
      </c>
      <c r="G78" s="236">
        <f>ROUND(E78*F78,2)</f>
        <v>0</v>
      </c>
      <c r="H78" s="236"/>
      <c r="I78" s="236">
        <f>ROUND(E78*H78,2)</f>
        <v>0</v>
      </c>
      <c r="J78" s="236"/>
      <c r="K78" s="236">
        <f>ROUND(E78*J78,2)</f>
        <v>0</v>
      </c>
      <c r="L78" s="236">
        <v>21</v>
      </c>
      <c r="M78" s="236">
        <f>G78*(1+L78/100)</f>
        <v>0</v>
      </c>
      <c r="N78" s="223">
        <v>4.3499999999999997E-3</v>
      </c>
      <c r="O78" s="223">
        <f>ROUND(E78*N78,5)</f>
        <v>4.3499999999999997E-3</v>
      </c>
      <c r="P78" s="223">
        <v>0</v>
      </c>
      <c r="Q78" s="223">
        <f>ROUND(E78*P78,5)</f>
        <v>0</v>
      </c>
      <c r="R78" s="223"/>
      <c r="S78" s="223"/>
      <c r="T78" s="224">
        <v>0.7</v>
      </c>
      <c r="U78" s="223">
        <f>ROUND(E78*T78,2)</f>
        <v>0.7</v>
      </c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112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">
      <c r="A79" s="214"/>
      <c r="B79" s="221"/>
      <c r="C79" s="272" t="s">
        <v>192</v>
      </c>
      <c r="D79" s="225"/>
      <c r="E79" s="231">
        <v>1</v>
      </c>
      <c r="F79" s="236"/>
      <c r="G79" s="236"/>
      <c r="H79" s="236"/>
      <c r="I79" s="236"/>
      <c r="J79" s="236"/>
      <c r="K79" s="236"/>
      <c r="L79" s="236"/>
      <c r="M79" s="236"/>
      <c r="N79" s="223"/>
      <c r="O79" s="223"/>
      <c r="P79" s="223"/>
      <c r="Q79" s="223"/>
      <c r="R79" s="223"/>
      <c r="S79" s="223"/>
      <c r="T79" s="224"/>
      <c r="U79" s="223"/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114</v>
      </c>
      <c r="AF79" s="213">
        <v>0</v>
      </c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ht="33.75" outlineLevel="1" x14ac:dyDescent="0.2">
      <c r="A80" s="214">
        <v>27</v>
      </c>
      <c r="B80" s="221" t="s">
        <v>193</v>
      </c>
      <c r="C80" s="271" t="s">
        <v>194</v>
      </c>
      <c r="D80" s="223" t="s">
        <v>120</v>
      </c>
      <c r="E80" s="230">
        <v>31.162500000000001</v>
      </c>
      <c r="F80" s="235">
        <f>H80+J80</f>
        <v>0</v>
      </c>
      <c r="G80" s="236">
        <f>ROUND(E80*F80,2)</f>
        <v>0</v>
      </c>
      <c r="H80" s="236"/>
      <c r="I80" s="236">
        <f>ROUND(E80*H80,2)</f>
        <v>0</v>
      </c>
      <c r="J80" s="236"/>
      <c r="K80" s="236">
        <f>ROUND(E80*J80,2)</f>
        <v>0</v>
      </c>
      <c r="L80" s="236">
        <v>21</v>
      </c>
      <c r="M80" s="236">
        <f>G80*(1+L80/100)</f>
        <v>0</v>
      </c>
      <c r="N80" s="223">
        <v>4.0299999999999997E-3</v>
      </c>
      <c r="O80" s="223">
        <f>ROUND(E80*N80,5)</f>
        <v>0.12558</v>
      </c>
      <c r="P80" s="223">
        <v>0</v>
      </c>
      <c r="Q80" s="223">
        <f>ROUND(E80*P80,5)</f>
        <v>0</v>
      </c>
      <c r="R80" s="223"/>
      <c r="S80" s="223"/>
      <c r="T80" s="224">
        <v>0.20699999999999999</v>
      </c>
      <c r="U80" s="223">
        <f>ROUND(E80*T80,2)</f>
        <v>6.45</v>
      </c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112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ht="22.5" outlineLevel="1" x14ac:dyDescent="0.2">
      <c r="A81" s="214"/>
      <c r="B81" s="221"/>
      <c r="C81" s="272" t="s">
        <v>188</v>
      </c>
      <c r="D81" s="225"/>
      <c r="E81" s="231">
        <v>21.807500000000001</v>
      </c>
      <c r="F81" s="236"/>
      <c r="G81" s="236"/>
      <c r="H81" s="236"/>
      <c r="I81" s="236"/>
      <c r="J81" s="236"/>
      <c r="K81" s="236"/>
      <c r="L81" s="236"/>
      <c r="M81" s="236"/>
      <c r="N81" s="223"/>
      <c r="O81" s="223"/>
      <c r="P81" s="223"/>
      <c r="Q81" s="223"/>
      <c r="R81" s="223"/>
      <c r="S81" s="223"/>
      <c r="T81" s="224"/>
      <c r="U81" s="223"/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114</v>
      </c>
      <c r="AF81" s="213">
        <v>0</v>
      </c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ht="33.75" outlineLevel="1" x14ac:dyDescent="0.2">
      <c r="A82" s="214"/>
      <c r="B82" s="221"/>
      <c r="C82" s="272" t="s">
        <v>189</v>
      </c>
      <c r="D82" s="225"/>
      <c r="E82" s="231">
        <v>9.3550000000000004</v>
      </c>
      <c r="F82" s="236"/>
      <c r="G82" s="236"/>
      <c r="H82" s="236"/>
      <c r="I82" s="236"/>
      <c r="J82" s="236"/>
      <c r="K82" s="236"/>
      <c r="L82" s="236"/>
      <c r="M82" s="236"/>
      <c r="N82" s="223"/>
      <c r="O82" s="223"/>
      <c r="P82" s="223"/>
      <c r="Q82" s="223"/>
      <c r="R82" s="223"/>
      <c r="S82" s="223"/>
      <c r="T82" s="224"/>
      <c r="U82" s="223"/>
      <c r="V82" s="213"/>
      <c r="W82" s="213"/>
      <c r="X82" s="213"/>
      <c r="Y82" s="213"/>
      <c r="Z82" s="213"/>
      <c r="AA82" s="213"/>
      <c r="AB82" s="213"/>
      <c r="AC82" s="213"/>
      <c r="AD82" s="213"/>
      <c r="AE82" s="213" t="s">
        <v>114</v>
      </c>
      <c r="AF82" s="213">
        <v>0</v>
      </c>
      <c r="AG82" s="213"/>
      <c r="AH82" s="213"/>
      <c r="AI82" s="213"/>
      <c r="AJ82" s="213"/>
      <c r="AK82" s="213"/>
      <c r="AL82" s="213"/>
      <c r="AM82" s="213"/>
      <c r="AN82" s="213"/>
      <c r="AO82" s="213"/>
      <c r="AP82" s="213"/>
      <c r="AQ82" s="213"/>
      <c r="AR82" s="213"/>
      <c r="AS82" s="213"/>
      <c r="AT82" s="213"/>
      <c r="AU82" s="213"/>
      <c r="AV82" s="213"/>
      <c r="AW82" s="213"/>
      <c r="AX82" s="213"/>
      <c r="AY82" s="213"/>
      <c r="AZ82" s="213"/>
      <c r="BA82" s="213"/>
      <c r="BB82" s="213"/>
      <c r="BC82" s="213"/>
      <c r="BD82" s="213"/>
      <c r="BE82" s="213"/>
      <c r="BF82" s="213"/>
      <c r="BG82" s="213"/>
      <c r="BH82" s="213"/>
    </row>
    <row r="83" spans="1:60" ht="22.5" outlineLevel="1" x14ac:dyDescent="0.2">
      <c r="A83" s="214">
        <v>28</v>
      </c>
      <c r="B83" s="221" t="s">
        <v>195</v>
      </c>
      <c r="C83" s="271" t="s">
        <v>196</v>
      </c>
      <c r="D83" s="223" t="s">
        <v>120</v>
      </c>
      <c r="E83" s="230">
        <v>5.1050000000000004</v>
      </c>
      <c r="F83" s="235">
        <f>H83+J83</f>
        <v>0</v>
      </c>
      <c r="G83" s="236">
        <f>ROUND(E83*F83,2)</f>
        <v>0</v>
      </c>
      <c r="H83" s="236"/>
      <c r="I83" s="236">
        <f>ROUND(E83*H83,2)</f>
        <v>0</v>
      </c>
      <c r="J83" s="236"/>
      <c r="K83" s="236">
        <f>ROUND(E83*J83,2)</f>
        <v>0</v>
      </c>
      <c r="L83" s="236">
        <v>21</v>
      </c>
      <c r="M83" s="236">
        <f>G83*(1+L83/100)</f>
        <v>0</v>
      </c>
      <c r="N83" s="223">
        <v>4.2000000000000002E-4</v>
      </c>
      <c r="O83" s="223">
        <f>ROUND(E83*N83,5)</f>
        <v>2.14E-3</v>
      </c>
      <c r="P83" s="223">
        <v>0</v>
      </c>
      <c r="Q83" s="223">
        <f>ROUND(E83*P83,5)</f>
        <v>0</v>
      </c>
      <c r="R83" s="223"/>
      <c r="S83" s="223"/>
      <c r="T83" s="224">
        <v>0.28999999999999998</v>
      </c>
      <c r="U83" s="223">
        <f>ROUND(E83*T83,2)</f>
        <v>1.48</v>
      </c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112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ht="22.5" outlineLevel="1" x14ac:dyDescent="0.2">
      <c r="A84" s="214"/>
      <c r="B84" s="221"/>
      <c r="C84" s="272" t="s">
        <v>197</v>
      </c>
      <c r="D84" s="225"/>
      <c r="E84" s="231">
        <v>5.1050000000000004</v>
      </c>
      <c r="F84" s="236"/>
      <c r="G84" s="236"/>
      <c r="H84" s="236"/>
      <c r="I84" s="236"/>
      <c r="J84" s="236"/>
      <c r="K84" s="236"/>
      <c r="L84" s="236"/>
      <c r="M84" s="236"/>
      <c r="N84" s="223"/>
      <c r="O84" s="223"/>
      <c r="P84" s="223"/>
      <c r="Q84" s="223"/>
      <c r="R84" s="223"/>
      <c r="S84" s="223"/>
      <c r="T84" s="224"/>
      <c r="U84" s="223"/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114</v>
      </c>
      <c r="AF84" s="213">
        <v>0</v>
      </c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ht="22.5" outlineLevel="1" x14ac:dyDescent="0.2">
      <c r="A85" s="214">
        <v>29</v>
      </c>
      <c r="B85" s="221" t="s">
        <v>198</v>
      </c>
      <c r="C85" s="271" t="s">
        <v>199</v>
      </c>
      <c r="D85" s="223" t="s">
        <v>120</v>
      </c>
      <c r="E85" s="230">
        <v>39.89425</v>
      </c>
      <c r="F85" s="235">
        <f>H85+J85</f>
        <v>0</v>
      </c>
      <c r="G85" s="236">
        <f>ROUND(E85*F85,2)</f>
        <v>0</v>
      </c>
      <c r="H85" s="236"/>
      <c r="I85" s="236">
        <f>ROUND(E85*H85,2)</f>
        <v>0</v>
      </c>
      <c r="J85" s="236"/>
      <c r="K85" s="236">
        <f>ROUND(E85*J85,2)</f>
        <v>0</v>
      </c>
      <c r="L85" s="236">
        <v>21</v>
      </c>
      <c r="M85" s="236">
        <f>G85*(1+L85/100)</f>
        <v>0</v>
      </c>
      <c r="N85" s="223">
        <v>5.4000000000000003E-3</v>
      </c>
      <c r="O85" s="223">
        <f>ROUND(E85*N85,5)</f>
        <v>0.21543000000000001</v>
      </c>
      <c r="P85" s="223">
        <v>0</v>
      </c>
      <c r="Q85" s="223">
        <f>ROUND(E85*P85,5)</f>
        <v>0</v>
      </c>
      <c r="R85" s="223"/>
      <c r="S85" s="223"/>
      <c r="T85" s="224">
        <v>0</v>
      </c>
      <c r="U85" s="223">
        <f>ROUND(E85*T85,2)</f>
        <v>0</v>
      </c>
      <c r="V85" s="213"/>
      <c r="W85" s="213"/>
      <c r="X85" s="213"/>
      <c r="Y85" s="213"/>
      <c r="Z85" s="213"/>
      <c r="AA85" s="213"/>
      <c r="AB85" s="213"/>
      <c r="AC85" s="213"/>
      <c r="AD85" s="213"/>
      <c r="AE85" s="213" t="s">
        <v>200</v>
      </c>
      <c r="AF85" s="213"/>
      <c r="AG85" s="213"/>
      <c r="AH85" s="213"/>
      <c r="AI85" s="213"/>
      <c r="AJ85" s="213"/>
      <c r="AK85" s="213"/>
      <c r="AL85" s="213"/>
      <c r="AM85" s="213"/>
      <c r="AN85" s="213"/>
      <c r="AO85" s="213"/>
      <c r="AP85" s="213"/>
      <c r="AQ85" s="213"/>
      <c r="AR85" s="213"/>
      <c r="AS85" s="213"/>
      <c r="AT85" s="213"/>
      <c r="AU85" s="213"/>
      <c r="AV85" s="213"/>
      <c r="AW85" s="213"/>
      <c r="AX85" s="213"/>
      <c r="AY85" s="213"/>
      <c r="AZ85" s="213"/>
      <c r="BA85" s="213"/>
      <c r="BB85" s="213"/>
      <c r="BC85" s="213"/>
      <c r="BD85" s="213"/>
      <c r="BE85" s="213"/>
      <c r="BF85" s="213"/>
      <c r="BG85" s="213"/>
      <c r="BH85" s="213"/>
    </row>
    <row r="86" spans="1:60" outlineLevel="1" x14ac:dyDescent="0.2">
      <c r="A86" s="214"/>
      <c r="B86" s="221"/>
      <c r="C86" s="274" t="s">
        <v>201</v>
      </c>
      <c r="D86" s="228"/>
      <c r="E86" s="233"/>
      <c r="F86" s="238"/>
      <c r="G86" s="239"/>
      <c r="H86" s="236"/>
      <c r="I86" s="236"/>
      <c r="J86" s="236"/>
      <c r="K86" s="236"/>
      <c r="L86" s="236"/>
      <c r="M86" s="236"/>
      <c r="N86" s="223"/>
      <c r="O86" s="223"/>
      <c r="P86" s="223"/>
      <c r="Q86" s="223"/>
      <c r="R86" s="223"/>
      <c r="S86" s="223"/>
      <c r="T86" s="224"/>
      <c r="U86" s="223"/>
      <c r="V86" s="213"/>
      <c r="W86" s="213"/>
      <c r="X86" s="213"/>
      <c r="Y86" s="213"/>
      <c r="Z86" s="213"/>
      <c r="AA86" s="213"/>
      <c r="AB86" s="213"/>
      <c r="AC86" s="213"/>
      <c r="AD86" s="213"/>
      <c r="AE86" s="213" t="s">
        <v>171</v>
      </c>
      <c r="AF86" s="213"/>
      <c r="AG86" s="213"/>
      <c r="AH86" s="213"/>
      <c r="AI86" s="213"/>
      <c r="AJ86" s="213"/>
      <c r="AK86" s="213"/>
      <c r="AL86" s="213"/>
      <c r="AM86" s="213"/>
      <c r="AN86" s="213"/>
      <c r="AO86" s="213"/>
      <c r="AP86" s="213"/>
      <c r="AQ86" s="213"/>
      <c r="AR86" s="213"/>
      <c r="AS86" s="213"/>
      <c r="AT86" s="213"/>
      <c r="AU86" s="213"/>
      <c r="AV86" s="213"/>
      <c r="AW86" s="213"/>
      <c r="AX86" s="213"/>
      <c r="AY86" s="213"/>
      <c r="AZ86" s="213"/>
      <c r="BA86" s="216" t="str">
        <f>C86</f>
        <v>BROOF (t3)</v>
      </c>
      <c r="BB86" s="213"/>
      <c r="BC86" s="213"/>
      <c r="BD86" s="213"/>
      <c r="BE86" s="213"/>
      <c r="BF86" s="213"/>
      <c r="BG86" s="213"/>
      <c r="BH86" s="213"/>
    </row>
    <row r="87" spans="1:60" ht="22.5" outlineLevel="1" x14ac:dyDescent="0.2">
      <c r="A87" s="214"/>
      <c r="B87" s="221"/>
      <c r="C87" s="272" t="s">
        <v>202</v>
      </c>
      <c r="D87" s="225"/>
      <c r="E87" s="231">
        <v>23.988250000000001</v>
      </c>
      <c r="F87" s="236"/>
      <c r="G87" s="236"/>
      <c r="H87" s="236"/>
      <c r="I87" s="236"/>
      <c r="J87" s="236"/>
      <c r="K87" s="236"/>
      <c r="L87" s="236"/>
      <c r="M87" s="236"/>
      <c r="N87" s="223"/>
      <c r="O87" s="223"/>
      <c r="P87" s="223"/>
      <c r="Q87" s="223"/>
      <c r="R87" s="223"/>
      <c r="S87" s="223"/>
      <c r="T87" s="224"/>
      <c r="U87" s="223"/>
      <c r="V87" s="213"/>
      <c r="W87" s="213"/>
      <c r="X87" s="213"/>
      <c r="Y87" s="213"/>
      <c r="Z87" s="213"/>
      <c r="AA87" s="213"/>
      <c r="AB87" s="213"/>
      <c r="AC87" s="213"/>
      <c r="AD87" s="213"/>
      <c r="AE87" s="213" t="s">
        <v>114</v>
      </c>
      <c r="AF87" s="213">
        <v>0</v>
      </c>
      <c r="AG87" s="213"/>
      <c r="AH87" s="213"/>
      <c r="AI87" s="213"/>
      <c r="AJ87" s="213"/>
      <c r="AK87" s="213"/>
      <c r="AL87" s="213"/>
      <c r="AM87" s="213"/>
      <c r="AN87" s="213"/>
      <c r="AO87" s="213"/>
      <c r="AP87" s="213"/>
      <c r="AQ87" s="213"/>
      <c r="AR87" s="213"/>
      <c r="AS87" s="213"/>
      <c r="AT87" s="213"/>
      <c r="AU87" s="213"/>
      <c r="AV87" s="213"/>
      <c r="AW87" s="213"/>
      <c r="AX87" s="213"/>
      <c r="AY87" s="213"/>
      <c r="AZ87" s="213"/>
      <c r="BA87" s="213"/>
      <c r="BB87" s="213"/>
      <c r="BC87" s="213"/>
      <c r="BD87" s="213"/>
      <c r="BE87" s="213"/>
      <c r="BF87" s="213"/>
      <c r="BG87" s="213"/>
      <c r="BH87" s="213"/>
    </row>
    <row r="88" spans="1:60" ht="33.75" outlineLevel="1" x14ac:dyDescent="0.2">
      <c r="A88" s="214"/>
      <c r="B88" s="221"/>
      <c r="C88" s="272" t="s">
        <v>203</v>
      </c>
      <c r="D88" s="225"/>
      <c r="E88" s="231">
        <v>10.2905</v>
      </c>
      <c r="F88" s="236"/>
      <c r="G88" s="236"/>
      <c r="H88" s="236"/>
      <c r="I88" s="236"/>
      <c r="J88" s="236"/>
      <c r="K88" s="236"/>
      <c r="L88" s="236"/>
      <c r="M88" s="236"/>
      <c r="N88" s="223"/>
      <c r="O88" s="223"/>
      <c r="P88" s="223"/>
      <c r="Q88" s="223"/>
      <c r="R88" s="223"/>
      <c r="S88" s="223"/>
      <c r="T88" s="224"/>
      <c r="U88" s="223"/>
      <c r="V88" s="213"/>
      <c r="W88" s="213"/>
      <c r="X88" s="213"/>
      <c r="Y88" s="213"/>
      <c r="Z88" s="213"/>
      <c r="AA88" s="213"/>
      <c r="AB88" s="213"/>
      <c r="AC88" s="213"/>
      <c r="AD88" s="213"/>
      <c r="AE88" s="213" t="s">
        <v>114</v>
      </c>
      <c r="AF88" s="213">
        <v>0</v>
      </c>
      <c r="AG88" s="213"/>
      <c r="AH88" s="213"/>
      <c r="AI88" s="213"/>
      <c r="AJ88" s="213"/>
      <c r="AK88" s="213"/>
      <c r="AL88" s="213"/>
      <c r="AM88" s="213"/>
      <c r="AN88" s="213"/>
      <c r="AO88" s="213"/>
      <c r="AP88" s="213"/>
      <c r="AQ88" s="213"/>
      <c r="AR88" s="213"/>
      <c r="AS88" s="213"/>
      <c r="AT88" s="213"/>
      <c r="AU88" s="213"/>
      <c r="AV88" s="213"/>
      <c r="AW88" s="213"/>
      <c r="AX88" s="213"/>
      <c r="AY88" s="213"/>
      <c r="AZ88" s="213"/>
      <c r="BA88" s="213"/>
      <c r="BB88" s="213"/>
      <c r="BC88" s="213"/>
      <c r="BD88" s="213"/>
      <c r="BE88" s="213"/>
      <c r="BF88" s="213"/>
      <c r="BG88" s="213"/>
      <c r="BH88" s="213"/>
    </row>
    <row r="89" spans="1:60" ht="22.5" outlineLevel="1" x14ac:dyDescent="0.2">
      <c r="A89" s="214"/>
      <c r="B89" s="221"/>
      <c r="C89" s="272" t="s">
        <v>204</v>
      </c>
      <c r="D89" s="225"/>
      <c r="E89" s="231">
        <v>5.6154999999999999</v>
      </c>
      <c r="F89" s="236"/>
      <c r="G89" s="236"/>
      <c r="H89" s="236"/>
      <c r="I89" s="236"/>
      <c r="J89" s="236"/>
      <c r="K89" s="236"/>
      <c r="L89" s="236"/>
      <c r="M89" s="236"/>
      <c r="N89" s="223"/>
      <c r="O89" s="223"/>
      <c r="P89" s="223"/>
      <c r="Q89" s="223"/>
      <c r="R89" s="223"/>
      <c r="S89" s="223"/>
      <c r="T89" s="224"/>
      <c r="U89" s="223"/>
      <c r="V89" s="213"/>
      <c r="W89" s="213"/>
      <c r="X89" s="213"/>
      <c r="Y89" s="213"/>
      <c r="Z89" s="213"/>
      <c r="AA89" s="213"/>
      <c r="AB89" s="213"/>
      <c r="AC89" s="213"/>
      <c r="AD89" s="213"/>
      <c r="AE89" s="213" t="s">
        <v>114</v>
      </c>
      <c r="AF89" s="213">
        <v>0</v>
      </c>
      <c r="AG89" s="213"/>
      <c r="AH89" s="213"/>
      <c r="AI89" s="213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13"/>
      <c r="BD89" s="213"/>
      <c r="BE89" s="213"/>
      <c r="BF89" s="213"/>
      <c r="BG89" s="213"/>
      <c r="BH89" s="213"/>
    </row>
    <row r="90" spans="1:60" ht="33.75" outlineLevel="1" x14ac:dyDescent="0.2">
      <c r="A90" s="214">
        <v>30</v>
      </c>
      <c r="B90" s="221" t="s">
        <v>205</v>
      </c>
      <c r="C90" s="271" t="s">
        <v>206</v>
      </c>
      <c r="D90" s="223" t="s">
        <v>120</v>
      </c>
      <c r="E90" s="230">
        <v>5.1050000000000004</v>
      </c>
      <c r="F90" s="235">
        <f>H90+J90</f>
        <v>0</v>
      </c>
      <c r="G90" s="236">
        <f>ROUND(E90*F90,2)</f>
        <v>0</v>
      </c>
      <c r="H90" s="236"/>
      <c r="I90" s="236">
        <f>ROUND(E90*H90,2)</f>
        <v>0</v>
      </c>
      <c r="J90" s="236"/>
      <c r="K90" s="236">
        <f>ROUND(E90*J90,2)</f>
        <v>0</v>
      </c>
      <c r="L90" s="236">
        <v>21</v>
      </c>
      <c r="M90" s="236">
        <f>G90*(1+L90/100)</f>
        <v>0</v>
      </c>
      <c r="N90" s="223">
        <v>4.0299999999999997E-3</v>
      </c>
      <c r="O90" s="223">
        <f>ROUND(E90*N90,5)</f>
        <v>2.0570000000000001E-2</v>
      </c>
      <c r="P90" s="223">
        <v>0</v>
      </c>
      <c r="Q90" s="223">
        <f>ROUND(E90*P90,5)</f>
        <v>0</v>
      </c>
      <c r="R90" s="223"/>
      <c r="S90" s="223"/>
      <c r="T90" s="224">
        <v>0.28999999999999998</v>
      </c>
      <c r="U90" s="223">
        <f>ROUND(E90*T90,2)</f>
        <v>1.48</v>
      </c>
      <c r="V90" s="213"/>
      <c r="W90" s="213"/>
      <c r="X90" s="213"/>
      <c r="Y90" s="213"/>
      <c r="Z90" s="213"/>
      <c r="AA90" s="213"/>
      <c r="AB90" s="213"/>
      <c r="AC90" s="213"/>
      <c r="AD90" s="213"/>
      <c r="AE90" s="213" t="s">
        <v>112</v>
      </c>
      <c r="AF90" s="213"/>
      <c r="AG90" s="213"/>
      <c r="AH90" s="213"/>
      <c r="AI90" s="213"/>
      <c r="AJ90" s="213"/>
      <c r="AK90" s="213"/>
      <c r="AL90" s="213"/>
      <c r="AM90" s="213"/>
      <c r="AN90" s="213"/>
      <c r="AO90" s="213"/>
      <c r="AP90" s="213"/>
      <c r="AQ90" s="213"/>
      <c r="AR90" s="213"/>
      <c r="AS90" s="213"/>
      <c r="AT90" s="213"/>
      <c r="AU90" s="213"/>
      <c r="AV90" s="213"/>
      <c r="AW90" s="213"/>
      <c r="AX90" s="213"/>
      <c r="AY90" s="213"/>
      <c r="AZ90" s="213"/>
      <c r="BA90" s="213"/>
      <c r="BB90" s="213"/>
      <c r="BC90" s="213"/>
      <c r="BD90" s="213"/>
      <c r="BE90" s="213"/>
      <c r="BF90" s="213"/>
      <c r="BG90" s="213"/>
      <c r="BH90" s="213"/>
    </row>
    <row r="91" spans="1:60" ht="22.5" outlineLevel="1" x14ac:dyDescent="0.2">
      <c r="A91" s="214"/>
      <c r="B91" s="221"/>
      <c r="C91" s="272" t="s">
        <v>197</v>
      </c>
      <c r="D91" s="225"/>
      <c r="E91" s="231">
        <v>5.1050000000000004</v>
      </c>
      <c r="F91" s="236"/>
      <c r="G91" s="236"/>
      <c r="H91" s="236"/>
      <c r="I91" s="236"/>
      <c r="J91" s="236"/>
      <c r="K91" s="236"/>
      <c r="L91" s="236"/>
      <c r="M91" s="236"/>
      <c r="N91" s="223"/>
      <c r="O91" s="223"/>
      <c r="P91" s="223"/>
      <c r="Q91" s="223"/>
      <c r="R91" s="223"/>
      <c r="S91" s="223"/>
      <c r="T91" s="224"/>
      <c r="U91" s="223"/>
      <c r="V91" s="213"/>
      <c r="W91" s="213"/>
      <c r="X91" s="213"/>
      <c r="Y91" s="213"/>
      <c r="Z91" s="213"/>
      <c r="AA91" s="213"/>
      <c r="AB91" s="213"/>
      <c r="AC91" s="213"/>
      <c r="AD91" s="213"/>
      <c r="AE91" s="213" t="s">
        <v>114</v>
      </c>
      <c r="AF91" s="213">
        <v>0</v>
      </c>
      <c r="AG91" s="213"/>
      <c r="AH91" s="213"/>
      <c r="AI91" s="213"/>
      <c r="AJ91" s="213"/>
      <c r="AK91" s="213"/>
      <c r="AL91" s="213"/>
      <c r="AM91" s="213"/>
      <c r="AN91" s="213"/>
      <c r="AO91" s="213"/>
      <c r="AP91" s="213"/>
      <c r="AQ91" s="213"/>
      <c r="AR91" s="213"/>
      <c r="AS91" s="213"/>
      <c r="AT91" s="213"/>
      <c r="AU91" s="213"/>
      <c r="AV91" s="213"/>
      <c r="AW91" s="213"/>
      <c r="AX91" s="213"/>
      <c r="AY91" s="213"/>
      <c r="AZ91" s="213"/>
      <c r="BA91" s="213"/>
      <c r="BB91" s="213"/>
      <c r="BC91" s="213"/>
      <c r="BD91" s="213"/>
      <c r="BE91" s="213"/>
      <c r="BF91" s="213"/>
      <c r="BG91" s="213"/>
      <c r="BH91" s="213"/>
    </row>
    <row r="92" spans="1:60" outlineLevel="1" x14ac:dyDescent="0.2">
      <c r="A92" s="214">
        <v>31</v>
      </c>
      <c r="B92" s="221" t="s">
        <v>207</v>
      </c>
      <c r="C92" s="271" t="s">
        <v>208</v>
      </c>
      <c r="D92" s="223" t="s">
        <v>131</v>
      </c>
      <c r="E92" s="230">
        <v>20.8</v>
      </c>
      <c r="F92" s="235">
        <f>H92+J92</f>
        <v>0</v>
      </c>
      <c r="G92" s="236">
        <f>ROUND(E92*F92,2)</f>
        <v>0</v>
      </c>
      <c r="H92" s="236"/>
      <c r="I92" s="236">
        <f>ROUND(E92*H92,2)</f>
        <v>0</v>
      </c>
      <c r="J92" s="236"/>
      <c r="K92" s="236">
        <f>ROUND(E92*J92,2)</f>
        <v>0</v>
      </c>
      <c r="L92" s="236">
        <v>21</v>
      </c>
      <c r="M92" s="236">
        <f>G92*(1+L92/100)</f>
        <v>0</v>
      </c>
      <c r="N92" s="223">
        <v>5.0000000000000002E-5</v>
      </c>
      <c r="O92" s="223">
        <f>ROUND(E92*N92,5)</f>
        <v>1.0399999999999999E-3</v>
      </c>
      <c r="P92" s="223">
        <v>0</v>
      </c>
      <c r="Q92" s="223">
        <f>ROUND(E92*P92,5)</f>
        <v>0</v>
      </c>
      <c r="R92" s="223"/>
      <c r="S92" s="223"/>
      <c r="T92" s="224">
        <v>7.1999999999999995E-2</v>
      </c>
      <c r="U92" s="223">
        <f>ROUND(E92*T92,2)</f>
        <v>1.5</v>
      </c>
      <c r="V92" s="213"/>
      <c r="W92" s="213"/>
      <c r="X92" s="213"/>
      <c r="Y92" s="213"/>
      <c r="Z92" s="213"/>
      <c r="AA92" s="213"/>
      <c r="AB92" s="213"/>
      <c r="AC92" s="213"/>
      <c r="AD92" s="213"/>
      <c r="AE92" s="213" t="s">
        <v>112</v>
      </c>
      <c r="AF92" s="213"/>
      <c r="AG92" s="213"/>
      <c r="AH92" s="213"/>
      <c r="AI92" s="213"/>
      <c r="AJ92" s="213"/>
      <c r="AK92" s="213"/>
      <c r="AL92" s="213"/>
      <c r="AM92" s="213"/>
      <c r="AN92" s="213"/>
      <c r="AO92" s="213"/>
      <c r="AP92" s="213"/>
      <c r="AQ92" s="213"/>
      <c r="AR92" s="213"/>
      <c r="AS92" s="213"/>
      <c r="AT92" s="213"/>
      <c r="AU92" s="213"/>
      <c r="AV92" s="213"/>
      <c r="AW92" s="213"/>
      <c r="AX92" s="213"/>
      <c r="AY92" s="213"/>
      <c r="AZ92" s="213"/>
      <c r="BA92" s="213"/>
      <c r="BB92" s="213"/>
      <c r="BC92" s="213"/>
      <c r="BD92" s="213"/>
      <c r="BE92" s="213"/>
      <c r="BF92" s="213"/>
      <c r="BG92" s="213"/>
      <c r="BH92" s="213"/>
    </row>
    <row r="93" spans="1:60" ht="22.5" outlineLevel="1" x14ac:dyDescent="0.2">
      <c r="A93" s="214"/>
      <c r="B93" s="221"/>
      <c r="C93" s="272" t="s">
        <v>209</v>
      </c>
      <c r="D93" s="225"/>
      <c r="E93" s="231">
        <v>20.8</v>
      </c>
      <c r="F93" s="236"/>
      <c r="G93" s="236"/>
      <c r="H93" s="236"/>
      <c r="I93" s="236"/>
      <c r="J93" s="236"/>
      <c r="K93" s="236"/>
      <c r="L93" s="236"/>
      <c r="M93" s="236"/>
      <c r="N93" s="223"/>
      <c r="O93" s="223"/>
      <c r="P93" s="223"/>
      <c r="Q93" s="223"/>
      <c r="R93" s="223"/>
      <c r="S93" s="223"/>
      <c r="T93" s="224"/>
      <c r="U93" s="223"/>
      <c r="V93" s="213"/>
      <c r="W93" s="213"/>
      <c r="X93" s="213"/>
      <c r="Y93" s="213"/>
      <c r="Z93" s="213"/>
      <c r="AA93" s="213"/>
      <c r="AB93" s="213"/>
      <c r="AC93" s="213"/>
      <c r="AD93" s="213"/>
      <c r="AE93" s="213" t="s">
        <v>114</v>
      </c>
      <c r="AF93" s="213">
        <v>0</v>
      </c>
      <c r="AG93" s="213"/>
      <c r="AH93" s="213"/>
      <c r="AI93" s="213"/>
      <c r="AJ93" s="213"/>
      <c r="AK93" s="213"/>
      <c r="AL93" s="213"/>
      <c r="AM93" s="213"/>
      <c r="AN93" s="213"/>
      <c r="AO93" s="213"/>
      <c r="AP93" s="213"/>
      <c r="AQ93" s="213"/>
      <c r="AR93" s="213"/>
      <c r="AS93" s="213"/>
      <c r="AT93" s="213"/>
      <c r="AU93" s="213"/>
      <c r="AV93" s="213"/>
      <c r="AW93" s="213"/>
      <c r="AX93" s="213"/>
      <c r="AY93" s="213"/>
      <c r="AZ93" s="213"/>
      <c r="BA93" s="213"/>
      <c r="BB93" s="213"/>
      <c r="BC93" s="213"/>
      <c r="BD93" s="213"/>
      <c r="BE93" s="213"/>
      <c r="BF93" s="213"/>
      <c r="BG93" s="213"/>
      <c r="BH93" s="213"/>
    </row>
    <row r="94" spans="1:60" outlineLevel="1" x14ac:dyDescent="0.2">
      <c r="A94" s="214">
        <v>32</v>
      </c>
      <c r="B94" s="221" t="s">
        <v>210</v>
      </c>
      <c r="C94" s="271" t="s">
        <v>211</v>
      </c>
      <c r="D94" s="223" t="s">
        <v>131</v>
      </c>
      <c r="E94" s="230">
        <v>21.216000000000001</v>
      </c>
      <c r="F94" s="235">
        <f>H94+J94</f>
        <v>0</v>
      </c>
      <c r="G94" s="236">
        <f>ROUND(E94*F94,2)</f>
        <v>0</v>
      </c>
      <c r="H94" s="236"/>
      <c r="I94" s="236">
        <f>ROUND(E94*H94,2)</f>
        <v>0</v>
      </c>
      <c r="J94" s="236"/>
      <c r="K94" s="236">
        <f>ROUND(E94*J94,2)</f>
        <v>0</v>
      </c>
      <c r="L94" s="236">
        <v>21</v>
      </c>
      <c r="M94" s="236">
        <f>G94*(1+L94/100)</f>
        <v>0</v>
      </c>
      <c r="N94" s="223">
        <v>5.0000000000000002E-5</v>
      </c>
      <c r="O94" s="223">
        <f>ROUND(E94*N94,5)</f>
        <v>1.06E-3</v>
      </c>
      <c r="P94" s="223">
        <v>0</v>
      </c>
      <c r="Q94" s="223">
        <f>ROUND(E94*P94,5)</f>
        <v>0</v>
      </c>
      <c r="R94" s="223"/>
      <c r="S94" s="223"/>
      <c r="T94" s="224">
        <v>0</v>
      </c>
      <c r="U94" s="223">
        <f>ROUND(E94*T94,2)</f>
        <v>0</v>
      </c>
      <c r="V94" s="213"/>
      <c r="W94" s="213"/>
      <c r="X94" s="213"/>
      <c r="Y94" s="213"/>
      <c r="Z94" s="213"/>
      <c r="AA94" s="213"/>
      <c r="AB94" s="213"/>
      <c r="AC94" s="213"/>
      <c r="AD94" s="213"/>
      <c r="AE94" s="213" t="s">
        <v>200</v>
      </c>
      <c r="AF94" s="213"/>
      <c r="AG94" s="213"/>
      <c r="AH94" s="213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/>
      <c r="AS94" s="213"/>
      <c r="AT94" s="213"/>
      <c r="AU94" s="213"/>
      <c r="AV94" s="213"/>
      <c r="AW94" s="213"/>
      <c r="AX94" s="213"/>
      <c r="AY94" s="213"/>
      <c r="AZ94" s="213"/>
      <c r="BA94" s="213"/>
      <c r="BB94" s="213"/>
      <c r="BC94" s="213"/>
      <c r="BD94" s="213"/>
      <c r="BE94" s="213"/>
      <c r="BF94" s="213"/>
      <c r="BG94" s="213"/>
      <c r="BH94" s="213"/>
    </row>
    <row r="95" spans="1:60" ht="22.5" outlineLevel="1" x14ac:dyDescent="0.2">
      <c r="A95" s="214"/>
      <c r="B95" s="221"/>
      <c r="C95" s="272" t="s">
        <v>212</v>
      </c>
      <c r="D95" s="225"/>
      <c r="E95" s="231">
        <v>21.216000000000001</v>
      </c>
      <c r="F95" s="236"/>
      <c r="G95" s="236"/>
      <c r="H95" s="236"/>
      <c r="I95" s="236"/>
      <c r="J95" s="236"/>
      <c r="K95" s="236"/>
      <c r="L95" s="236"/>
      <c r="M95" s="236"/>
      <c r="N95" s="223"/>
      <c r="O95" s="223"/>
      <c r="P95" s="223"/>
      <c r="Q95" s="223"/>
      <c r="R95" s="223"/>
      <c r="S95" s="223"/>
      <c r="T95" s="224"/>
      <c r="U95" s="223"/>
      <c r="V95" s="213"/>
      <c r="W95" s="213"/>
      <c r="X95" s="213"/>
      <c r="Y95" s="213"/>
      <c r="Z95" s="213"/>
      <c r="AA95" s="213"/>
      <c r="AB95" s="213"/>
      <c r="AC95" s="213"/>
      <c r="AD95" s="213"/>
      <c r="AE95" s="213" t="s">
        <v>114</v>
      </c>
      <c r="AF95" s="213">
        <v>0</v>
      </c>
      <c r="AG95" s="213"/>
      <c r="AH95" s="213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/>
      <c r="AS95" s="213"/>
      <c r="AT95" s="213"/>
      <c r="AU95" s="213"/>
      <c r="AV95" s="213"/>
      <c r="AW95" s="213"/>
      <c r="AX95" s="213"/>
      <c r="AY95" s="213"/>
      <c r="AZ95" s="213"/>
      <c r="BA95" s="213"/>
      <c r="BB95" s="213"/>
      <c r="BC95" s="213"/>
      <c r="BD95" s="213"/>
      <c r="BE95" s="213"/>
      <c r="BF95" s="213"/>
      <c r="BG95" s="213"/>
      <c r="BH95" s="213"/>
    </row>
    <row r="96" spans="1:60" ht="22.5" outlineLevel="1" x14ac:dyDescent="0.2">
      <c r="A96" s="214">
        <v>33</v>
      </c>
      <c r="B96" s="221" t="s">
        <v>213</v>
      </c>
      <c r="C96" s="271" t="s">
        <v>214</v>
      </c>
      <c r="D96" s="223" t="s">
        <v>135</v>
      </c>
      <c r="E96" s="230">
        <v>0.39300000000000002</v>
      </c>
      <c r="F96" s="235">
        <f>H96+J96</f>
        <v>0</v>
      </c>
      <c r="G96" s="236">
        <f>ROUND(E96*F96,2)</f>
        <v>0</v>
      </c>
      <c r="H96" s="236"/>
      <c r="I96" s="236">
        <f>ROUND(E96*H96,2)</f>
        <v>0</v>
      </c>
      <c r="J96" s="236"/>
      <c r="K96" s="236">
        <f>ROUND(E96*J96,2)</f>
        <v>0</v>
      </c>
      <c r="L96" s="236">
        <v>21</v>
      </c>
      <c r="M96" s="236">
        <f>G96*(1+L96/100)</f>
        <v>0</v>
      </c>
      <c r="N96" s="223">
        <v>0</v>
      </c>
      <c r="O96" s="223">
        <f>ROUND(E96*N96,5)</f>
        <v>0</v>
      </c>
      <c r="P96" s="223">
        <v>0</v>
      </c>
      <c r="Q96" s="223">
        <f>ROUND(E96*P96,5)</f>
        <v>0</v>
      </c>
      <c r="R96" s="223"/>
      <c r="S96" s="223"/>
      <c r="T96" s="224">
        <v>1.609</v>
      </c>
      <c r="U96" s="223">
        <f>ROUND(E96*T96,2)</f>
        <v>0.63</v>
      </c>
      <c r="V96" s="213"/>
      <c r="W96" s="213"/>
      <c r="X96" s="213"/>
      <c r="Y96" s="213"/>
      <c r="Z96" s="213"/>
      <c r="AA96" s="213"/>
      <c r="AB96" s="213"/>
      <c r="AC96" s="213"/>
      <c r="AD96" s="213"/>
      <c r="AE96" s="213" t="s">
        <v>112</v>
      </c>
      <c r="AF96" s="213"/>
      <c r="AG96" s="213"/>
      <c r="AH96" s="213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/>
      <c r="AS96" s="213"/>
      <c r="AT96" s="213"/>
      <c r="AU96" s="213"/>
      <c r="AV96" s="213"/>
      <c r="AW96" s="213"/>
      <c r="AX96" s="213"/>
      <c r="AY96" s="213"/>
      <c r="AZ96" s="213"/>
      <c r="BA96" s="213"/>
      <c r="BB96" s="213"/>
      <c r="BC96" s="213"/>
      <c r="BD96" s="213"/>
      <c r="BE96" s="213"/>
      <c r="BF96" s="213"/>
      <c r="BG96" s="213"/>
      <c r="BH96" s="213"/>
    </row>
    <row r="97" spans="1:60" outlineLevel="1" x14ac:dyDescent="0.2">
      <c r="A97" s="214"/>
      <c r="B97" s="221"/>
      <c r="C97" s="272" t="s">
        <v>215</v>
      </c>
      <c r="D97" s="225"/>
      <c r="E97" s="231">
        <v>0.39300000000000002</v>
      </c>
      <c r="F97" s="236"/>
      <c r="G97" s="236"/>
      <c r="H97" s="236"/>
      <c r="I97" s="236"/>
      <c r="J97" s="236"/>
      <c r="K97" s="236"/>
      <c r="L97" s="236"/>
      <c r="M97" s="236"/>
      <c r="N97" s="223"/>
      <c r="O97" s="223"/>
      <c r="P97" s="223"/>
      <c r="Q97" s="223"/>
      <c r="R97" s="223"/>
      <c r="S97" s="223"/>
      <c r="T97" s="224"/>
      <c r="U97" s="223"/>
      <c r="V97" s="213"/>
      <c r="W97" s="213"/>
      <c r="X97" s="213"/>
      <c r="Y97" s="213"/>
      <c r="Z97" s="213"/>
      <c r="AA97" s="213"/>
      <c r="AB97" s="213"/>
      <c r="AC97" s="213"/>
      <c r="AD97" s="213"/>
      <c r="AE97" s="213" t="s">
        <v>114</v>
      </c>
      <c r="AF97" s="213">
        <v>0</v>
      </c>
      <c r="AG97" s="213"/>
      <c r="AH97" s="213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13"/>
      <c r="BD97" s="213"/>
      <c r="BE97" s="213"/>
      <c r="BF97" s="213"/>
      <c r="BG97" s="213"/>
      <c r="BH97" s="213"/>
    </row>
    <row r="98" spans="1:60" outlineLevel="1" x14ac:dyDescent="0.2">
      <c r="A98" s="214">
        <v>34</v>
      </c>
      <c r="B98" s="221" t="s">
        <v>216</v>
      </c>
      <c r="C98" s="271" t="s">
        <v>217</v>
      </c>
      <c r="D98" s="223" t="s">
        <v>135</v>
      </c>
      <c r="E98" s="230">
        <v>0.222</v>
      </c>
      <c r="F98" s="235">
        <f>H98+J98</f>
        <v>0</v>
      </c>
      <c r="G98" s="236">
        <f>ROUND(E98*F98,2)</f>
        <v>0</v>
      </c>
      <c r="H98" s="236"/>
      <c r="I98" s="236">
        <f>ROUND(E98*H98,2)</f>
        <v>0</v>
      </c>
      <c r="J98" s="236"/>
      <c r="K98" s="236">
        <f>ROUND(E98*J98,2)</f>
        <v>0</v>
      </c>
      <c r="L98" s="236">
        <v>21</v>
      </c>
      <c r="M98" s="236">
        <f>G98*(1+L98/100)</f>
        <v>0</v>
      </c>
      <c r="N98" s="223">
        <v>0</v>
      </c>
      <c r="O98" s="223">
        <f>ROUND(E98*N98,5)</f>
        <v>0</v>
      </c>
      <c r="P98" s="223">
        <v>0</v>
      </c>
      <c r="Q98" s="223">
        <f>ROUND(E98*P98,5)</f>
        <v>0</v>
      </c>
      <c r="R98" s="223"/>
      <c r="S98" s="223"/>
      <c r="T98" s="224">
        <v>1.609</v>
      </c>
      <c r="U98" s="223">
        <f>ROUND(E98*T98,2)</f>
        <v>0.36</v>
      </c>
      <c r="V98" s="213"/>
      <c r="W98" s="213"/>
      <c r="X98" s="213"/>
      <c r="Y98" s="213"/>
      <c r="Z98" s="213"/>
      <c r="AA98" s="213"/>
      <c r="AB98" s="213"/>
      <c r="AC98" s="213"/>
      <c r="AD98" s="213"/>
      <c r="AE98" s="213" t="s">
        <v>112</v>
      </c>
      <c r="AF98" s="213"/>
      <c r="AG98" s="213"/>
      <c r="AH98" s="213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/>
      <c r="AS98" s="213"/>
      <c r="AT98" s="213"/>
      <c r="AU98" s="213"/>
      <c r="AV98" s="213"/>
      <c r="AW98" s="213"/>
      <c r="AX98" s="213"/>
      <c r="AY98" s="213"/>
      <c r="AZ98" s="213"/>
      <c r="BA98" s="213"/>
      <c r="BB98" s="213"/>
      <c r="BC98" s="213"/>
      <c r="BD98" s="213"/>
      <c r="BE98" s="213"/>
      <c r="BF98" s="213"/>
      <c r="BG98" s="213"/>
      <c r="BH98" s="213"/>
    </row>
    <row r="99" spans="1:60" outlineLevel="1" x14ac:dyDescent="0.2">
      <c r="A99" s="214"/>
      <c r="B99" s="221"/>
      <c r="C99" s="272" t="s">
        <v>218</v>
      </c>
      <c r="D99" s="225"/>
      <c r="E99" s="231">
        <v>0.222</v>
      </c>
      <c r="F99" s="236"/>
      <c r="G99" s="236"/>
      <c r="H99" s="236"/>
      <c r="I99" s="236"/>
      <c r="J99" s="236"/>
      <c r="K99" s="236"/>
      <c r="L99" s="236"/>
      <c r="M99" s="236"/>
      <c r="N99" s="223"/>
      <c r="O99" s="223"/>
      <c r="P99" s="223"/>
      <c r="Q99" s="223"/>
      <c r="R99" s="223"/>
      <c r="S99" s="223"/>
      <c r="T99" s="224"/>
      <c r="U99" s="223"/>
      <c r="V99" s="213"/>
      <c r="W99" s="213"/>
      <c r="X99" s="213"/>
      <c r="Y99" s="213"/>
      <c r="Z99" s="213"/>
      <c r="AA99" s="213"/>
      <c r="AB99" s="213"/>
      <c r="AC99" s="213"/>
      <c r="AD99" s="213"/>
      <c r="AE99" s="213" t="s">
        <v>114</v>
      </c>
      <c r="AF99" s="213">
        <v>0</v>
      </c>
      <c r="AG99" s="213"/>
      <c r="AH99" s="213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/>
      <c r="AS99" s="213"/>
      <c r="AT99" s="213"/>
      <c r="AU99" s="213"/>
      <c r="AV99" s="213"/>
      <c r="AW99" s="213"/>
      <c r="AX99" s="213"/>
      <c r="AY99" s="213"/>
      <c r="AZ99" s="213"/>
      <c r="BA99" s="213"/>
      <c r="BB99" s="213"/>
      <c r="BC99" s="213"/>
      <c r="BD99" s="213"/>
      <c r="BE99" s="213"/>
      <c r="BF99" s="213"/>
      <c r="BG99" s="213"/>
      <c r="BH99" s="213"/>
    </row>
    <row r="100" spans="1:60" x14ac:dyDescent="0.2">
      <c r="A100" s="215" t="s">
        <v>107</v>
      </c>
      <c r="B100" s="222" t="s">
        <v>72</v>
      </c>
      <c r="C100" s="273" t="s">
        <v>73</v>
      </c>
      <c r="D100" s="226"/>
      <c r="E100" s="232"/>
      <c r="F100" s="237"/>
      <c r="G100" s="237">
        <f>SUMIF(AE101:AE119,"&lt;&gt;NOR",G101:G119)</f>
        <v>0</v>
      </c>
      <c r="H100" s="237"/>
      <c r="I100" s="237">
        <f>SUM(I101:I119)</f>
        <v>0</v>
      </c>
      <c r="J100" s="237"/>
      <c r="K100" s="237">
        <f>SUM(K101:K119)</f>
        <v>0</v>
      </c>
      <c r="L100" s="237"/>
      <c r="M100" s="237">
        <f>SUM(M101:M119)</f>
        <v>0</v>
      </c>
      <c r="N100" s="226"/>
      <c r="O100" s="226">
        <f>SUM(O101:O119)</f>
        <v>0.15528</v>
      </c>
      <c r="P100" s="226"/>
      <c r="Q100" s="226">
        <f>SUM(Q101:Q119)</f>
        <v>0.34255999999999998</v>
      </c>
      <c r="R100" s="226"/>
      <c r="S100" s="226"/>
      <c r="T100" s="227"/>
      <c r="U100" s="226">
        <f>SUM(U101:U119)</f>
        <v>9.120000000000001</v>
      </c>
      <c r="AE100" t="s">
        <v>108</v>
      </c>
    </row>
    <row r="101" spans="1:60" ht="22.5" outlineLevel="1" x14ac:dyDescent="0.2">
      <c r="A101" s="214">
        <v>35</v>
      </c>
      <c r="B101" s="221" t="s">
        <v>219</v>
      </c>
      <c r="C101" s="271" t="s">
        <v>220</v>
      </c>
      <c r="D101" s="223" t="s">
        <v>120</v>
      </c>
      <c r="E101" s="230">
        <v>22.837499999999999</v>
      </c>
      <c r="F101" s="235">
        <f>H101+J101</f>
        <v>0</v>
      </c>
      <c r="G101" s="236">
        <f>ROUND(E101*F101,2)</f>
        <v>0</v>
      </c>
      <c r="H101" s="236"/>
      <c r="I101" s="236">
        <f>ROUND(E101*H101,2)</f>
        <v>0</v>
      </c>
      <c r="J101" s="236"/>
      <c r="K101" s="236">
        <f>ROUND(E101*J101,2)</f>
        <v>0</v>
      </c>
      <c r="L101" s="236">
        <v>21</v>
      </c>
      <c r="M101" s="236">
        <f>G101*(1+L101/100)</f>
        <v>0</v>
      </c>
      <c r="N101" s="223">
        <v>0</v>
      </c>
      <c r="O101" s="223">
        <f>ROUND(E101*N101,5)</f>
        <v>0</v>
      </c>
      <c r="P101" s="223">
        <v>1.4999999999999999E-2</v>
      </c>
      <c r="Q101" s="223">
        <f>ROUND(E101*P101,5)</f>
        <v>0.34255999999999998</v>
      </c>
      <c r="R101" s="223"/>
      <c r="S101" s="223"/>
      <c r="T101" s="224">
        <v>0.04</v>
      </c>
      <c r="U101" s="223">
        <f>ROUND(E101*T101,2)</f>
        <v>0.91</v>
      </c>
      <c r="V101" s="213"/>
      <c r="W101" s="213"/>
      <c r="X101" s="213"/>
      <c r="Y101" s="213"/>
      <c r="Z101" s="213"/>
      <c r="AA101" s="213"/>
      <c r="AB101" s="213"/>
      <c r="AC101" s="213"/>
      <c r="AD101" s="213"/>
      <c r="AE101" s="213" t="s">
        <v>112</v>
      </c>
      <c r="AF101" s="213"/>
      <c r="AG101" s="213"/>
      <c r="AH101" s="213"/>
      <c r="AI101" s="213"/>
      <c r="AJ101" s="213"/>
      <c r="AK101" s="213"/>
      <c r="AL101" s="213"/>
      <c r="AM101" s="213"/>
      <c r="AN101" s="213"/>
      <c r="AO101" s="213"/>
      <c r="AP101" s="213"/>
      <c r="AQ101" s="213"/>
      <c r="AR101" s="213"/>
      <c r="AS101" s="213"/>
      <c r="AT101" s="213"/>
      <c r="AU101" s="213"/>
      <c r="AV101" s="213"/>
      <c r="AW101" s="213"/>
      <c r="AX101" s="213"/>
      <c r="AY101" s="213"/>
      <c r="AZ101" s="213"/>
      <c r="BA101" s="213"/>
      <c r="BB101" s="213"/>
      <c r="BC101" s="213"/>
      <c r="BD101" s="213"/>
      <c r="BE101" s="213"/>
      <c r="BF101" s="213"/>
      <c r="BG101" s="213"/>
      <c r="BH101" s="213"/>
    </row>
    <row r="102" spans="1:60" outlineLevel="1" x14ac:dyDescent="0.2">
      <c r="A102" s="214"/>
      <c r="B102" s="221"/>
      <c r="C102" s="272" t="s">
        <v>221</v>
      </c>
      <c r="D102" s="225"/>
      <c r="E102" s="231">
        <v>22.837499999999999</v>
      </c>
      <c r="F102" s="236"/>
      <c r="G102" s="236"/>
      <c r="H102" s="236"/>
      <c r="I102" s="236"/>
      <c r="J102" s="236"/>
      <c r="K102" s="236"/>
      <c r="L102" s="236"/>
      <c r="M102" s="236"/>
      <c r="N102" s="223"/>
      <c r="O102" s="223"/>
      <c r="P102" s="223"/>
      <c r="Q102" s="223"/>
      <c r="R102" s="223"/>
      <c r="S102" s="223"/>
      <c r="T102" s="224"/>
      <c r="U102" s="223"/>
      <c r="V102" s="213"/>
      <c r="W102" s="213"/>
      <c r="X102" s="213"/>
      <c r="Y102" s="213"/>
      <c r="Z102" s="213"/>
      <c r="AA102" s="213"/>
      <c r="AB102" s="213"/>
      <c r="AC102" s="213"/>
      <c r="AD102" s="213"/>
      <c r="AE102" s="213" t="s">
        <v>114</v>
      </c>
      <c r="AF102" s="213">
        <v>0</v>
      </c>
      <c r="AG102" s="213"/>
      <c r="AH102" s="213"/>
      <c r="AI102" s="213"/>
      <c r="AJ102" s="213"/>
      <c r="AK102" s="213"/>
      <c r="AL102" s="213"/>
      <c r="AM102" s="213"/>
      <c r="AN102" s="213"/>
      <c r="AO102" s="213"/>
      <c r="AP102" s="213"/>
      <c r="AQ102" s="213"/>
      <c r="AR102" s="213"/>
      <c r="AS102" s="213"/>
      <c r="AT102" s="213"/>
      <c r="AU102" s="213"/>
      <c r="AV102" s="213"/>
      <c r="AW102" s="213"/>
      <c r="AX102" s="213"/>
      <c r="AY102" s="213"/>
      <c r="AZ102" s="213"/>
      <c r="BA102" s="213"/>
      <c r="BB102" s="213"/>
      <c r="BC102" s="213"/>
      <c r="BD102" s="213"/>
      <c r="BE102" s="213"/>
      <c r="BF102" s="213"/>
      <c r="BG102" s="213"/>
      <c r="BH102" s="213"/>
    </row>
    <row r="103" spans="1:60" ht="22.5" outlineLevel="1" x14ac:dyDescent="0.2">
      <c r="A103" s="214">
        <v>36</v>
      </c>
      <c r="B103" s="221" t="s">
        <v>222</v>
      </c>
      <c r="C103" s="271" t="s">
        <v>223</v>
      </c>
      <c r="D103" s="223" t="s">
        <v>120</v>
      </c>
      <c r="E103" s="230">
        <v>58.224600000000002</v>
      </c>
      <c r="F103" s="235">
        <f>H103+J103</f>
        <v>0</v>
      </c>
      <c r="G103" s="236">
        <f>ROUND(E103*F103,2)</f>
        <v>0</v>
      </c>
      <c r="H103" s="236"/>
      <c r="I103" s="236">
        <f>ROUND(E103*H103,2)</f>
        <v>0</v>
      </c>
      <c r="J103" s="236"/>
      <c r="K103" s="236">
        <f>ROUND(E103*J103,2)</f>
        <v>0</v>
      </c>
      <c r="L103" s="236">
        <v>21</v>
      </c>
      <c r="M103" s="236">
        <f>G103*(1+L103/100)</f>
        <v>0</v>
      </c>
      <c r="N103" s="223">
        <v>1.6000000000000001E-4</v>
      </c>
      <c r="O103" s="223">
        <f>ROUND(E103*N103,5)</f>
        <v>9.3200000000000002E-3</v>
      </c>
      <c r="P103" s="223">
        <v>0</v>
      </c>
      <c r="Q103" s="223">
        <f>ROUND(E103*P103,5)</f>
        <v>0</v>
      </c>
      <c r="R103" s="223"/>
      <c r="S103" s="223"/>
      <c r="T103" s="224">
        <v>0.12</v>
      </c>
      <c r="U103" s="223">
        <f>ROUND(E103*T103,2)</f>
        <v>6.99</v>
      </c>
      <c r="V103" s="213"/>
      <c r="W103" s="213"/>
      <c r="X103" s="213"/>
      <c r="Y103" s="213"/>
      <c r="Z103" s="213"/>
      <c r="AA103" s="213"/>
      <c r="AB103" s="213"/>
      <c r="AC103" s="213"/>
      <c r="AD103" s="213"/>
      <c r="AE103" s="213" t="s">
        <v>112</v>
      </c>
      <c r="AF103" s="213"/>
      <c r="AG103" s="213"/>
      <c r="AH103" s="213"/>
      <c r="AI103" s="213"/>
      <c r="AJ103" s="213"/>
      <c r="AK103" s="213"/>
      <c r="AL103" s="213"/>
      <c r="AM103" s="213"/>
      <c r="AN103" s="213"/>
      <c r="AO103" s="213"/>
      <c r="AP103" s="213"/>
      <c r="AQ103" s="213"/>
      <c r="AR103" s="213"/>
      <c r="AS103" s="213"/>
      <c r="AT103" s="213"/>
      <c r="AU103" s="213"/>
      <c r="AV103" s="213"/>
      <c r="AW103" s="213"/>
      <c r="AX103" s="213"/>
      <c r="AY103" s="213"/>
      <c r="AZ103" s="213"/>
      <c r="BA103" s="213"/>
      <c r="BB103" s="213"/>
      <c r="BC103" s="213"/>
      <c r="BD103" s="213"/>
      <c r="BE103" s="213"/>
      <c r="BF103" s="213"/>
      <c r="BG103" s="213"/>
      <c r="BH103" s="213"/>
    </row>
    <row r="104" spans="1:60" ht="22.5" outlineLevel="1" x14ac:dyDescent="0.2">
      <c r="A104" s="214"/>
      <c r="B104" s="221"/>
      <c r="C104" s="272" t="s">
        <v>224</v>
      </c>
      <c r="D104" s="225"/>
      <c r="E104" s="231">
        <v>45.674999999999997</v>
      </c>
      <c r="F104" s="236"/>
      <c r="G104" s="236"/>
      <c r="H104" s="236"/>
      <c r="I104" s="236"/>
      <c r="J104" s="236"/>
      <c r="K104" s="236"/>
      <c r="L104" s="236"/>
      <c r="M104" s="236"/>
      <c r="N104" s="223"/>
      <c r="O104" s="223"/>
      <c r="P104" s="223"/>
      <c r="Q104" s="223"/>
      <c r="R104" s="223"/>
      <c r="S104" s="223"/>
      <c r="T104" s="224"/>
      <c r="U104" s="22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 t="s">
        <v>114</v>
      </c>
      <c r="AF104" s="213">
        <v>0</v>
      </c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</row>
    <row r="105" spans="1:60" ht="45" outlineLevel="1" x14ac:dyDescent="0.2">
      <c r="A105" s="214"/>
      <c r="B105" s="221"/>
      <c r="C105" s="272" t="s">
        <v>225</v>
      </c>
      <c r="D105" s="225"/>
      <c r="E105" s="231">
        <v>7.4446000000000003</v>
      </c>
      <c r="F105" s="236"/>
      <c r="G105" s="236"/>
      <c r="H105" s="236"/>
      <c r="I105" s="236"/>
      <c r="J105" s="236"/>
      <c r="K105" s="236"/>
      <c r="L105" s="236"/>
      <c r="M105" s="236"/>
      <c r="N105" s="223"/>
      <c r="O105" s="223"/>
      <c r="P105" s="223"/>
      <c r="Q105" s="223"/>
      <c r="R105" s="223"/>
      <c r="S105" s="223"/>
      <c r="T105" s="224"/>
      <c r="U105" s="22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 t="s">
        <v>114</v>
      </c>
      <c r="AF105" s="213">
        <v>0</v>
      </c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</row>
    <row r="106" spans="1:60" ht="22.5" outlineLevel="1" x14ac:dyDescent="0.2">
      <c r="A106" s="214"/>
      <c r="B106" s="221"/>
      <c r="C106" s="272" t="s">
        <v>226</v>
      </c>
      <c r="D106" s="225"/>
      <c r="E106" s="231">
        <v>5.1050000000000004</v>
      </c>
      <c r="F106" s="236"/>
      <c r="G106" s="236"/>
      <c r="H106" s="236"/>
      <c r="I106" s="236"/>
      <c r="J106" s="236"/>
      <c r="K106" s="236"/>
      <c r="L106" s="236"/>
      <c r="M106" s="236"/>
      <c r="N106" s="223"/>
      <c r="O106" s="223"/>
      <c r="P106" s="223"/>
      <c r="Q106" s="223"/>
      <c r="R106" s="223"/>
      <c r="S106" s="223"/>
      <c r="T106" s="224"/>
      <c r="U106" s="22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 t="s">
        <v>114</v>
      </c>
      <c r="AF106" s="213">
        <v>0</v>
      </c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</row>
    <row r="107" spans="1:60" outlineLevel="1" x14ac:dyDescent="0.2">
      <c r="A107" s="214">
        <v>37</v>
      </c>
      <c r="B107" s="221" t="s">
        <v>58</v>
      </c>
      <c r="C107" s="271" t="s">
        <v>227</v>
      </c>
      <c r="D107" s="223" t="s">
        <v>120</v>
      </c>
      <c r="E107" s="230">
        <v>5.1050000000000004</v>
      </c>
      <c r="F107" s="235">
        <f>H107+J107</f>
        <v>0</v>
      </c>
      <c r="G107" s="236">
        <f>ROUND(E107*F107,2)</f>
        <v>0</v>
      </c>
      <c r="H107" s="236"/>
      <c r="I107" s="236">
        <f>ROUND(E107*H107,2)</f>
        <v>0</v>
      </c>
      <c r="J107" s="236"/>
      <c r="K107" s="236">
        <f>ROUND(E107*J107,2)</f>
        <v>0</v>
      </c>
      <c r="L107" s="236">
        <v>21</v>
      </c>
      <c r="M107" s="236">
        <f>G107*(1+L107/100)</f>
        <v>0</v>
      </c>
      <c r="N107" s="223">
        <v>0</v>
      </c>
      <c r="O107" s="223">
        <f>ROUND(E107*N107,5)</f>
        <v>0</v>
      </c>
      <c r="P107" s="223">
        <v>0</v>
      </c>
      <c r="Q107" s="223">
        <f>ROUND(E107*P107,5)</f>
        <v>0</v>
      </c>
      <c r="R107" s="223"/>
      <c r="S107" s="223"/>
      <c r="T107" s="224">
        <v>0.06</v>
      </c>
      <c r="U107" s="223">
        <f>ROUND(E107*T107,2)</f>
        <v>0.31</v>
      </c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 t="s">
        <v>112</v>
      </c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</row>
    <row r="108" spans="1:60" ht="22.5" outlineLevel="1" x14ac:dyDescent="0.2">
      <c r="A108" s="214"/>
      <c r="B108" s="221"/>
      <c r="C108" s="272" t="s">
        <v>226</v>
      </c>
      <c r="D108" s="225"/>
      <c r="E108" s="231">
        <v>5.1050000000000004</v>
      </c>
      <c r="F108" s="236"/>
      <c r="G108" s="236"/>
      <c r="H108" s="236"/>
      <c r="I108" s="236"/>
      <c r="J108" s="236"/>
      <c r="K108" s="236"/>
      <c r="L108" s="236"/>
      <c r="M108" s="236"/>
      <c r="N108" s="223"/>
      <c r="O108" s="223"/>
      <c r="P108" s="223"/>
      <c r="Q108" s="223"/>
      <c r="R108" s="223"/>
      <c r="S108" s="223"/>
      <c r="T108" s="224"/>
      <c r="U108" s="22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 t="s">
        <v>114</v>
      </c>
      <c r="AF108" s="213">
        <v>0</v>
      </c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</row>
    <row r="109" spans="1:60" outlineLevel="1" x14ac:dyDescent="0.2">
      <c r="A109" s="214">
        <v>38</v>
      </c>
      <c r="B109" s="221" t="s">
        <v>228</v>
      </c>
      <c r="C109" s="271" t="s">
        <v>229</v>
      </c>
      <c r="D109" s="223" t="s">
        <v>230</v>
      </c>
      <c r="E109" s="230">
        <v>2.8775249999999999</v>
      </c>
      <c r="F109" s="235">
        <f>H109+J109</f>
        <v>0</v>
      </c>
      <c r="G109" s="236">
        <f>ROUND(E109*F109,2)</f>
        <v>0</v>
      </c>
      <c r="H109" s="236"/>
      <c r="I109" s="236">
        <f>ROUND(E109*H109,2)</f>
        <v>0</v>
      </c>
      <c r="J109" s="236"/>
      <c r="K109" s="236">
        <f>ROUND(E109*J109,2)</f>
        <v>0</v>
      </c>
      <c r="L109" s="236">
        <v>21</v>
      </c>
      <c r="M109" s="236">
        <f>G109*(1+L109/100)</f>
        <v>0</v>
      </c>
      <c r="N109" s="223">
        <v>0.02</v>
      </c>
      <c r="O109" s="223">
        <f>ROUND(E109*N109,5)</f>
        <v>5.7549999999999997E-2</v>
      </c>
      <c r="P109" s="223">
        <v>0</v>
      </c>
      <c r="Q109" s="223">
        <f>ROUND(E109*P109,5)</f>
        <v>0</v>
      </c>
      <c r="R109" s="223"/>
      <c r="S109" s="223"/>
      <c r="T109" s="224">
        <v>0</v>
      </c>
      <c r="U109" s="223">
        <f>ROUND(E109*T109,2)</f>
        <v>0</v>
      </c>
      <c r="V109" s="213"/>
      <c r="W109" s="213"/>
      <c r="X109" s="213"/>
      <c r="Y109" s="213"/>
      <c r="Z109" s="213"/>
      <c r="AA109" s="213"/>
      <c r="AB109" s="213"/>
      <c r="AC109" s="213"/>
      <c r="AD109" s="213"/>
      <c r="AE109" s="213" t="s">
        <v>200</v>
      </c>
      <c r="AF109" s="213"/>
      <c r="AG109" s="213"/>
      <c r="AH109" s="213"/>
      <c r="AI109" s="213"/>
      <c r="AJ109" s="213"/>
      <c r="AK109" s="213"/>
      <c r="AL109" s="213"/>
      <c r="AM109" s="213"/>
      <c r="AN109" s="213"/>
      <c r="AO109" s="213"/>
      <c r="AP109" s="213"/>
      <c r="AQ109" s="213"/>
      <c r="AR109" s="213"/>
      <c r="AS109" s="213"/>
      <c r="AT109" s="213"/>
      <c r="AU109" s="213"/>
      <c r="AV109" s="213"/>
      <c r="AW109" s="213"/>
      <c r="AX109" s="213"/>
      <c r="AY109" s="213"/>
      <c r="AZ109" s="213"/>
      <c r="BA109" s="213"/>
      <c r="BB109" s="213"/>
      <c r="BC109" s="213"/>
      <c r="BD109" s="213"/>
      <c r="BE109" s="213"/>
      <c r="BF109" s="213"/>
      <c r="BG109" s="213"/>
      <c r="BH109" s="213"/>
    </row>
    <row r="110" spans="1:60" ht="22.5" outlineLevel="1" x14ac:dyDescent="0.2">
      <c r="A110" s="214"/>
      <c r="B110" s="221"/>
      <c r="C110" s="272" t="s">
        <v>231</v>
      </c>
      <c r="D110" s="225"/>
      <c r="E110" s="231">
        <v>2.8775249999999999</v>
      </c>
      <c r="F110" s="236"/>
      <c r="G110" s="236"/>
      <c r="H110" s="236"/>
      <c r="I110" s="236"/>
      <c r="J110" s="236"/>
      <c r="K110" s="236"/>
      <c r="L110" s="236"/>
      <c r="M110" s="236"/>
      <c r="N110" s="223"/>
      <c r="O110" s="223"/>
      <c r="P110" s="223"/>
      <c r="Q110" s="223"/>
      <c r="R110" s="223"/>
      <c r="S110" s="223"/>
      <c r="T110" s="224"/>
      <c r="U110" s="223"/>
      <c r="V110" s="213"/>
      <c r="W110" s="213"/>
      <c r="X110" s="213"/>
      <c r="Y110" s="213"/>
      <c r="Z110" s="213"/>
      <c r="AA110" s="213"/>
      <c r="AB110" s="213"/>
      <c r="AC110" s="213"/>
      <c r="AD110" s="213"/>
      <c r="AE110" s="213" t="s">
        <v>114</v>
      </c>
      <c r="AF110" s="213">
        <v>0</v>
      </c>
      <c r="AG110" s="213"/>
      <c r="AH110" s="213"/>
      <c r="AI110" s="213"/>
      <c r="AJ110" s="213"/>
      <c r="AK110" s="213"/>
      <c r="AL110" s="213"/>
      <c r="AM110" s="213"/>
      <c r="AN110" s="213"/>
      <c r="AO110" s="213"/>
      <c r="AP110" s="213"/>
      <c r="AQ110" s="213"/>
      <c r="AR110" s="213"/>
      <c r="AS110" s="213"/>
      <c r="AT110" s="213"/>
      <c r="AU110" s="213"/>
      <c r="AV110" s="213"/>
      <c r="AW110" s="213"/>
      <c r="AX110" s="213"/>
      <c r="AY110" s="213"/>
      <c r="AZ110" s="213"/>
      <c r="BA110" s="213"/>
      <c r="BB110" s="213"/>
      <c r="BC110" s="213"/>
      <c r="BD110" s="213"/>
      <c r="BE110" s="213"/>
      <c r="BF110" s="213"/>
      <c r="BG110" s="213"/>
      <c r="BH110" s="213"/>
    </row>
    <row r="111" spans="1:60" outlineLevel="1" x14ac:dyDescent="0.2">
      <c r="A111" s="214">
        <v>39</v>
      </c>
      <c r="B111" s="221" t="s">
        <v>232</v>
      </c>
      <c r="C111" s="271" t="s">
        <v>233</v>
      </c>
      <c r="D111" s="223" t="s">
        <v>230</v>
      </c>
      <c r="E111" s="230">
        <v>3.5363790000000002</v>
      </c>
      <c r="F111" s="235">
        <f>H111+J111</f>
        <v>0</v>
      </c>
      <c r="G111" s="236">
        <f>ROUND(E111*F111,2)</f>
        <v>0</v>
      </c>
      <c r="H111" s="236"/>
      <c r="I111" s="236">
        <f>ROUND(E111*H111,2)</f>
        <v>0</v>
      </c>
      <c r="J111" s="236"/>
      <c r="K111" s="236">
        <f>ROUND(E111*J111,2)</f>
        <v>0</v>
      </c>
      <c r="L111" s="236">
        <v>21</v>
      </c>
      <c r="M111" s="236">
        <f>G111*(1+L111/100)</f>
        <v>0</v>
      </c>
      <c r="N111" s="223">
        <v>2.5000000000000001E-2</v>
      </c>
      <c r="O111" s="223">
        <f>ROUND(E111*N111,5)</f>
        <v>8.8410000000000002E-2</v>
      </c>
      <c r="P111" s="223">
        <v>0</v>
      </c>
      <c r="Q111" s="223">
        <f>ROUND(E111*P111,5)</f>
        <v>0</v>
      </c>
      <c r="R111" s="223"/>
      <c r="S111" s="223"/>
      <c r="T111" s="224">
        <v>0</v>
      </c>
      <c r="U111" s="223">
        <f>ROUND(E111*T111,2)</f>
        <v>0</v>
      </c>
      <c r="V111" s="213"/>
      <c r="W111" s="213"/>
      <c r="X111" s="213"/>
      <c r="Y111" s="213"/>
      <c r="Z111" s="213"/>
      <c r="AA111" s="213"/>
      <c r="AB111" s="213"/>
      <c r="AC111" s="213"/>
      <c r="AD111" s="213"/>
      <c r="AE111" s="213" t="s">
        <v>200</v>
      </c>
      <c r="AF111" s="213"/>
      <c r="AG111" s="213"/>
      <c r="AH111" s="213"/>
      <c r="AI111" s="213"/>
      <c r="AJ111" s="213"/>
      <c r="AK111" s="213"/>
      <c r="AL111" s="213"/>
      <c r="AM111" s="213"/>
      <c r="AN111" s="213"/>
      <c r="AO111" s="213"/>
      <c r="AP111" s="213"/>
      <c r="AQ111" s="213"/>
      <c r="AR111" s="213"/>
      <c r="AS111" s="213"/>
      <c r="AT111" s="213"/>
      <c r="AU111" s="213"/>
      <c r="AV111" s="213"/>
      <c r="AW111" s="213"/>
      <c r="AX111" s="213"/>
      <c r="AY111" s="213"/>
      <c r="AZ111" s="213"/>
      <c r="BA111" s="213"/>
      <c r="BB111" s="213"/>
      <c r="BC111" s="213"/>
      <c r="BD111" s="213"/>
      <c r="BE111" s="213"/>
      <c r="BF111" s="213"/>
      <c r="BG111" s="213"/>
      <c r="BH111" s="213"/>
    </row>
    <row r="112" spans="1:60" outlineLevel="1" x14ac:dyDescent="0.2">
      <c r="A112" s="214"/>
      <c r="B112" s="221"/>
      <c r="C112" s="274" t="s">
        <v>234</v>
      </c>
      <c r="D112" s="228"/>
      <c r="E112" s="233"/>
      <c r="F112" s="238"/>
      <c r="G112" s="239"/>
      <c r="H112" s="236"/>
      <c r="I112" s="236"/>
      <c r="J112" s="236"/>
      <c r="K112" s="236"/>
      <c r="L112" s="236"/>
      <c r="M112" s="236"/>
      <c r="N112" s="223"/>
      <c r="O112" s="223"/>
      <c r="P112" s="223"/>
      <c r="Q112" s="223"/>
      <c r="R112" s="223"/>
      <c r="S112" s="223"/>
      <c r="T112" s="224"/>
      <c r="U112" s="223"/>
      <c r="V112" s="213"/>
      <c r="W112" s="213"/>
      <c r="X112" s="213"/>
      <c r="Y112" s="213"/>
      <c r="Z112" s="213"/>
      <c r="AA112" s="213"/>
      <c r="AB112" s="213"/>
      <c r="AC112" s="213"/>
      <c r="AD112" s="213"/>
      <c r="AE112" s="213" t="s">
        <v>171</v>
      </c>
      <c r="AF112" s="213"/>
      <c r="AG112" s="213"/>
      <c r="AH112" s="213"/>
      <c r="AI112" s="213"/>
      <c r="AJ112" s="213"/>
      <c r="AK112" s="213"/>
      <c r="AL112" s="213"/>
      <c r="AM112" s="213"/>
      <c r="AN112" s="213"/>
      <c r="AO112" s="213"/>
      <c r="AP112" s="213"/>
      <c r="AQ112" s="213"/>
      <c r="AR112" s="213"/>
      <c r="AS112" s="213"/>
      <c r="AT112" s="213"/>
      <c r="AU112" s="213"/>
      <c r="AV112" s="213"/>
      <c r="AW112" s="213"/>
      <c r="AX112" s="213"/>
      <c r="AY112" s="213"/>
      <c r="AZ112" s="213"/>
      <c r="BA112" s="216" t="str">
        <f>C112</f>
        <v>EPS 150 tl. 120 mm</v>
      </c>
      <c r="BB112" s="213"/>
      <c r="BC112" s="213"/>
      <c r="BD112" s="213"/>
      <c r="BE112" s="213"/>
      <c r="BF112" s="213"/>
      <c r="BG112" s="213"/>
      <c r="BH112" s="213"/>
    </row>
    <row r="113" spans="1:60" ht="22.5" outlineLevel="1" x14ac:dyDescent="0.2">
      <c r="A113" s="214"/>
      <c r="B113" s="221"/>
      <c r="C113" s="272" t="s">
        <v>231</v>
      </c>
      <c r="D113" s="225"/>
      <c r="E113" s="231">
        <v>2.8775249999999999</v>
      </c>
      <c r="F113" s="236"/>
      <c r="G113" s="236"/>
      <c r="H113" s="236"/>
      <c r="I113" s="236"/>
      <c r="J113" s="236"/>
      <c r="K113" s="236"/>
      <c r="L113" s="236"/>
      <c r="M113" s="236"/>
      <c r="N113" s="223"/>
      <c r="O113" s="223"/>
      <c r="P113" s="223"/>
      <c r="Q113" s="223"/>
      <c r="R113" s="223"/>
      <c r="S113" s="223"/>
      <c r="T113" s="224"/>
      <c r="U113" s="22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 t="s">
        <v>114</v>
      </c>
      <c r="AF113" s="213">
        <v>0</v>
      </c>
      <c r="AG113" s="213"/>
      <c r="AH113" s="213"/>
      <c r="AI113" s="213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13"/>
      <c r="BD113" s="213"/>
      <c r="BE113" s="213"/>
      <c r="BF113" s="213"/>
      <c r="BG113" s="213"/>
      <c r="BH113" s="213"/>
    </row>
    <row r="114" spans="1:60" ht="45" outlineLevel="1" x14ac:dyDescent="0.2">
      <c r="A114" s="214"/>
      <c r="B114" s="221"/>
      <c r="C114" s="272" t="s">
        <v>235</v>
      </c>
      <c r="D114" s="225"/>
      <c r="E114" s="231">
        <v>0.39084150000000001</v>
      </c>
      <c r="F114" s="236"/>
      <c r="G114" s="236"/>
      <c r="H114" s="236"/>
      <c r="I114" s="236"/>
      <c r="J114" s="236"/>
      <c r="K114" s="236"/>
      <c r="L114" s="236"/>
      <c r="M114" s="236"/>
      <c r="N114" s="223"/>
      <c r="O114" s="223"/>
      <c r="P114" s="223"/>
      <c r="Q114" s="223"/>
      <c r="R114" s="223"/>
      <c r="S114" s="223"/>
      <c r="T114" s="224"/>
      <c r="U114" s="223"/>
      <c r="V114" s="213"/>
      <c r="W114" s="213"/>
      <c r="X114" s="213"/>
      <c r="Y114" s="213"/>
      <c r="Z114" s="213"/>
      <c r="AA114" s="213"/>
      <c r="AB114" s="213"/>
      <c r="AC114" s="213"/>
      <c r="AD114" s="213"/>
      <c r="AE114" s="213" t="s">
        <v>114</v>
      </c>
      <c r="AF114" s="213">
        <v>0</v>
      </c>
      <c r="AG114" s="213"/>
      <c r="AH114" s="213"/>
      <c r="AI114" s="213"/>
      <c r="AJ114" s="213"/>
      <c r="AK114" s="213"/>
      <c r="AL114" s="213"/>
      <c r="AM114" s="213"/>
      <c r="AN114" s="213"/>
      <c r="AO114" s="213"/>
      <c r="AP114" s="213"/>
      <c r="AQ114" s="213"/>
      <c r="AR114" s="213"/>
      <c r="AS114" s="213"/>
      <c r="AT114" s="213"/>
      <c r="AU114" s="213"/>
      <c r="AV114" s="213"/>
      <c r="AW114" s="213"/>
      <c r="AX114" s="213"/>
      <c r="AY114" s="213"/>
      <c r="AZ114" s="213"/>
      <c r="BA114" s="213"/>
      <c r="BB114" s="213"/>
      <c r="BC114" s="213"/>
      <c r="BD114" s="213"/>
      <c r="BE114" s="213"/>
      <c r="BF114" s="213"/>
      <c r="BG114" s="213"/>
      <c r="BH114" s="213"/>
    </row>
    <row r="115" spans="1:60" ht="22.5" outlineLevel="1" x14ac:dyDescent="0.2">
      <c r="A115" s="214"/>
      <c r="B115" s="221"/>
      <c r="C115" s="272" t="s">
        <v>236</v>
      </c>
      <c r="D115" s="225"/>
      <c r="E115" s="231">
        <v>0.26801249999999999</v>
      </c>
      <c r="F115" s="236"/>
      <c r="G115" s="236"/>
      <c r="H115" s="236"/>
      <c r="I115" s="236"/>
      <c r="J115" s="236"/>
      <c r="K115" s="236"/>
      <c r="L115" s="236"/>
      <c r="M115" s="236"/>
      <c r="N115" s="223"/>
      <c r="O115" s="223"/>
      <c r="P115" s="223"/>
      <c r="Q115" s="223"/>
      <c r="R115" s="223"/>
      <c r="S115" s="223"/>
      <c r="T115" s="224"/>
      <c r="U115" s="223"/>
      <c r="V115" s="213"/>
      <c r="W115" s="213"/>
      <c r="X115" s="213"/>
      <c r="Y115" s="213"/>
      <c r="Z115" s="213"/>
      <c r="AA115" s="213"/>
      <c r="AB115" s="213"/>
      <c r="AC115" s="213"/>
      <c r="AD115" s="213"/>
      <c r="AE115" s="213" t="s">
        <v>114</v>
      </c>
      <c r="AF115" s="213">
        <v>0</v>
      </c>
      <c r="AG115" s="213"/>
      <c r="AH115" s="213"/>
      <c r="AI115" s="213"/>
      <c r="AJ115" s="213"/>
      <c r="AK115" s="213"/>
      <c r="AL115" s="213"/>
      <c r="AM115" s="213"/>
      <c r="AN115" s="213"/>
      <c r="AO115" s="213"/>
      <c r="AP115" s="213"/>
      <c r="AQ115" s="213"/>
      <c r="AR115" s="213"/>
      <c r="AS115" s="213"/>
      <c r="AT115" s="213"/>
      <c r="AU115" s="213"/>
      <c r="AV115" s="213"/>
      <c r="AW115" s="213"/>
      <c r="AX115" s="213"/>
      <c r="AY115" s="213"/>
      <c r="AZ115" s="213"/>
      <c r="BA115" s="213"/>
      <c r="BB115" s="213"/>
      <c r="BC115" s="213"/>
      <c r="BD115" s="213"/>
      <c r="BE115" s="213"/>
      <c r="BF115" s="213"/>
      <c r="BG115" s="213"/>
      <c r="BH115" s="213"/>
    </row>
    <row r="116" spans="1:60" ht="22.5" outlineLevel="1" x14ac:dyDescent="0.2">
      <c r="A116" s="214">
        <v>40</v>
      </c>
      <c r="B116" s="221" t="s">
        <v>237</v>
      </c>
      <c r="C116" s="271" t="s">
        <v>238</v>
      </c>
      <c r="D116" s="223" t="s">
        <v>135</v>
      </c>
      <c r="E116" s="230">
        <v>0.34300000000000003</v>
      </c>
      <c r="F116" s="235">
        <f>H116+J116</f>
        <v>0</v>
      </c>
      <c r="G116" s="236">
        <f>ROUND(E116*F116,2)</f>
        <v>0</v>
      </c>
      <c r="H116" s="236"/>
      <c r="I116" s="236">
        <f>ROUND(E116*H116,2)</f>
        <v>0</v>
      </c>
      <c r="J116" s="236"/>
      <c r="K116" s="236">
        <f>ROUND(E116*J116,2)</f>
        <v>0</v>
      </c>
      <c r="L116" s="236">
        <v>21</v>
      </c>
      <c r="M116" s="236">
        <f>G116*(1+L116/100)</f>
        <v>0</v>
      </c>
      <c r="N116" s="223">
        <v>0</v>
      </c>
      <c r="O116" s="223">
        <f>ROUND(E116*N116,5)</f>
        <v>0</v>
      </c>
      <c r="P116" s="223">
        <v>0</v>
      </c>
      <c r="Q116" s="223">
        <f>ROUND(E116*P116,5)</f>
        <v>0</v>
      </c>
      <c r="R116" s="223"/>
      <c r="S116" s="223"/>
      <c r="T116" s="224">
        <v>1.831</v>
      </c>
      <c r="U116" s="223">
        <f>ROUND(E116*T116,2)</f>
        <v>0.63</v>
      </c>
      <c r="V116" s="213"/>
      <c r="W116" s="213"/>
      <c r="X116" s="213"/>
      <c r="Y116" s="213"/>
      <c r="Z116" s="213"/>
      <c r="AA116" s="213"/>
      <c r="AB116" s="213"/>
      <c r="AC116" s="213"/>
      <c r="AD116" s="213"/>
      <c r="AE116" s="213" t="s">
        <v>112</v>
      </c>
      <c r="AF116" s="213"/>
      <c r="AG116" s="213"/>
      <c r="AH116" s="213"/>
      <c r="AI116" s="213"/>
      <c r="AJ116" s="213"/>
      <c r="AK116" s="213"/>
      <c r="AL116" s="213"/>
      <c r="AM116" s="213"/>
      <c r="AN116" s="213"/>
      <c r="AO116" s="213"/>
      <c r="AP116" s="213"/>
      <c r="AQ116" s="213"/>
      <c r="AR116" s="213"/>
      <c r="AS116" s="213"/>
      <c r="AT116" s="213"/>
      <c r="AU116" s="213"/>
      <c r="AV116" s="213"/>
      <c r="AW116" s="213"/>
      <c r="AX116" s="213"/>
      <c r="AY116" s="213"/>
      <c r="AZ116" s="213"/>
      <c r="BA116" s="213"/>
      <c r="BB116" s="213"/>
      <c r="BC116" s="213"/>
      <c r="BD116" s="213"/>
      <c r="BE116" s="213"/>
      <c r="BF116" s="213"/>
      <c r="BG116" s="213"/>
      <c r="BH116" s="213"/>
    </row>
    <row r="117" spans="1:60" outlineLevel="1" x14ac:dyDescent="0.2">
      <c r="A117" s="214"/>
      <c r="B117" s="221"/>
      <c r="C117" s="272" t="s">
        <v>239</v>
      </c>
      <c r="D117" s="225"/>
      <c r="E117" s="231">
        <v>0.34300000000000003</v>
      </c>
      <c r="F117" s="236"/>
      <c r="G117" s="236"/>
      <c r="H117" s="236"/>
      <c r="I117" s="236"/>
      <c r="J117" s="236"/>
      <c r="K117" s="236"/>
      <c r="L117" s="236"/>
      <c r="M117" s="236"/>
      <c r="N117" s="223"/>
      <c r="O117" s="223"/>
      <c r="P117" s="223"/>
      <c r="Q117" s="223"/>
      <c r="R117" s="223"/>
      <c r="S117" s="223"/>
      <c r="T117" s="224"/>
      <c r="U117" s="223"/>
      <c r="V117" s="213"/>
      <c r="W117" s="213"/>
      <c r="X117" s="213"/>
      <c r="Y117" s="213"/>
      <c r="Z117" s="213"/>
      <c r="AA117" s="213"/>
      <c r="AB117" s="213"/>
      <c r="AC117" s="213"/>
      <c r="AD117" s="213"/>
      <c r="AE117" s="213" t="s">
        <v>114</v>
      </c>
      <c r="AF117" s="213">
        <v>0</v>
      </c>
      <c r="AG117" s="213"/>
      <c r="AH117" s="213"/>
      <c r="AI117" s="213"/>
      <c r="AJ117" s="213"/>
      <c r="AK117" s="213"/>
      <c r="AL117" s="213"/>
      <c r="AM117" s="213"/>
      <c r="AN117" s="213"/>
      <c r="AO117" s="213"/>
      <c r="AP117" s="213"/>
      <c r="AQ117" s="213"/>
      <c r="AR117" s="213"/>
      <c r="AS117" s="213"/>
      <c r="AT117" s="213"/>
      <c r="AU117" s="213"/>
      <c r="AV117" s="213"/>
      <c r="AW117" s="213"/>
      <c r="AX117" s="213"/>
      <c r="AY117" s="213"/>
      <c r="AZ117" s="213"/>
      <c r="BA117" s="213"/>
      <c r="BB117" s="213"/>
      <c r="BC117" s="213"/>
      <c r="BD117" s="213"/>
      <c r="BE117" s="213"/>
      <c r="BF117" s="213"/>
      <c r="BG117" s="213"/>
      <c r="BH117" s="213"/>
    </row>
    <row r="118" spans="1:60" outlineLevel="1" x14ac:dyDescent="0.2">
      <c r="A118" s="214">
        <v>41</v>
      </c>
      <c r="B118" s="221" t="s">
        <v>240</v>
      </c>
      <c r="C118" s="271" t="s">
        <v>241</v>
      </c>
      <c r="D118" s="223" t="s">
        <v>135</v>
      </c>
      <c r="E118" s="230">
        <v>0.15529999999999999</v>
      </c>
      <c r="F118" s="235">
        <f>H118+J118</f>
        <v>0</v>
      </c>
      <c r="G118" s="236">
        <f>ROUND(E118*F118,2)</f>
        <v>0</v>
      </c>
      <c r="H118" s="236"/>
      <c r="I118" s="236">
        <f>ROUND(E118*H118,2)</f>
        <v>0</v>
      </c>
      <c r="J118" s="236"/>
      <c r="K118" s="236">
        <f>ROUND(E118*J118,2)</f>
        <v>0</v>
      </c>
      <c r="L118" s="236">
        <v>21</v>
      </c>
      <c r="M118" s="236">
        <f>G118*(1+L118/100)</f>
        <v>0</v>
      </c>
      <c r="N118" s="223">
        <v>0</v>
      </c>
      <c r="O118" s="223">
        <f>ROUND(E118*N118,5)</f>
        <v>0</v>
      </c>
      <c r="P118" s="223">
        <v>0</v>
      </c>
      <c r="Q118" s="223">
        <f>ROUND(E118*P118,5)</f>
        <v>0</v>
      </c>
      <c r="R118" s="223"/>
      <c r="S118" s="223"/>
      <c r="T118" s="224">
        <v>1.831</v>
      </c>
      <c r="U118" s="223">
        <f>ROUND(E118*T118,2)</f>
        <v>0.28000000000000003</v>
      </c>
      <c r="V118" s="213"/>
      <c r="W118" s="213"/>
      <c r="X118" s="213"/>
      <c r="Y118" s="213"/>
      <c r="Z118" s="213"/>
      <c r="AA118" s="213"/>
      <c r="AB118" s="213"/>
      <c r="AC118" s="213"/>
      <c r="AD118" s="213"/>
      <c r="AE118" s="213" t="s">
        <v>112</v>
      </c>
      <c r="AF118" s="213"/>
      <c r="AG118" s="213"/>
      <c r="AH118" s="213"/>
      <c r="AI118" s="213"/>
      <c r="AJ118" s="213"/>
      <c r="AK118" s="213"/>
      <c r="AL118" s="213"/>
      <c r="AM118" s="213"/>
      <c r="AN118" s="213"/>
      <c r="AO118" s="213"/>
      <c r="AP118" s="213"/>
      <c r="AQ118" s="213"/>
      <c r="AR118" s="213"/>
      <c r="AS118" s="213"/>
      <c r="AT118" s="213"/>
      <c r="AU118" s="213"/>
      <c r="AV118" s="213"/>
      <c r="AW118" s="213"/>
      <c r="AX118" s="213"/>
      <c r="AY118" s="213"/>
      <c r="AZ118" s="213"/>
      <c r="BA118" s="213"/>
      <c r="BB118" s="213"/>
      <c r="BC118" s="213"/>
      <c r="BD118" s="213"/>
      <c r="BE118" s="213"/>
      <c r="BF118" s="213"/>
      <c r="BG118" s="213"/>
      <c r="BH118" s="213"/>
    </row>
    <row r="119" spans="1:60" outlineLevel="1" x14ac:dyDescent="0.2">
      <c r="A119" s="214"/>
      <c r="B119" s="221"/>
      <c r="C119" s="272" t="s">
        <v>242</v>
      </c>
      <c r="D119" s="225"/>
      <c r="E119" s="231">
        <v>0.15529999999999999</v>
      </c>
      <c r="F119" s="236"/>
      <c r="G119" s="236"/>
      <c r="H119" s="236"/>
      <c r="I119" s="236"/>
      <c r="J119" s="236"/>
      <c r="K119" s="236"/>
      <c r="L119" s="236"/>
      <c r="M119" s="236"/>
      <c r="N119" s="223"/>
      <c r="O119" s="223"/>
      <c r="P119" s="223"/>
      <c r="Q119" s="223"/>
      <c r="R119" s="223"/>
      <c r="S119" s="223"/>
      <c r="T119" s="224"/>
      <c r="U119" s="223"/>
      <c r="V119" s="213"/>
      <c r="W119" s="213"/>
      <c r="X119" s="213"/>
      <c r="Y119" s="213"/>
      <c r="Z119" s="213"/>
      <c r="AA119" s="213"/>
      <c r="AB119" s="213"/>
      <c r="AC119" s="213"/>
      <c r="AD119" s="213"/>
      <c r="AE119" s="213" t="s">
        <v>114</v>
      </c>
      <c r="AF119" s="213">
        <v>0</v>
      </c>
      <c r="AG119" s="213"/>
      <c r="AH119" s="213"/>
      <c r="AI119" s="213"/>
      <c r="AJ119" s="213"/>
      <c r="AK119" s="213"/>
      <c r="AL119" s="213"/>
      <c r="AM119" s="213"/>
      <c r="AN119" s="213"/>
      <c r="AO119" s="213"/>
      <c r="AP119" s="213"/>
      <c r="AQ119" s="213"/>
      <c r="AR119" s="213"/>
      <c r="AS119" s="213"/>
      <c r="AT119" s="213"/>
      <c r="AU119" s="213"/>
      <c r="AV119" s="213"/>
      <c r="AW119" s="213"/>
      <c r="AX119" s="213"/>
      <c r="AY119" s="213"/>
      <c r="AZ119" s="213"/>
      <c r="BA119" s="213"/>
      <c r="BB119" s="213"/>
      <c r="BC119" s="213"/>
      <c r="BD119" s="213"/>
      <c r="BE119" s="213"/>
      <c r="BF119" s="213"/>
      <c r="BG119" s="213"/>
      <c r="BH119" s="213"/>
    </row>
    <row r="120" spans="1:60" x14ac:dyDescent="0.2">
      <c r="A120" s="215" t="s">
        <v>107</v>
      </c>
      <c r="B120" s="222" t="s">
        <v>74</v>
      </c>
      <c r="C120" s="273" t="s">
        <v>75</v>
      </c>
      <c r="D120" s="226"/>
      <c r="E120" s="232"/>
      <c r="F120" s="237"/>
      <c r="G120" s="237">
        <f>SUMIF(AE121:AE133,"&lt;&gt;NOR",G121:G133)</f>
        <v>0</v>
      </c>
      <c r="H120" s="237"/>
      <c r="I120" s="237">
        <f>SUM(I121:I133)</f>
        <v>0</v>
      </c>
      <c r="J120" s="237"/>
      <c r="K120" s="237">
        <f>SUM(K121:K133)</f>
        <v>0</v>
      </c>
      <c r="L120" s="237"/>
      <c r="M120" s="237">
        <f>SUM(M121:M133)</f>
        <v>0</v>
      </c>
      <c r="N120" s="226"/>
      <c r="O120" s="226">
        <f>SUM(O121:O133)</f>
        <v>0.13555</v>
      </c>
      <c r="P120" s="226"/>
      <c r="Q120" s="226">
        <f>SUM(Q121:Q133)</f>
        <v>5.0599999999999999E-2</v>
      </c>
      <c r="R120" s="226"/>
      <c r="S120" s="226"/>
      <c r="T120" s="227"/>
      <c r="U120" s="226">
        <f>SUM(U121:U133)</f>
        <v>25.72</v>
      </c>
      <c r="AE120" t="s">
        <v>108</v>
      </c>
    </row>
    <row r="121" spans="1:60" outlineLevel="1" x14ac:dyDescent="0.2">
      <c r="A121" s="214">
        <v>42</v>
      </c>
      <c r="B121" s="221" t="s">
        <v>243</v>
      </c>
      <c r="C121" s="271" t="s">
        <v>244</v>
      </c>
      <c r="D121" s="223" t="s">
        <v>131</v>
      </c>
      <c r="E121" s="230">
        <v>23.4</v>
      </c>
      <c r="F121" s="235">
        <f>H121+J121</f>
        <v>0</v>
      </c>
      <c r="G121" s="236">
        <f>ROUND(E121*F121,2)</f>
        <v>0</v>
      </c>
      <c r="H121" s="236"/>
      <c r="I121" s="236">
        <f>ROUND(E121*H121,2)</f>
        <v>0</v>
      </c>
      <c r="J121" s="236"/>
      <c r="K121" s="236">
        <f>ROUND(E121*J121,2)</f>
        <v>0</v>
      </c>
      <c r="L121" s="236">
        <v>21</v>
      </c>
      <c r="M121" s="236">
        <f>G121*(1+L121/100)</f>
        <v>0</v>
      </c>
      <c r="N121" s="223">
        <v>2.5200000000000001E-3</v>
      </c>
      <c r="O121" s="223">
        <f>ROUND(E121*N121,5)</f>
        <v>5.8970000000000002E-2</v>
      </c>
      <c r="P121" s="223">
        <v>0</v>
      </c>
      <c r="Q121" s="223">
        <f>ROUND(E121*P121,5)</f>
        <v>0</v>
      </c>
      <c r="R121" s="223"/>
      <c r="S121" s="223"/>
      <c r="T121" s="224">
        <v>0.307</v>
      </c>
      <c r="U121" s="223">
        <f>ROUND(E121*T121,2)</f>
        <v>7.18</v>
      </c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 t="s">
        <v>112</v>
      </c>
      <c r="AF121" s="213"/>
      <c r="AG121" s="213"/>
      <c r="AH121" s="213"/>
      <c r="AI121" s="213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13"/>
      <c r="BD121" s="213"/>
      <c r="BE121" s="213"/>
      <c r="BF121" s="213"/>
      <c r="BG121" s="213"/>
      <c r="BH121" s="213"/>
    </row>
    <row r="122" spans="1:60" ht="33.75" outlineLevel="1" x14ac:dyDescent="0.2">
      <c r="A122" s="214"/>
      <c r="B122" s="221"/>
      <c r="C122" s="272" t="s">
        <v>245</v>
      </c>
      <c r="D122" s="225"/>
      <c r="E122" s="231">
        <v>23.4</v>
      </c>
      <c r="F122" s="236"/>
      <c r="G122" s="236"/>
      <c r="H122" s="236"/>
      <c r="I122" s="236"/>
      <c r="J122" s="236"/>
      <c r="K122" s="236"/>
      <c r="L122" s="236"/>
      <c r="M122" s="236"/>
      <c r="N122" s="223"/>
      <c r="O122" s="223"/>
      <c r="P122" s="223"/>
      <c r="Q122" s="223"/>
      <c r="R122" s="223"/>
      <c r="S122" s="223"/>
      <c r="T122" s="224"/>
      <c r="U122" s="223"/>
      <c r="V122" s="213"/>
      <c r="W122" s="213"/>
      <c r="X122" s="213"/>
      <c r="Y122" s="213"/>
      <c r="Z122" s="213"/>
      <c r="AA122" s="213"/>
      <c r="AB122" s="213"/>
      <c r="AC122" s="213"/>
      <c r="AD122" s="213"/>
      <c r="AE122" s="213" t="s">
        <v>114</v>
      </c>
      <c r="AF122" s="213">
        <v>0</v>
      </c>
      <c r="AG122" s="213"/>
      <c r="AH122" s="213"/>
      <c r="AI122" s="213"/>
      <c r="AJ122" s="213"/>
      <c r="AK122" s="213"/>
      <c r="AL122" s="213"/>
      <c r="AM122" s="213"/>
      <c r="AN122" s="213"/>
      <c r="AO122" s="213"/>
      <c r="AP122" s="213"/>
      <c r="AQ122" s="213"/>
      <c r="AR122" s="213"/>
      <c r="AS122" s="213"/>
      <c r="AT122" s="213"/>
      <c r="AU122" s="213"/>
      <c r="AV122" s="213"/>
      <c r="AW122" s="213"/>
      <c r="AX122" s="213"/>
      <c r="AY122" s="213"/>
      <c r="AZ122" s="213"/>
      <c r="BA122" s="213"/>
      <c r="BB122" s="213"/>
      <c r="BC122" s="213"/>
      <c r="BD122" s="213"/>
      <c r="BE122" s="213"/>
      <c r="BF122" s="213"/>
      <c r="BG122" s="213"/>
      <c r="BH122" s="213"/>
    </row>
    <row r="123" spans="1:60" ht="22.5" outlineLevel="1" x14ac:dyDescent="0.2">
      <c r="A123" s="214">
        <v>43</v>
      </c>
      <c r="B123" s="221" t="s">
        <v>246</v>
      </c>
      <c r="C123" s="271" t="s">
        <v>247</v>
      </c>
      <c r="D123" s="223" t="s">
        <v>131</v>
      </c>
      <c r="E123" s="230">
        <v>12.21</v>
      </c>
      <c r="F123" s="235">
        <f>H123+J123</f>
        <v>0</v>
      </c>
      <c r="G123" s="236">
        <f>ROUND(E123*F123,2)</f>
        <v>0</v>
      </c>
      <c r="H123" s="236"/>
      <c r="I123" s="236">
        <f>ROUND(E123*H123,2)</f>
        <v>0</v>
      </c>
      <c r="J123" s="236"/>
      <c r="K123" s="236">
        <f>ROUND(E123*J123,2)</f>
        <v>0</v>
      </c>
      <c r="L123" s="236">
        <v>21</v>
      </c>
      <c r="M123" s="236">
        <f>G123*(1+L123/100)</f>
        <v>0</v>
      </c>
      <c r="N123" s="223">
        <v>2.4599999999999999E-3</v>
      </c>
      <c r="O123" s="223">
        <f>ROUND(E123*N123,5)</f>
        <v>3.0040000000000001E-2</v>
      </c>
      <c r="P123" s="223">
        <v>0</v>
      </c>
      <c r="Q123" s="223">
        <f>ROUND(E123*P123,5)</f>
        <v>0</v>
      </c>
      <c r="R123" s="223"/>
      <c r="S123" s="223"/>
      <c r="T123" s="224">
        <v>0.49</v>
      </c>
      <c r="U123" s="223">
        <f>ROUND(E123*T123,2)</f>
        <v>5.98</v>
      </c>
      <c r="V123" s="213"/>
      <c r="W123" s="213"/>
      <c r="X123" s="213"/>
      <c r="Y123" s="213"/>
      <c r="Z123" s="213"/>
      <c r="AA123" s="213"/>
      <c r="AB123" s="213"/>
      <c r="AC123" s="213"/>
      <c r="AD123" s="213"/>
      <c r="AE123" s="213" t="s">
        <v>112</v>
      </c>
      <c r="AF123" s="213"/>
      <c r="AG123" s="213"/>
      <c r="AH123" s="213"/>
      <c r="AI123" s="213"/>
      <c r="AJ123" s="213"/>
      <c r="AK123" s="213"/>
      <c r="AL123" s="213"/>
      <c r="AM123" s="213"/>
      <c r="AN123" s="213"/>
      <c r="AO123" s="213"/>
      <c r="AP123" s="213"/>
      <c r="AQ123" s="213"/>
      <c r="AR123" s="213"/>
      <c r="AS123" s="213"/>
      <c r="AT123" s="213"/>
      <c r="AU123" s="213"/>
      <c r="AV123" s="213"/>
      <c r="AW123" s="213"/>
      <c r="AX123" s="213"/>
      <c r="AY123" s="213"/>
      <c r="AZ123" s="213"/>
      <c r="BA123" s="213"/>
      <c r="BB123" s="213"/>
      <c r="BC123" s="213"/>
      <c r="BD123" s="213"/>
      <c r="BE123" s="213"/>
      <c r="BF123" s="213"/>
      <c r="BG123" s="213"/>
      <c r="BH123" s="213"/>
    </row>
    <row r="124" spans="1:60" ht="22.5" outlineLevel="1" x14ac:dyDescent="0.2">
      <c r="A124" s="214"/>
      <c r="B124" s="221"/>
      <c r="C124" s="272" t="s">
        <v>248</v>
      </c>
      <c r="D124" s="225"/>
      <c r="E124" s="231">
        <v>8.61</v>
      </c>
      <c r="F124" s="236"/>
      <c r="G124" s="236"/>
      <c r="H124" s="236"/>
      <c r="I124" s="236"/>
      <c r="J124" s="236"/>
      <c r="K124" s="236"/>
      <c r="L124" s="236"/>
      <c r="M124" s="236"/>
      <c r="N124" s="223"/>
      <c r="O124" s="223"/>
      <c r="P124" s="223"/>
      <c r="Q124" s="223"/>
      <c r="R124" s="223"/>
      <c r="S124" s="223"/>
      <c r="T124" s="224"/>
      <c r="U124" s="223"/>
      <c r="V124" s="213"/>
      <c r="W124" s="213"/>
      <c r="X124" s="213"/>
      <c r="Y124" s="213"/>
      <c r="Z124" s="213"/>
      <c r="AA124" s="213"/>
      <c r="AB124" s="213"/>
      <c r="AC124" s="213"/>
      <c r="AD124" s="213"/>
      <c r="AE124" s="213" t="s">
        <v>114</v>
      </c>
      <c r="AF124" s="213">
        <v>0</v>
      </c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</row>
    <row r="125" spans="1:60" outlineLevel="1" x14ac:dyDescent="0.2">
      <c r="A125" s="214"/>
      <c r="B125" s="221"/>
      <c r="C125" s="272" t="s">
        <v>249</v>
      </c>
      <c r="D125" s="225"/>
      <c r="E125" s="231">
        <v>3.6</v>
      </c>
      <c r="F125" s="236"/>
      <c r="G125" s="236"/>
      <c r="H125" s="236"/>
      <c r="I125" s="236"/>
      <c r="J125" s="236"/>
      <c r="K125" s="236"/>
      <c r="L125" s="236"/>
      <c r="M125" s="236"/>
      <c r="N125" s="223"/>
      <c r="O125" s="223"/>
      <c r="P125" s="223"/>
      <c r="Q125" s="223"/>
      <c r="R125" s="223"/>
      <c r="S125" s="223"/>
      <c r="T125" s="224"/>
      <c r="U125" s="223"/>
      <c r="V125" s="213"/>
      <c r="W125" s="213"/>
      <c r="X125" s="213"/>
      <c r="Y125" s="213"/>
      <c r="Z125" s="213"/>
      <c r="AA125" s="213"/>
      <c r="AB125" s="213"/>
      <c r="AC125" s="213"/>
      <c r="AD125" s="213"/>
      <c r="AE125" s="213" t="s">
        <v>114</v>
      </c>
      <c r="AF125" s="213">
        <v>0</v>
      </c>
      <c r="AG125" s="213"/>
      <c r="AH125" s="213"/>
      <c r="AI125" s="213"/>
      <c r="AJ125" s="213"/>
      <c r="AK125" s="213"/>
      <c r="AL125" s="213"/>
      <c r="AM125" s="213"/>
      <c r="AN125" s="213"/>
      <c r="AO125" s="213"/>
      <c r="AP125" s="213"/>
      <c r="AQ125" s="213"/>
      <c r="AR125" s="213"/>
      <c r="AS125" s="213"/>
      <c r="AT125" s="213"/>
      <c r="AU125" s="213"/>
      <c r="AV125" s="213"/>
      <c r="AW125" s="213"/>
      <c r="AX125" s="213"/>
      <c r="AY125" s="213"/>
      <c r="AZ125" s="213"/>
      <c r="BA125" s="213"/>
      <c r="BB125" s="213"/>
      <c r="BC125" s="213"/>
      <c r="BD125" s="213"/>
      <c r="BE125" s="213"/>
      <c r="BF125" s="213"/>
      <c r="BG125" s="213"/>
      <c r="BH125" s="213"/>
    </row>
    <row r="126" spans="1:60" ht="22.5" outlineLevel="1" x14ac:dyDescent="0.2">
      <c r="A126" s="214">
        <v>44</v>
      </c>
      <c r="B126" s="221" t="s">
        <v>250</v>
      </c>
      <c r="C126" s="271" t="s">
        <v>251</v>
      </c>
      <c r="D126" s="223" t="s">
        <v>131</v>
      </c>
      <c r="E126" s="230">
        <v>17.43</v>
      </c>
      <c r="F126" s="235">
        <f>H126+J126</f>
        <v>0</v>
      </c>
      <c r="G126" s="236">
        <f>ROUND(E126*F126,2)</f>
        <v>0</v>
      </c>
      <c r="H126" s="236"/>
      <c r="I126" s="236">
        <f>ROUND(E126*H126,2)</f>
        <v>0</v>
      </c>
      <c r="J126" s="236"/>
      <c r="K126" s="236">
        <f>ROUND(E126*J126,2)</f>
        <v>0</v>
      </c>
      <c r="L126" s="236">
        <v>21</v>
      </c>
      <c r="M126" s="236">
        <f>G126*(1+L126/100)</f>
        <v>0</v>
      </c>
      <c r="N126" s="223">
        <v>2.6700000000000001E-3</v>
      </c>
      <c r="O126" s="223">
        <f>ROUND(E126*N126,5)</f>
        <v>4.6539999999999998E-2</v>
      </c>
      <c r="P126" s="223">
        <v>0</v>
      </c>
      <c r="Q126" s="223">
        <f>ROUND(E126*P126,5)</f>
        <v>0</v>
      </c>
      <c r="R126" s="223"/>
      <c r="S126" s="223"/>
      <c r="T126" s="224">
        <v>0.54</v>
      </c>
      <c r="U126" s="223">
        <f>ROUND(E126*T126,2)</f>
        <v>9.41</v>
      </c>
      <c r="V126" s="213"/>
      <c r="W126" s="213"/>
      <c r="X126" s="213"/>
      <c r="Y126" s="213"/>
      <c r="Z126" s="213"/>
      <c r="AA126" s="213"/>
      <c r="AB126" s="213"/>
      <c r="AC126" s="213"/>
      <c r="AD126" s="213"/>
      <c r="AE126" s="213" t="s">
        <v>112</v>
      </c>
      <c r="AF126" s="213"/>
      <c r="AG126" s="213"/>
      <c r="AH126" s="213"/>
      <c r="AI126" s="213"/>
      <c r="AJ126" s="213"/>
      <c r="AK126" s="213"/>
      <c r="AL126" s="213"/>
      <c r="AM126" s="213"/>
      <c r="AN126" s="213"/>
      <c r="AO126" s="213"/>
      <c r="AP126" s="213"/>
      <c r="AQ126" s="213"/>
      <c r="AR126" s="213"/>
      <c r="AS126" s="213"/>
      <c r="AT126" s="213"/>
      <c r="AU126" s="213"/>
      <c r="AV126" s="213"/>
      <c r="AW126" s="213"/>
      <c r="AX126" s="213"/>
      <c r="AY126" s="213"/>
      <c r="AZ126" s="213"/>
      <c r="BA126" s="213"/>
      <c r="BB126" s="213"/>
      <c r="BC126" s="213"/>
      <c r="BD126" s="213"/>
      <c r="BE126" s="213"/>
      <c r="BF126" s="213"/>
      <c r="BG126" s="213"/>
      <c r="BH126" s="213"/>
    </row>
    <row r="127" spans="1:60" ht="33.75" outlineLevel="1" x14ac:dyDescent="0.2">
      <c r="A127" s="214"/>
      <c r="B127" s="221"/>
      <c r="C127" s="272" t="s">
        <v>252</v>
      </c>
      <c r="D127" s="225"/>
      <c r="E127" s="231">
        <v>17.43</v>
      </c>
      <c r="F127" s="236"/>
      <c r="G127" s="236"/>
      <c r="H127" s="236"/>
      <c r="I127" s="236"/>
      <c r="J127" s="236"/>
      <c r="K127" s="236"/>
      <c r="L127" s="236"/>
      <c r="M127" s="236"/>
      <c r="N127" s="223"/>
      <c r="O127" s="223"/>
      <c r="P127" s="223"/>
      <c r="Q127" s="223"/>
      <c r="R127" s="223"/>
      <c r="S127" s="223"/>
      <c r="T127" s="224"/>
      <c r="U127" s="223"/>
      <c r="V127" s="213"/>
      <c r="W127" s="213"/>
      <c r="X127" s="213"/>
      <c r="Y127" s="213"/>
      <c r="Z127" s="213"/>
      <c r="AA127" s="213"/>
      <c r="AB127" s="213"/>
      <c r="AC127" s="213"/>
      <c r="AD127" s="213"/>
      <c r="AE127" s="213" t="s">
        <v>114</v>
      </c>
      <c r="AF127" s="213">
        <v>0</v>
      </c>
      <c r="AG127" s="213"/>
      <c r="AH127" s="213"/>
      <c r="AI127" s="213"/>
      <c r="AJ127" s="213"/>
      <c r="AK127" s="213"/>
      <c r="AL127" s="213"/>
      <c r="AM127" s="213"/>
      <c r="AN127" s="213"/>
      <c r="AO127" s="213"/>
      <c r="AP127" s="213"/>
      <c r="AQ127" s="213"/>
      <c r="AR127" s="213"/>
      <c r="AS127" s="213"/>
      <c r="AT127" s="213"/>
      <c r="AU127" s="213"/>
      <c r="AV127" s="213"/>
      <c r="AW127" s="213"/>
      <c r="AX127" s="213"/>
      <c r="AY127" s="213"/>
      <c r="AZ127" s="213"/>
      <c r="BA127" s="213"/>
      <c r="BB127" s="213"/>
      <c r="BC127" s="213"/>
      <c r="BD127" s="213"/>
      <c r="BE127" s="213"/>
      <c r="BF127" s="213"/>
      <c r="BG127" s="213"/>
      <c r="BH127" s="213"/>
    </row>
    <row r="128" spans="1:60" outlineLevel="1" x14ac:dyDescent="0.2">
      <c r="A128" s="214">
        <v>45</v>
      </c>
      <c r="B128" s="221" t="s">
        <v>253</v>
      </c>
      <c r="C128" s="271" t="s">
        <v>254</v>
      </c>
      <c r="D128" s="223" t="s">
        <v>131</v>
      </c>
      <c r="E128" s="230">
        <v>22</v>
      </c>
      <c r="F128" s="235">
        <f>H128+J128</f>
        <v>0</v>
      </c>
      <c r="G128" s="236">
        <f>ROUND(E128*F128,2)</f>
        <v>0</v>
      </c>
      <c r="H128" s="236"/>
      <c r="I128" s="236">
        <f>ROUND(E128*H128,2)</f>
        <v>0</v>
      </c>
      <c r="J128" s="236"/>
      <c r="K128" s="236">
        <f>ROUND(E128*J128,2)</f>
        <v>0</v>
      </c>
      <c r="L128" s="236">
        <v>21</v>
      </c>
      <c r="M128" s="236">
        <f>G128*(1+L128/100)</f>
        <v>0</v>
      </c>
      <c r="N128" s="223">
        <v>0</v>
      </c>
      <c r="O128" s="223">
        <f>ROUND(E128*N128,5)</f>
        <v>0</v>
      </c>
      <c r="P128" s="223">
        <v>2.3E-3</v>
      </c>
      <c r="Q128" s="223">
        <f>ROUND(E128*P128,5)</f>
        <v>5.0599999999999999E-2</v>
      </c>
      <c r="R128" s="223"/>
      <c r="S128" s="223"/>
      <c r="T128" s="224">
        <v>0.10992</v>
      </c>
      <c r="U128" s="223">
        <f>ROUND(E128*T128,2)</f>
        <v>2.42</v>
      </c>
      <c r="V128" s="213"/>
      <c r="W128" s="213"/>
      <c r="X128" s="213"/>
      <c r="Y128" s="213"/>
      <c r="Z128" s="213"/>
      <c r="AA128" s="213"/>
      <c r="AB128" s="213"/>
      <c r="AC128" s="213"/>
      <c r="AD128" s="213"/>
      <c r="AE128" s="213" t="s">
        <v>112</v>
      </c>
      <c r="AF128" s="213"/>
      <c r="AG128" s="213"/>
      <c r="AH128" s="213"/>
      <c r="AI128" s="213"/>
      <c r="AJ128" s="213"/>
      <c r="AK128" s="213"/>
      <c r="AL128" s="213"/>
      <c r="AM128" s="213"/>
      <c r="AN128" s="213"/>
      <c r="AO128" s="213"/>
      <c r="AP128" s="213"/>
      <c r="AQ128" s="213"/>
      <c r="AR128" s="213"/>
      <c r="AS128" s="213"/>
      <c r="AT128" s="213"/>
      <c r="AU128" s="213"/>
      <c r="AV128" s="213"/>
      <c r="AW128" s="213"/>
      <c r="AX128" s="213"/>
      <c r="AY128" s="213"/>
      <c r="AZ128" s="213"/>
      <c r="BA128" s="213"/>
      <c r="BB128" s="213"/>
      <c r="BC128" s="213"/>
      <c r="BD128" s="213"/>
      <c r="BE128" s="213"/>
      <c r="BF128" s="213"/>
      <c r="BG128" s="213"/>
      <c r="BH128" s="213"/>
    </row>
    <row r="129" spans="1:60" ht="22.5" outlineLevel="1" x14ac:dyDescent="0.2">
      <c r="A129" s="214"/>
      <c r="B129" s="221"/>
      <c r="C129" s="272" t="s">
        <v>255</v>
      </c>
      <c r="D129" s="225"/>
      <c r="E129" s="231">
        <v>22</v>
      </c>
      <c r="F129" s="236"/>
      <c r="G129" s="236"/>
      <c r="H129" s="236"/>
      <c r="I129" s="236"/>
      <c r="J129" s="236"/>
      <c r="K129" s="236"/>
      <c r="L129" s="236"/>
      <c r="M129" s="236"/>
      <c r="N129" s="223"/>
      <c r="O129" s="223"/>
      <c r="P129" s="223"/>
      <c r="Q129" s="223"/>
      <c r="R129" s="223"/>
      <c r="S129" s="223"/>
      <c r="T129" s="224"/>
      <c r="U129" s="22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 t="s">
        <v>114</v>
      </c>
      <c r="AF129" s="213">
        <v>0</v>
      </c>
      <c r="AG129" s="213"/>
      <c r="AH129" s="213"/>
      <c r="AI129" s="213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13"/>
      <c r="BD129" s="213"/>
      <c r="BE129" s="213"/>
      <c r="BF129" s="213"/>
      <c r="BG129" s="213"/>
      <c r="BH129" s="213"/>
    </row>
    <row r="130" spans="1:60" ht="22.5" outlineLevel="1" x14ac:dyDescent="0.2">
      <c r="A130" s="214">
        <v>46</v>
      </c>
      <c r="B130" s="221" t="s">
        <v>256</v>
      </c>
      <c r="C130" s="271" t="s">
        <v>257</v>
      </c>
      <c r="D130" s="223" t="s">
        <v>135</v>
      </c>
      <c r="E130" s="230">
        <v>5.0599999999999999E-2</v>
      </c>
      <c r="F130" s="235">
        <f>H130+J130</f>
        <v>0</v>
      </c>
      <c r="G130" s="236">
        <f>ROUND(E130*F130,2)</f>
        <v>0</v>
      </c>
      <c r="H130" s="236"/>
      <c r="I130" s="236">
        <f>ROUND(E130*H130,2)</f>
        <v>0</v>
      </c>
      <c r="J130" s="236"/>
      <c r="K130" s="236">
        <f>ROUND(E130*J130,2)</f>
        <v>0</v>
      </c>
      <c r="L130" s="236">
        <v>21</v>
      </c>
      <c r="M130" s="236">
        <f>G130*(1+L130/100)</f>
        <v>0</v>
      </c>
      <c r="N130" s="223">
        <v>0</v>
      </c>
      <c r="O130" s="223">
        <f>ROUND(E130*N130,5)</f>
        <v>0</v>
      </c>
      <c r="P130" s="223">
        <v>0</v>
      </c>
      <c r="Q130" s="223">
        <f>ROUND(E130*P130,5)</f>
        <v>0</v>
      </c>
      <c r="R130" s="223"/>
      <c r="S130" s="223"/>
      <c r="T130" s="224">
        <v>4.82</v>
      </c>
      <c r="U130" s="223">
        <f>ROUND(E130*T130,2)</f>
        <v>0.24</v>
      </c>
      <c r="V130" s="213"/>
      <c r="W130" s="213"/>
      <c r="X130" s="213"/>
      <c r="Y130" s="213"/>
      <c r="Z130" s="213"/>
      <c r="AA130" s="213"/>
      <c r="AB130" s="213"/>
      <c r="AC130" s="213"/>
      <c r="AD130" s="213"/>
      <c r="AE130" s="213" t="s">
        <v>112</v>
      </c>
      <c r="AF130" s="213"/>
      <c r="AG130" s="213"/>
      <c r="AH130" s="213"/>
      <c r="AI130" s="213"/>
      <c r="AJ130" s="213"/>
      <c r="AK130" s="213"/>
      <c r="AL130" s="213"/>
      <c r="AM130" s="213"/>
      <c r="AN130" s="213"/>
      <c r="AO130" s="213"/>
      <c r="AP130" s="213"/>
      <c r="AQ130" s="213"/>
      <c r="AR130" s="213"/>
      <c r="AS130" s="213"/>
      <c r="AT130" s="213"/>
      <c r="AU130" s="213"/>
      <c r="AV130" s="213"/>
      <c r="AW130" s="213"/>
      <c r="AX130" s="213"/>
      <c r="AY130" s="213"/>
      <c r="AZ130" s="213"/>
      <c r="BA130" s="213"/>
      <c r="BB130" s="213"/>
      <c r="BC130" s="213"/>
      <c r="BD130" s="213"/>
      <c r="BE130" s="213"/>
      <c r="BF130" s="213"/>
      <c r="BG130" s="213"/>
      <c r="BH130" s="213"/>
    </row>
    <row r="131" spans="1:60" outlineLevel="1" x14ac:dyDescent="0.2">
      <c r="A131" s="214"/>
      <c r="B131" s="221"/>
      <c r="C131" s="272" t="s">
        <v>258</v>
      </c>
      <c r="D131" s="225"/>
      <c r="E131" s="231">
        <v>5.0599999999999999E-2</v>
      </c>
      <c r="F131" s="236"/>
      <c r="G131" s="236"/>
      <c r="H131" s="236"/>
      <c r="I131" s="236"/>
      <c r="J131" s="236"/>
      <c r="K131" s="236"/>
      <c r="L131" s="236"/>
      <c r="M131" s="236"/>
      <c r="N131" s="223"/>
      <c r="O131" s="223"/>
      <c r="P131" s="223"/>
      <c r="Q131" s="223"/>
      <c r="R131" s="223"/>
      <c r="S131" s="223"/>
      <c r="T131" s="224"/>
      <c r="U131" s="223"/>
      <c r="V131" s="213"/>
      <c r="W131" s="213"/>
      <c r="X131" s="213"/>
      <c r="Y131" s="213"/>
      <c r="Z131" s="213"/>
      <c r="AA131" s="213"/>
      <c r="AB131" s="213"/>
      <c r="AC131" s="213"/>
      <c r="AD131" s="213"/>
      <c r="AE131" s="213" t="s">
        <v>114</v>
      </c>
      <c r="AF131" s="213">
        <v>0</v>
      </c>
      <c r="AG131" s="213"/>
      <c r="AH131" s="213"/>
      <c r="AI131" s="213"/>
      <c r="AJ131" s="213"/>
      <c r="AK131" s="213"/>
      <c r="AL131" s="213"/>
      <c r="AM131" s="213"/>
      <c r="AN131" s="213"/>
      <c r="AO131" s="213"/>
      <c r="AP131" s="213"/>
      <c r="AQ131" s="213"/>
      <c r="AR131" s="213"/>
      <c r="AS131" s="213"/>
      <c r="AT131" s="213"/>
      <c r="AU131" s="213"/>
      <c r="AV131" s="213"/>
      <c r="AW131" s="213"/>
      <c r="AX131" s="213"/>
      <c r="AY131" s="213"/>
      <c r="AZ131" s="213"/>
      <c r="BA131" s="213"/>
      <c r="BB131" s="213"/>
      <c r="BC131" s="213"/>
      <c r="BD131" s="213"/>
      <c r="BE131" s="213"/>
      <c r="BF131" s="213"/>
      <c r="BG131" s="213"/>
      <c r="BH131" s="213"/>
    </row>
    <row r="132" spans="1:60" outlineLevel="1" x14ac:dyDescent="0.2">
      <c r="A132" s="214">
        <v>47</v>
      </c>
      <c r="B132" s="221" t="s">
        <v>259</v>
      </c>
      <c r="C132" s="271" t="s">
        <v>260</v>
      </c>
      <c r="D132" s="223" t="s">
        <v>135</v>
      </c>
      <c r="E132" s="230">
        <v>0.10142</v>
      </c>
      <c r="F132" s="235">
        <f>H132+J132</f>
        <v>0</v>
      </c>
      <c r="G132" s="236">
        <f>ROUND(E132*F132,2)</f>
        <v>0</v>
      </c>
      <c r="H132" s="236"/>
      <c r="I132" s="236">
        <f>ROUND(E132*H132,2)</f>
        <v>0</v>
      </c>
      <c r="J132" s="236"/>
      <c r="K132" s="236">
        <f>ROUND(E132*J132,2)</f>
        <v>0</v>
      </c>
      <c r="L132" s="236">
        <v>21</v>
      </c>
      <c r="M132" s="236">
        <f>G132*(1+L132/100)</f>
        <v>0</v>
      </c>
      <c r="N132" s="223">
        <v>0</v>
      </c>
      <c r="O132" s="223">
        <f>ROUND(E132*N132,5)</f>
        <v>0</v>
      </c>
      <c r="P132" s="223">
        <v>0</v>
      </c>
      <c r="Q132" s="223">
        <f>ROUND(E132*P132,5)</f>
        <v>0</v>
      </c>
      <c r="R132" s="223"/>
      <c r="S132" s="223"/>
      <c r="T132" s="224">
        <v>4.82</v>
      </c>
      <c r="U132" s="223">
        <f>ROUND(E132*T132,2)</f>
        <v>0.49</v>
      </c>
      <c r="V132" s="213"/>
      <c r="W132" s="213"/>
      <c r="X132" s="213"/>
      <c r="Y132" s="213"/>
      <c r="Z132" s="213"/>
      <c r="AA132" s="213"/>
      <c r="AB132" s="213"/>
      <c r="AC132" s="213"/>
      <c r="AD132" s="213"/>
      <c r="AE132" s="213" t="s">
        <v>112</v>
      </c>
      <c r="AF132" s="213"/>
      <c r="AG132" s="213"/>
      <c r="AH132" s="213"/>
      <c r="AI132" s="213"/>
      <c r="AJ132" s="213"/>
      <c r="AK132" s="213"/>
      <c r="AL132" s="213"/>
      <c r="AM132" s="213"/>
      <c r="AN132" s="213"/>
      <c r="AO132" s="213"/>
      <c r="AP132" s="213"/>
      <c r="AQ132" s="213"/>
      <c r="AR132" s="213"/>
      <c r="AS132" s="213"/>
      <c r="AT132" s="213"/>
      <c r="AU132" s="213"/>
      <c r="AV132" s="213"/>
      <c r="AW132" s="213"/>
      <c r="AX132" s="213"/>
      <c r="AY132" s="213"/>
      <c r="AZ132" s="213"/>
      <c r="BA132" s="213"/>
      <c r="BB132" s="213"/>
      <c r="BC132" s="213"/>
      <c r="BD132" s="213"/>
      <c r="BE132" s="213"/>
      <c r="BF132" s="213"/>
      <c r="BG132" s="213"/>
      <c r="BH132" s="213"/>
    </row>
    <row r="133" spans="1:60" outlineLevel="1" x14ac:dyDescent="0.2">
      <c r="A133" s="214"/>
      <c r="B133" s="221"/>
      <c r="C133" s="272" t="s">
        <v>261</v>
      </c>
      <c r="D133" s="225"/>
      <c r="E133" s="231">
        <v>0.10142</v>
      </c>
      <c r="F133" s="236"/>
      <c r="G133" s="236"/>
      <c r="H133" s="236"/>
      <c r="I133" s="236"/>
      <c r="J133" s="236"/>
      <c r="K133" s="236"/>
      <c r="L133" s="236"/>
      <c r="M133" s="236"/>
      <c r="N133" s="223"/>
      <c r="O133" s="223"/>
      <c r="P133" s="223"/>
      <c r="Q133" s="223"/>
      <c r="R133" s="223"/>
      <c r="S133" s="223"/>
      <c r="T133" s="224"/>
      <c r="U133" s="22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 t="s">
        <v>114</v>
      </c>
      <c r="AF133" s="213">
        <v>0</v>
      </c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</row>
    <row r="134" spans="1:60" x14ac:dyDescent="0.2">
      <c r="A134" s="215" t="s">
        <v>107</v>
      </c>
      <c r="B134" s="222" t="s">
        <v>76</v>
      </c>
      <c r="C134" s="273" t="s">
        <v>77</v>
      </c>
      <c r="D134" s="226"/>
      <c r="E134" s="232"/>
      <c r="F134" s="237"/>
      <c r="G134" s="237">
        <f>SUMIF(AE135:AE139,"&lt;&gt;NOR",G135:G139)</f>
        <v>0</v>
      </c>
      <c r="H134" s="237"/>
      <c r="I134" s="237">
        <f>SUM(I135:I139)</f>
        <v>0</v>
      </c>
      <c r="J134" s="237"/>
      <c r="K134" s="237">
        <f>SUM(K135:K139)</f>
        <v>0</v>
      </c>
      <c r="L134" s="237"/>
      <c r="M134" s="237">
        <f>SUM(M135:M139)</f>
        <v>0</v>
      </c>
      <c r="N134" s="226"/>
      <c r="O134" s="226">
        <f>SUM(O135:O139)</f>
        <v>0.10178</v>
      </c>
      <c r="P134" s="226"/>
      <c r="Q134" s="226">
        <f>SUM(Q135:Q139)</f>
        <v>0</v>
      </c>
      <c r="R134" s="226"/>
      <c r="S134" s="226"/>
      <c r="T134" s="227"/>
      <c r="U134" s="226">
        <f>SUM(U135:U139)</f>
        <v>4.4400000000000004</v>
      </c>
      <c r="AE134" t="s">
        <v>108</v>
      </c>
    </row>
    <row r="135" spans="1:60" ht="22.5" outlineLevel="1" x14ac:dyDescent="0.2">
      <c r="A135" s="214">
        <v>48</v>
      </c>
      <c r="B135" s="221" t="s">
        <v>262</v>
      </c>
      <c r="C135" s="271" t="s">
        <v>263</v>
      </c>
      <c r="D135" s="223" t="s">
        <v>120</v>
      </c>
      <c r="E135" s="230">
        <v>8.6326000000000001</v>
      </c>
      <c r="F135" s="235">
        <f>H135+J135</f>
        <v>0</v>
      </c>
      <c r="G135" s="236">
        <f>ROUND(E135*F135,2)</f>
        <v>0</v>
      </c>
      <c r="H135" s="236"/>
      <c r="I135" s="236">
        <f>ROUND(E135*H135,2)</f>
        <v>0</v>
      </c>
      <c r="J135" s="236"/>
      <c r="K135" s="236">
        <f>ROUND(E135*J135,2)</f>
        <v>0</v>
      </c>
      <c r="L135" s="236">
        <v>21</v>
      </c>
      <c r="M135" s="236">
        <f>G135*(1+L135/100)</f>
        <v>0</v>
      </c>
      <c r="N135" s="223">
        <v>1.179E-2</v>
      </c>
      <c r="O135" s="223">
        <f>ROUND(E135*N135,5)</f>
        <v>0.10178</v>
      </c>
      <c r="P135" s="223">
        <v>0</v>
      </c>
      <c r="Q135" s="223">
        <f>ROUND(E135*P135,5)</f>
        <v>0</v>
      </c>
      <c r="R135" s="223"/>
      <c r="S135" s="223"/>
      <c r="T135" s="224">
        <v>0.48499999999999999</v>
      </c>
      <c r="U135" s="223">
        <f>ROUND(E135*T135,2)</f>
        <v>4.1900000000000004</v>
      </c>
      <c r="V135" s="213"/>
      <c r="W135" s="213"/>
      <c r="X135" s="213"/>
      <c r="Y135" s="213"/>
      <c r="Z135" s="213"/>
      <c r="AA135" s="213"/>
      <c r="AB135" s="213"/>
      <c r="AC135" s="213"/>
      <c r="AD135" s="213"/>
      <c r="AE135" s="213" t="s">
        <v>112</v>
      </c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</row>
    <row r="136" spans="1:60" outlineLevel="1" x14ac:dyDescent="0.2">
      <c r="A136" s="214"/>
      <c r="B136" s="221"/>
      <c r="C136" s="274" t="s">
        <v>264</v>
      </c>
      <c r="D136" s="228"/>
      <c r="E136" s="233"/>
      <c r="F136" s="238"/>
      <c r="G136" s="239"/>
      <c r="H136" s="236"/>
      <c r="I136" s="236"/>
      <c r="J136" s="236"/>
      <c r="K136" s="236"/>
      <c r="L136" s="236"/>
      <c r="M136" s="236"/>
      <c r="N136" s="223"/>
      <c r="O136" s="223"/>
      <c r="P136" s="223"/>
      <c r="Q136" s="223"/>
      <c r="R136" s="223"/>
      <c r="S136" s="223"/>
      <c r="T136" s="224"/>
      <c r="U136" s="223"/>
      <c r="V136" s="213"/>
      <c r="W136" s="213"/>
      <c r="X136" s="213"/>
      <c r="Y136" s="213"/>
      <c r="Z136" s="213"/>
      <c r="AA136" s="213"/>
      <c r="AB136" s="213"/>
      <c r="AC136" s="213"/>
      <c r="AD136" s="213"/>
      <c r="AE136" s="213" t="s">
        <v>171</v>
      </c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6" t="str">
        <f>C136</f>
        <v>- včetně pomocného a kotevního materiálu</v>
      </c>
      <c r="BB136" s="213"/>
      <c r="BC136" s="213"/>
      <c r="BD136" s="213"/>
      <c r="BE136" s="213"/>
      <c r="BF136" s="213"/>
      <c r="BG136" s="213"/>
      <c r="BH136" s="213"/>
    </row>
    <row r="137" spans="1:60" ht="33.75" outlineLevel="1" x14ac:dyDescent="0.2">
      <c r="A137" s="214"/>
      <c r="B137" s="221"/>
      <c r="C137" s="272" t="s">
        <v>265</v>
      </c>
      <c r="D137" s="225"/>
      <c r="E137" s="231">
        <v>8.6326000000000001</v>
      </c>
      <c r="F137" s="236"/>
      <c r="G137" s="236"/>
      <c r="H137" s="236"/>
      <c r="I137" s="236"/>
      <c r="J137" s="236"/>
      <c r="K137" s="236"/>
      <c r="L137" s="236"/>
      <c r="M137" s="236"/>
      <c r="N137" s="223"/>
      <c r="O137" s="223"/>
      <c r="P137" s="223"/>
      <c r="Q137" s="223"/>
      <c r="R137" s="223"/>
      <c r="S137" s="223"/>
      <c r="T137" s="224"/>
      <c r="U137" s="223"/>
      <c r="V137" s="213"/>
      <c r="W137" s="213"/>
      <c r="X137" s="213"/>
      <c r="Y137" s="213"/>
      <c r="Z137" s="213"/>
      <c r="AA137" s="213"/>
      <c r="AB137" s="213"/>
      <c r="AC137" s="213"/>
      <c r="AD137" s="213"/>
      <c r="AE137" s="213" t="s">
        <v>114</v>
      </c>
      <c r="AF137" s="213">
        <v>0</v>
      </c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</row>
    <row r="138" spans="1:60" outlineLevel="1" x14ac:dyDescent="0.2">
      <c r="A138" s="214">
        <v>49</v>
      </c>
      <c r="B138" s="221" t="s">
        <v>266</v>
      </c>
      <c r="C138" s="271" t="s">
        <v>267</v>
      </c>
      <c r="D138" s="223" t="s">
        <v>135</v>
      </c>
      <c r="E138" s="230">
        <v>0.1018</v>
      </c>
      <c r="F138" s="235">
        <f>H138+J138</f>
        <v>0</v>
      </c>
      <c r="G138" s="236">
        <f>ROUND(E138*F138,2)</f>
        <v>0</v>
      </c>
      <c r="H138" s="236"/>
      <c r="I138" s="236">
        <f>ROUND(E138*H138,2)</f>
        <v>0</v>
      </c>
      <c r="J138" s="236"/>
      <c r="K138" s="236">
        <f>ROUND(E138*J138,2)</f>
        <v>0</v>
      </c>
      <c r="L138" s="236">
        <v>21</v>
      </c>
      <c r="M138" s="236">
        <f>G138*(1+L138/100)</f>
        <v>0</v>
      </c>
      <c r="N138" s="223">
        <v>0</v>
      </c>
      <c r="O138" s="223">
        <f>ROUND(E138*N138,5)</f>
        <v>0</v>
      </c>
      <c r="P138" s="223">
        <v>0</v>
      </c>
      <c r="Q138" s="223">
        <f>ROUND(E138*P138,5)</f>
        <v>0</v>
      </c>
      <c r="R138" s="223"/>
      <c r="S138" s="223"/>
      <c r="T138" s="224">
        <v>2.4209999999999998</v>
      </c>
      <c r="U138" s="223">
        <f>ROUND(E138*T138,2)</f>
        <v>0.25</v>
      </c>
      <c r="V138" s="213"/>
      <c r="W138" s="213"/>
      <c r="X138" s="213"/>
      <c r="Y138" s="213"/>
      <c r="Z138" s="213"/>
      <c r="AA138" s="213"/>
      <c r="AB138" s="213"/>
      <c r="AC138" s="213"/>
      <c r="AD138" s="213"/>
      <c r="AE138" s="213" t="s">
        <v>112</v>
      </c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</row>
    <row r="139" spans="1:60" outlineLevel="1" x14ac:dyDescent="0.2">
      <c r="A139" s="214"/>
      <c r="B139" s="221"/>
      <c r="C139" s="272" t="s">
        <v>268</v>
      </c>
      <c r="D139" s="225"/>
      <c r="E139" s="231">
        <v>0.1018</v>
      </c>
      <c r="F139" s="236"/>
      <c r="G139" s="236"/>
      <c r="H139" s="236"/>
      <c r="I139" s="236"/>
      <c r="J139" s="236"/>
      <c r="K139" s="236"/>
      <c r="L139" s="236"/>
      <c r="M139" s="236"/>
      <c r="N139" s="223"/>
      <c r="O139" s="223"/>
      <c r="P139" s="223"/>
      <c r="Q139" s="223"/>
      <c r="R139" s="223"/>
      <c r="S139" s="223"/>
      <c r="T139" s="224"/>
      <c r="U139" s="223"/>
      <c r="V139" s="213"/>
      <c r="W139" s="213"/>
      <c r="X139" s="213"/>
      <c r="Y139" s="213"/>
      <c r="Z139" s="213"/>
      <c r="AA139" s="213"/>
      <c r="AB139" s="213"/>
      <c r="AC139" s="213"/>
      <c r="AD139" s="213"/>
      <c r="AE139" s="213" t="s">
        <v>114</v>
      </c>
      <c r="AF139" s="213">
        <v>0</v>
      </c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</row>
    <row r="140" spans="1:60" x14ac:dyDescent="0.2">
      <c r="A140" s="215" t="s">
        <v>107</v>
      </c>
      <c r="B140" s="222" t="s">
        <v>78</v>
      </c>
      <c r="C140" s="273" t="s">
        <v>79</v>
      </c>
      <c r="D140" s="226"/>
      <c r="E140" s="232"/>
      <c r="F140" s="237"/>
      <c r="G140" s="237">
        <f>SUMIF(AE141:AE147,"&lt;&gt;NOR",G141:G147)</f>
        <v>0</v>
      </c>
      <c r="H140" s="237"/>
      <c r="I140" s="237">
        <f>SUM(I141:I147)</f>
        <v>0</v>
      </c>
      <c r="J140" s="237"/>
      <c r="K140" s="237">
        <f>SUM(K141:K147)</f>
        <v>0</v>
      </c>
      <c r="L140" s="237"/>
      <c r="M140" s="237">
        <f>SUM(M141:M147)</f>
        <v>0</v>
      </c>
      <c r="N140" s="226"/>
      <c r="O140" s="226">
        <f>SUM(O141:O147)</f>
        <v>0</v>
      </c>
      <c r="P140" s="226"/>
      <c r="Q140" s="226">
        <f>SUM(Q141:Q147)</f>
        <v>0</v>
      </c>
      <c r="R140" s="226"/>
      <c r="S140" s="226"/>
      <c r="T140" s="227"/>
      <c r="U140" s="226">
        <f>SUM(U141:U147)</f>
        <v>12.57</v>
      </c>
      <c r="AE140" t="s">
        <v>108</v>
      </c>
    </row>
    <row r="141" spans="1:60" outlineLevel="1" x14ac:dyDescent="0.2">
      <c r="A141" s="214">
        <v>50</v>
      </c>
      <c r="B141" s="221" t="s">
        <v>269</v>
      </c>
      <c r="C141" s="271" t="s">
        <v>270</v>
      </c>
      <c r="D141" s="223" t="s">
        <v>131</v>
      </c>
      <c r="E141" s="230">
        <v>11.9</v>
      </c>
      <c r="F141" s="235">
        <f>H141+J141</f>
        <v>0</v>
      </c>
      <c r="G141" s="236">
        <f>ROUND(E141*F141,2)</f>
        <v>0</v>
      </c>
      <c r="H141" s="236"/>
      <c r="I141" s="236">
        <f>ROUND(E141*H141,2)</f>
        <v>0</v>
      </c>
      <c r="J141" s="236"/>
      <c r="K141" s="236">
        <f>ROUND(E141*J141,2)</f>
        <v>0</v>
      </c>
      <c r="L141" s="236">
        <v>21</v>
      </c>
      <c r="M141" s="236">
        <f>G141*(1+L141/100)</f>
        <v>0</v>
      </c>
      <c r="N141" s="223">
        <v>0</v>
      </c>
      <c r="O141" s="223">
        <f>ROUND(E141*N141,5)</f>
        <v>0</v>
      </c>
      <c r="P141" s="223">
        <v>0</v>
      </c>
      <c r="Q141" s="223">
        <f>ROUND(E141*P141,5)</f>
        <v>0</v>
      </c>
      <c r="R141" s="223"/>
      <c r="S141" s="223"/>
      <c r="T141" s="224">
        <v>0.32500000000000001</v>
      </c>
      <c r="U141" s="223">
        <f>ROUND(E141*T141,2)</f>
        <v>3.87</v>
      </c>
      <c r="V141" s="213"/>
      <c r="W141" s="213"/>
      <c r="X141" s="213"/>
      <c r="Y141" s="213"/>
      <c r="Z141" s="213"/>
      <c r="AA141" s="213"/>
      <c r="AB141" s="213"/>
      <c r="AC141" s="213"/>
      <c r="AD141" s="213"/>
      <c r="AE141" s="213" t="s">
        <v>112</v>
      </c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</row>
    <row r="142" spans="1:60" ht="22.5" outlineLevel="1" x14ac:dyDescent="0.2">
      <c r="A142" s="214"/>
      <c r="B142" s="221"/>
      <c r="C142" s="272" t="s">
        <v>271</v>
      </c>
      <c r="D142" s="225"/>
      <c r="E142" s="231">
        <v>11.9</v>
      </c>
      <c r="F142" s="236"/>
      <c r="G142" s="236"/>
      <c r="H142" s="236"/>
      <c r="I142" s="236"/>
      <c r="J142" s="236"/>
      <c r="K142" s="236"/>
      <c r="L142" s="236"/>
      <c r="M142" s="236"/>
      <c r="N142" s="223"/>
      <c r="O142" s="223"/>
      <c r="P142" s="223"/>
      <c r="Q142" s="223"/>
      <c r="R142" s="223"/>
      <c r="S142" s="223"/>
      <c r="T142" s="224"/>
      <c r="U142" s="223"/>
      <c r="V142" s="213"/>
      <c r="W142" s="213"/>
      <c r="X142" s="213"/>
      <c r="Y142" s="213"/>
      <c r="Z142" s="213"/>
      <c r="AA142" s="213"/>
      <c r="AB142" s="213"/>
      <c r="AC142" s="213"/>
      <c r="AD142" s="213"/>
      <c r="AE142" s="213" t="s">
        <v>114</v>
      </c>
      <c r="AF142" s="213">
        <v>0</v>
      </c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</row>
    <row r="143" spans="1:60" outlineLevel="1" x14ac:dyDescent="0.2">
      <c r="A143" s="214">
        <v>51</v>
      </c>
      <c r="B143" s="221" t="s">
        <v>272</v>
      </c>
      <c r="C143" s="271" t="s">
        <v>273</v>
      </c>
      <c r="D143" s="223" t="s">
        <v>111</v>
      </c>
      <c r="E143" s="230">
        <v>8</v>
      </c>
      <c r="F143" s="235">
        <f>H143+J143</f>
        <v>0</v>
      </c>
      <c r="G143" s="236">
        <f>ROUND(E143*F143,2)</f>
        <v>0</v>
      </c>
      <c r="H143" s="236"/>
      <c r="I143" s="236">
        <f>ROUND(E143*H143,2)</f>
        <v>0</v>
      </c>
      <c r="J143" s="236"/>
      <c r="K143" s="236">
        <f>ROUND(E143*J143,2)</f>
        <v>0</v>
      </c>
      <c r="L143" s="236">
        <v>21</v>
      </c>
      <c r="M143" s="236">
        <f>G143*(1+L143/100)</f>
        <v>0</v>
      </c>
      <c r="N143" s="223">
        <v>0</v>
      </c>
      <c r="O143" s="223">
        <f>ROUND(E143*N143,5)</f>
        <v>0</v>
      </c>
      <c r="P143" s="223">
        <v>0</v>
      </c>
      <c r="Q143" s="223">
        <f>ROUND(E143*P143,5)</f>
        <v>0</v>
      </c>
      <c r="R143" s="223"/>
      <c r="S143" s="223"/>
      <c r="T143" s="224">
        <v>7.0000000000000007E-2</v>
      </c>
      <c r="U143" s="223">
        <f>ROUND(E143*T143,2)</f>
        <v>0.56000000000000005</v>
      </c>
      <c r="V143" s="213"/>
      <c r="W143" s="213"/>
      <c r="X143" s="213"/>
      <c r="Y143" s="213"/>
      <c r="Z143" s="213"/>
      <c r="AA143" s="213"/>
      <c r="AB143" s="213"/>
      <c r="AC143" s="213"/>
      <c r="AD143" s="213"/>
      <c r="AE143" s="213" t="s">
        <v>112</v>
      </c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</row>
    <row r="144" spans="1:60" outlineLevel="1" x14ac:dyDescent="0.2">
      <c r="A144" s="214"/>
      <c r="B144" s="221"/>
      <c r="C144" s="272" t="s">
        <v>274</v>
      </c>
      <c r="D144" s="225"/>
      <c r="E144" s="231">
        <v>8</v>
      </c>
      <c r="F144" s="236"/>
      <c r="G144" s="236"/>
      <c r="H144" s="236"/>
      <c r="I144" s="236"/>
      <c r="J144" s="236"/>
      <c r="K144" s="236"/>
      <c r="L144" s="236"/>
      <c r="M144" s="236"/>
      <c r="N144" s="223"/>
      <c r="O144" s="223"/>
      <c r="P144" s="223"/>
      <c r="Q144" s="223"/>
      <c r="R144" s="223"/>
      <c r="S144" s="223"/>
      <c r="T144" s="224"/>
      <c r="U144" s="223"/>
      <c r="V144" s="213"/>
      <c r="W144" s="213"/>
      <c r="X144" s="213"/>
      <c r="Y144" s="213"/>
      <c r="Z144" s="213"/>
      <c r="AA144" s="213"/>
      <c r="AB144" s="213"/>
      <c r="AC144" s="213"/>
      <c r="AD144" s="213"/>
      <c r="AE144" s="213" t="s">
        <v>114</v>
      </c>
      <c r="AF144" s="213">
        <v>0</v>
      </c>
      <c r="AG144" s="213"/>
      <c r="AH144" s="213"/>
      <c r="AI144" s="213"/>
      <c r="AJ144" s="213"/>
      <c r="AK144" s="213"/>
      <c r="AL144" s="213"/>
      <c r="AM144" s="213"/>
      <c r="AN144" s="213"/>
      <c r="AO144" s="213"/>
      <c r="AP144" s="213"/>
      <c r="AQ144" s="213"/>
      <c r="AR144" s="213"/>
      <c r="AS144" s="213"/>
      <c r="AT144" s="213"/>
      <c r="AU144" s="213"/>
      <c r="AV144" s="213"/>
      <c r="AW144" s="213"/>
      <c r="AX144" s="213"/>
      <c r="AY144" s="213"/>
      <c r="AZ144" s="213"/>
      <c r="BA144" s="213"/>
      <c r="BB144" s="213"/>
      <c r="BC144" s="213"/>
      <c r="BD144" s="213"/>
      <c r="BE144" s="213"/>
      <c r="BF144" s="213"/>
      <c r="BG144" s="213"/>
      <c r="BH144" s="213"/>
    </row>
    <row r="145" spans="1:60" ht="22.5" outlineLevel="1" x14ac:dyDescent="0.2">
      <c r="A145" s="214">
        <v>52</v>
      </c>
      <c r="B145" s="221" t="s">
        <v>275</v>
      </c>
      <c r="C145" s="271" t="s">
        <v>276</v>
      </c>
      <c r="D145" s="223" t="s">
        <v>131</v>
      </c>
      <c r="E145" s="230">
        <v>11.9</v>
      </c>
      <c r="F145" s="235">
        <f>H145+J145</f>
        <v>0</v>
      </c>
      <c r="G145" s="236">
        <f>ROUND(E145*F145,2)</f>
        <v>0</v>
      </c>
      <c r="H145" s="236"/>
      <c r="I145" s="236">
        <f>ROUND(E145*H145,2)</f>
        <v>0</v>
      </c>
      <c r="J145" s="236"/>
      <c r="K145" s="236">
        <f>ROUND(E145*J145,2)</f>
        <v>0</v>
      </c>
      <c r="L145" s="236">
        <v>21</v>
      </c>
      <c r="M145" s="236">
        <f>G145*(1+L145/100)</f>
        <v>0</v>
      </c>
      <c r="N145" s="223">
        <v>0</v>
      </c>
      <c r="O145" s="223">
        <f>ROUND(E145*N145,5)</f>
        <v>0</v>
      </c>
      <c r="P145" s="223">
        <v>0</v>
      </c>
      <c r="Q145" s="223">
        <f>ROUND(E145*P145,5)</f>
        <v>0</v>
      </c>
      <c r="R145" s="223"/>
      <c r="S145" s="223"/>
      <c r="T145" s="224">
        <v>0.68400000000000005</v>
      </c>
      <c r="U145" s="223">
        <f>ROUND(E145*T145,2)</f>
        <v>8.14</v>
      </c>
      <c r="V145" s="213"/>
      <c r="W145" s="213"/>
      <c r="X145" s="213"/>
      <c r="Y145" s="213"/>
      <c r="Z145" s="213"/>
      <c r="AA145" s="213"/>
      <c r="AB145" s="213"/>
      <c r="AC145" s="213"/>
      <c r="AD145" s="213"/>
      <c r="AE145" s="213" t="s">
        <v>112</v>
      </c>
      <c r="AF145" s="213"/>
      <c r="AG145" s="213"/>
      <c r="AH145" s="213"/>
      <c r="AI145" s="213"/>
      <c r="AJ145" s="213"/>
      <c r="AK145" s="213"/>
      <c r="AL145" s="213"/>
      <c r="AM145" s="213"/>
      <c r="AN145" s="213"/>
      <c r="AO145" s="213"/>
      <c r="AP145" s="213"/>
      <c r="AQ145" s="213"/>
      <c r="AR145" s="213"/>
      <c r="AS145" s="213"/>
      <c r="AT145" s="213"/>
      <c r="AU145" s="213"/>
      <c r="AV145" s="213"/>
      <c r="AW145" s="213"/>
      <c r="AX145" s="213"/>
      <c r="AY145" s="213"/>
      <c r="AZ145" s="213"/>
      <c r="BA145" s="213"/>
      <c r="BB145" s="213"/>
      <c r="BC145" s="213"/>
      <c r="BD145" s="213"/>
      <c r="BE145" s="213"/>
      <c r="BF145" s="213"/>
      <c r="BG145" s="213"/>
      <c r="BH145" s="213"/>
    </row>
    <row r="146" spans="1:60" ht="22.5" outlineLevel="1" x14ac:dyDescent="0.2">
      <c r="A146" s="214"/>
      <c r="B146" s="221"/>
      <c r="C146" s="274" t="s">
        <v>277</v>
      </c>
      <c r="D146" s="228"/>
      <c r="E146" s="233"/>
      <c r="F146" s="238"/>
      <c r="G146" s="239"/>
      <c r="H146" s="236"/>
      <c r="I146" s="236"/>
      <c r="J146" s="236"/>
      <c r="K146" s="236"/>
      <c r="L146" s="236"/>
      <c r="M146" s="236"/>
      <c r="N146" s="223"/>
      <c r="O146" s="223"/>
      <c r="P146" s="223"/>
      <c r="Q146" s="223"/>
      <c r="R146" s="223"/>
      <c r="S146" s="223"/>
      <c r="T146" s="224"/>
      <c r="U146" s="22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 t="s">
        <v>171</v>
      </c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6" t="str">
        <f>C146</f>
        <v>Součástí položky je také zajištění el. vedení v kabelové lávce včetně podpěr, tzn. dočasné přeložení mimo pracovní prostor.</v>
      </c>
      <c r="BB146" s="213"/>
      <c r="BC146" s="213"/>
      <c r="BD146" s="213"/>
      <c r="BE146" s="213"/>
      <c r="BF146" s="213"/>
      <c r="BG146" s="213"/>
      <c r="BH146" s="213"/>
    </row>
    <row r="147" spans="1:60" ht="22.5" outlineLevel="1" x14ac:dyDescent="0.2">
      <c r="A147" s="214"/>
      <c r="B147" s="221"/>
      <c r="C147" s="272" t="s">
        <v>271</v>
      </c>
      <c r="D147" s="225"/>
      <c r="E147" s="231">
        <v>11.9</v>
      </c>
      <c r="F147" s="236"/>
      <c r="G147" s="236"/>
      <c r="H147" s="236"/>
      <c r="I147" s="236"/>
      <c r="J147" s="236"/>
      <c r="K147" s="236"/>
      <c r="L147" s="236"/>
      <c r="M147" s="236"/>
      <c r="N147" s="223"/>
      <c r="O147" s="223"/>
      <c r="P147" s="223"/>
      <c r="Q147" s="223"/>
      <c r="R147" s="223"/>
      <c r="S147" s="223"/>
      <c r="T147" s="224"/>
      <c r="U147" s="22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 t="s">
        <v>114</v>
      </c>
      <c r="AF147" s="213">
        <v>0</v>
      </c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</row>
    <row r="148" spans="1:60" x14ac:dyDescent="0.2">
      <c r="A148" s="215" t="s">
        <v>107</v>
      </c>
      <c r="B148" s="222" t="s">
        <v>80</v>
      </c>
      <c r="C148" s="273" t="s">
        <v>26</v>
      </c>
      <c r="D148" s="226"/>
      <c r="E148" s="232"/>
      <c r="F148" s="237"/>
      <c r="G148" s="237">
        <f>SUMIF(AE149:AE163,"&lt;&gt;NOR",G149:G163)</f>
        <v>0</v>
      </c>
      <c r="H148" s="237"/>
      <c r="I148" s="237">
        <f>SUM(I149:I163)</f>
        <v>0</v>
      </c>
      <c r="J148" s="237"/>
      <c r="K148" s="237">
        <f>SUM(K149:K163)</f>
        <v>0</v>
      </c>
      <c r="L148" s="237"/>
      <c r="M148" s="237">
        <f>SUM(M149:M163)</f>
        <v>0</v>
      </c>
      <c r="N148" s="226"/>
      <c r="O148" s="226">
        <f>SUM(O149:O163)</f>
        <v>0</v>
      </c>
      <c r="P148" s="226"/>
      <c r="Q148" s="226">
        <f>SUM(Q149:Q163)</f>
        <v>0</v>
      </c>
      <c r="R148" s="226"/>
      <c r="S148" s="226"/>
      <c r="T148" s="227"/>
      <c r="U148" s="226">
        <f>SUM(U149:U163)</f>
        <v>0</v>
      </c>
      <c r="AE148" t="s">
        <v>108</v>
      </c>
    </row>
    <row r="149" spans="1:60" outlineLevel="1" x14ac:dyDescent="0.2">
      <c r="A149" s="214">
        <v>53</v>
      </c>
      <c r="B149" s="221" t="s">
        <v>278</v>
      </c>
      <c r="C149" s="271" t="s">
        <v>279</v>
      </c>
      <c r="D149" s="223" t="s">
        <v>280</v>
      </c>
      <c r="E149" s="230">
        <v>1</v>
      </c>
      <c r="F149" s="235">
        <f>H149+J149</f>
        <v>0</v>
      </c>
      <c r="G149" s="236">
        <f>ROUND(E149*F149,2)</f>
        <v>0</v>
      </c>
      <c r="H149" s="236"/>
      <c r="I149" s="236">
        <f>ROUND(E149*H149,2)</f>
        <v>0</v>
      </c>
      <c r="J149" s="236"/>
      <c r="K149" s="236">
        <f>ROUND(E149*J149,2)</f>
        <v>0</v>
      </c>
      <c r="L149" s="236">
        <v>21</v>
      </c>
      <c r="M149" s="236">
        <f>G149*(1+L149/100)</f>
        <v>0</v>
      </c>
      <c r="N149" s="223">
        <v>0</v>
      </c>
      <c r="O149" s="223">
        <f>ROUND(E149*N149,5)</f>
        <v>0</v>
      </c>
      <c r="P149" s="223">
        <v>0</v>
      </c>
      <c r="Q149" s="223">
        <f>ROUND(E149*P149,5)</f>
        <v>0</v>
      </c>
      <c r="R149" s="223"/>
      <c r="S149" s="223"/>
      <c r="T149" s="224">
        <v>0</v>
      </c>
      <c r="U149" s="223">
        <f>ROUND(E149*T149,2)</f>
        <v>0</v>
      </c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 t="s">
        <v>112</v>
      </c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</row>
    <row r="150" spans="1:60" ht="33.75" outlineLevel="1" x14ac:dyDescent="0.2">
      <c r="A150" s="214"/>
      <c r="B150" s="221"/>
      <c r="C150" s="274" t="s">
        <v>281</v>
      </c>
      <c r="D150" s="228"/>
      <c r="E150" s="233"/>
      <c r="F150" s="238"/>
      <c r="G150" s="239"/>
      <c r="H150" s="236"/>
      <c r="I150" s="236"/>
      <c r="J150" s="236"/>
      <c r="K150" s="236"/>
      <c r="L150" s="236"/>
      <c r="M150" s="236"/>
      <c r="N150" s="223"/>
      <c r="O150" s="223"/>
      <c r="P150" s="223"/>
      <c r="Q150" s="223"/>
      <c r="R150" s="223"/>
      <c r="S150" s="223"/>
      <c r="T150" s="224"/>
      <c r="U150" s="22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 t="s">
        <v>171</v>
      </c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6" t="str">
        <f>C150</f>
        <v>Základní rozdělení průvodních činností a nákladů zařízení staveniště. V rámci nákladů na zařízení staveniště ocení zhotovite  veškeré náklady spojené s vybudováním, provozem a odstraněním zařízení staveniště, a to ve fázích :</v>
      </c>
      <c r="BB150" s="213"/>
      <c r="BC150" s="213"/>
      <c r="BD150" s="213"/>
      <c r="BE150" s="213"/>
      <c r="BF150" s="213"/>
      <c r="BG150" s="213"/>
      <c r="BH150" s="213"/>
    </row>
    <row r="151" spans="1:60" outlineLevel="1" x14ac:dyDescent="0.2">
      <c r="A151" s="214"/>
      <c r="B151" s="221"/>
      <c r="C151" s="274" t="s">
        <v>282</v>
      </c>
      <c r="D151" s="228"/>
      <c r="E151" s="233"/>
      <c r="F151" s="238"/>
      <c r="G151" s="239"/>
      <c r="H151" s="236"/>
      <c r="I151" s="236"/>
      <c r="J151" s="236"/>
      <c r="K151" s="236"/>
      <c r="L151" s="236"/>
      <c r="M151" s="236"/>
      <c r="N151" s="223"/>
      <c r="O151" s="223"/>
      <c r="P151" s="223"/>
      <c r="Q151" s="223"/>
      <c r="R151" s="223"/>
      <c r="S151" s="223"/>
      <c r="T151" s="224"/>
      <c r="U151" s="223"/>
      <c r="V151" s="213"/>
      <c r="W151" s="213"/>
      <c r="X151" s="213"/>
      <c r="Y151" s="213"/>
      <c r="Z151" s="213"/>
      <c r="AA151" s="213"/>
      <c r="AB151" s="213"/>
      <c r="AC151" s="213"/>
      <c r="AD151" s="213"/>
      <c r="AE151" s="213" t="s">
        <v>171</v>
      </c>
      <c r="AF151" s="213"/>
      <c r="AG151" s="213"/>
      <c r="AH151" s="213"/>
      <c r="AI151" s="213"/>
      <c r="AJ151" s="213"/>
      <c r="AK151" s="213"/>
      <c r="AL151" s="213"/>
      <c r="AM151" s="213"/>
      <c r="AN151" s="213"/>
      <c r="AO151" s="213"/>
      <c r="AP151" s="213"/>
      <c r="AQ151" s="213"/>
      <c r="AR151" s="213"/>
      <c r="AS151" s="213"/>
      <c r="AT151" s="213"/>
      <c r="AU151" s="213"/>
      <c r="AV151" s="213"/>
      <c r="AW151" s="213"/>
      <c r="AX151" s="213"/>
      <c r="AY151" s="213"/>
      <c r="AZ151" s="213"/>
      <c r="BA151" s="216" t="str">
        <f>C151</f>
        <v>1) Vybudování zařízení staveniště.</v>
      </c>
      <c r="BB151" s="213"/>
      <c r="BC151" s="213"/>
      <c r="BD151" s="213"/>
      <c r="BE151" s="213"/>
      <c r="BF151" s="213"/>
      <c r="BG151" s="213"/>
      <c r="BH151" s="213"/>
    </row>
    <row r="152" spans="1:60" ht="45" outlineLevel="1" x14ac:dyDescent="0.2">
      <c r="A152" s="214"/>
      <c r="B152" s="221"/>
      <c r="C152" s="274" t="s">
        <v>283</v>
      </c>
      <c r="D152" s="228"/>
      <c r="E152" s="233"/>
      <c r="F152" s="238"/>
      <c r="G152" s="239"/>
      <c r="H152" s="236"/>
      <c r="I152" s="236"/>
      <c r="J152" s="236"/>
      <c r="K152" s="236"/>
      <c r="L152" s="236"/>
      <c r="M152" s="236"/>
      <c r="N152" s="223"/>
      <c r="O152" s="223"/>
      <c r="P152" s="223"/>
      <c r="Q152" s="223"/>
      <c r="R152" s="223"/>
      <c r="S152" s="223"/>
      <c r="T152" s="224"/>
      <c r="U152" s="223"/>
      <c r="V152" s="213"/>
      <c r="W152" s="213"/>
      <c r="X152" s="213"/>
      <c r="Y152" s="213"/>
      <c r="Z152" s="213"/>
      <c r="AA152" s="213"/>
      <c r="AB152" s="213"/>
      <c r="AC152" s="213"/>
      <c r="AD152" s="213"/>
      <c r="AE152" s="213" t="s">
        <v>171</v>
      </c>
      <c r="AF152" s="213"/>
      <c r="AG152" s="213"/>
      <c r="AH152" s="213"/>
      <c r="AI152" s="213"/>
      <c r="AJ152" s="213"/>
      <c r="AK152" s="213"/>
      <c r="AL152" s="213"/>
      <c r="AM152" s="213"/>
      <c r="AN152" s="213"/>
      <c r="AO152" s="213"/>
      <c r="AP152" s="213"/>
      <c r="AQ152" s="213"/>
      <c r="AR152" s="213"/>
      <c r="AS152" s="213"/>
      <c r="AT152" s="213"/>
      <c r="AU152" s="213"/>
      <c r="AV152" s="213"/>
      <c r="AW152" s="213"/>
      <c r="AX152" s="213"/>
      <c r="AY152" s="213"/>
      <c r="AZ152" s="213"/>
      <c r="BA152" s="216" t="str">
        <f>C152</f>
        <v>Do této položky patří náklady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v>
      </c>
      <c r="BB152" s="213"/>
      <c r="BC152" s="213"/>
      <c r="BD152" s="213"/>
      <c r="BE152" s="213"/>
      <c r="BF152" s="213"/>
      <c r="BG152" s="213"/>
      <c r="BH152" s="213"/>
    </row>
    <row r="153" spans="1:60" outlineLevel="1" x14ac:dyDescent="0.2">
      <c r="A153" s="214"/>
      <c r="B153" s="221"/>
      <c r="C153" s="274" t="s">
        <v>284</v>
      </c>
      <c r="D153" s="228"/>
      <c r="E153" s="233"/>
      <c r="F153" s="238"/>
      <c r="G153" s="239"/>
      <c r="H153" s="236"/>
      <c r="I153" s="236"/>
      <c r="J153" s="236"/>
      <c r="K153" s="236"/>
      <c r="L153" s="236"/>
      <c r="M153" s="236"/>
      <c r="N153" s="223"/>
      <c r="O153" s="223"/>
      <c r="P153" s="223"/>
      <c r="Q153" s="223"/>
      <c r="R153" s="223"/>
      <c r="S153" s="223"/>
      <c r="T153" s="224"/>
      <c r="U153" s="223"/>
      <c r="V153" s="213"/>
      <c r="W153" s="213"/>
      <c r="X153" s="213"/>
      <c r="Y153" s="213"/>
      <c r="Z153" s="213"/>
      <c r="AA153" s="213"/>
      <c r="AB153" s="213"/>
      <c r="AC153" s="213"/>
      <c r="AD153" s="213"/>
      <c r="AE153" s="213" t="s">
        <v>171</v>
      </c>
      <c r="AF153" s="213"/>
      <c r="AG153" s="213"/>
      <c r="AH153" s="213"/>
      <c r="AI153" s="213"/>
      <c r="AJ153" s="213"/>
      <c r="AK153" s="213"/>
      <c r="AL153" s="213"/>
      <c r="AM153" s="213"/>
      <c r="AN153" s="213"/>
      <c r="AO153" s="213"/>
      <c r="AP153" s="213"/>
      <c r="AQ153" s="213"/>
      <c r="AR153" s="213"/>
      <c r="AS153" s="213"/>
      <c r="AT153" s="213"/>
      <c r="AU153" s="213"/>
      <c r="AV153" s="213"/>
      <c r="AW153" s="213"/>
      <c r="AX153" s="213"/>
      <c r="AY153" s="213"/>
      <c r="AZ153" s="213"/>
      <c r="BA153" s="216" t="str">
        <f>C153</f>
        <v>2) Provoz zařízení staveniště.</v>
      </c>
      <c r="BB153" s="213"/>
      <c r="BC153" s="213"/>
      <c r="BD153" s="213"/>
      <c r="BE153" s="213"/>
      <c r="BF153" s="213"/>
      <c r="BG153" s="213"/>
      <c r="BH153" s="213"/>
    </row>
    <row r="154" spans="1:60" ht="45" outlineLevel="1" x14ac:dyDescent="0.2">
      <c r="A154" s="214"/>
      <c r="B154" s="221"/>
      <c r="C154" s="274" t="s">
        <v>285</v>
      </c>
      <c r="D154" s="228"/>
      <c r="E154" s="233"/>
      <c r="F154" s="238"/>
      <c r="G154" s="239"/>
      <c r="H154" s="236"/>
      <c r="I154" s="236"/>
      <c r="J154" s="236"/>
      <c r="K154" s="236"/>
      <c r="L154" s="236"/>
      <c r="M154" s="236"/>
      <c r="N154" s="223"/>
      <c r="O154" s="223"/>
      <c r="P154" s="223"/>
      <c r="Q154" s="223"/>
      <c r="R154" s="223"/>
      <c r="S154" s="223"/>
      <c r="T154" s="224"/>
      <c r="U154" s="223"/>
      <c r="V154" s="213"/>
      <c r="W154" s="213"/>
      <c r="X154" s="213"/>
      <c r="Y154" s="213"/>
      <c r="Z154" s="213"/>
      <c r="AA154" s="213"/>
      <c r="AB154" s="213"/>
      <c r="AC154" s="213"/>
      <c r="AD154" s="213"/>
      <c r="AE154" s="213" t="s">
        <v>171</v>
      </c>
      <c r="AF154" s="213"/>
      <c r="AG154" s="213"/>
      <c r="AH154" s="213"/>
      <c r="AI154" s="213"/>
      <c r="AJ154" s="213"/>
      <c r="AK154" s="213"/>
      <c r="AL154" s="213"/>
      <c r="AM154" s="213"/>
      <c r="AN154" s="213"/>
      <c r="AO154" s="213"/>
      <c r="AP154" s="213"/>
      <c r="AQ154" s="213"/>
      <c r="AR154" s="213"/>
      <c r="AS154" s="213"/>
      <c r="AT154" s="213"/>
      <c r="AU154" s="213"/>
      <c r="AV154" s="213"/>
      <c r="AW154" s="213"/>
      <c r="AX154" s="213"/>
      <c r="AY154" s="213"/>
      <c r="AZ154" s="213"/>
      <c r="BA154" s="216" t="str">
        <f>C154</f>
        <v>Do této položky patří náklady na vybavení objektů zařízení staveniště ,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54" s="213"/>
      <c r="BC154" s="213"/>
      <c r="BD154" s="213"/>
      <c r="BE154" s="213"/>
      <c r="BF154" s="213"/>
      <c r="BG154" s="213"/>
      <c r="BH154" s="213"/>
    </row>
    <row r="155" spans="1:60" outlineLevel="1" x14ac:dyDescent="0.2">
      <c r="A155" s="214"/>
      <c r="B155" s="221"/>
      <c r="C155" s="274" t="s">
        <v>286</v>
      </c>
      <c r="D155" s="228"/>
      <c r="E155" s="233"/>
      <c r="F155" s="238"/>
      <c r="G155" s="239"/>
      <c r="H155" s="236"/>
      <c r="I155" s="236"/>
      <c r="J155" s="236"/>
      <c r="K155" s="236"/>
      <c r="L155" s="236"/>
      <c r="M155" s="236"/>
      <c r="N155" s="223"/>
      <c r="O155" s="223"/>
      <c r="P155" s="223"/>
      <c r="Q155" s="223"/>
      <c r="R155" s="223"/>
      <c r="S155" s="223"/>
      <c r="T155" s="224"/>
      <c r="U155" s="223"/>
      <c r="V155" s="213"/>
      <c r="W155" s="213"/>
      <c r="X155" s="213"/>
      <c r="Y155" s="213"/>
      <c r="Z155" s="213"/>
      <c r="AA155" s="213"/>
      <c r="AB155" s="213"/>
      <c r="AC155" s="213"/>
      <c r="AD155" s="213"/>
      <c r="AE155" s="213" t="s">
        <v>171</v>
      </c>
      <c r="AF155" s="213"/>
      <c r="AG155" s="213"/>
      <c r="AH155" s="213"/>
      <c r="AI155" s="213"/>
      <c r="AJ155" s="213"/>
      <c r="AK155" s="213"/>
      <c r="AL155" s="213"/>
      <c r="AM155" s="213"/>
      <c r="AN155" s="213"/>
      <c r="AO155" s="213"/>
      <c r="AP155" s="213"/>
      <c r="AQ155" s="213"/>
      <c r="AR155" s="213"/>
      <c r="AS155" s="213"/>
      <c r="AT155" s="213"/>
      <c r="AU155" s="213"/>
      <c r="AV155" s="213"/>
      <c r="AW155" s="213"/>
      <c r="AX155" s="213"/>
      <c r="AY155" s="213"/>
      <c r="AZ155" s="213"/>
      <c r="BA155" s="216" t="str">
        <f>C155</f>
        <v>3) Odstranění zařízení staveniště.</v>
      </c>
      <c r="BB155" s="213"/>
      <c r="BC155" s="213"/>
      <c r="BD155" s="213"/>
      <c r="BE155" s="213"/>
      <c r="BF155" s="213"/>
      <c r="BG155" s="213"/>
      <c r="BH155" s="213"/>
    </row>
    <row r="156" spans="1:60" ht="33.75" outlineLevel="1" x14ac:dyDescent="0.2">
      <c r="A156" s="214"/>
      <c r="B156" s="221"/>
      <c r="C156" s="274" t="s">
        <v>287</v>
      </c>
      <c r="D156" s="228"/>
      <c r="E156" s="233"/>
      <c r="F156" s="238"/>
      <c r="G156" s="239"/>
      <c r="H156" s="236"/>
      <c r="I156" s="236"/>
      <c r="J156" s="236"/>
      <c r="K156" s="236"/>
      <c r="L156" s="236"/>
      <c r="M156" s="236"/>
      <c r="N156" s="223"/>
      <c r="O156" s="223"/>
      <c r="P156" s="223"/>
      <c r="Q156" s="223"/>
      <c r="R156" s="223"/>
      <c r="S156" s="223"/>
      <c r="T156" s="224"/>
      <c r="U156" s="223"/>
      <c r="V156" s="213"/>
      <c r="W156" s="213"/>
      <c r="X156" s="213"/>
      <c r="Y156" s="213"/>
      <c r="Z156" s="213"/>
      <c r="AA156" s="213"/>
      <c r="AB156" s="213"/>
      <c r="AC156" s="213"/>
      <c r="AD156" s="213"/>
      <c r="AE156" s="213" t="s">
        <v>171</v>
      </c>
      <c r="AF156" s="213"/>
      <c r="AG156" s="213"/>
      <c r="AH156" s="213"/>
      <c r="AI156" s="213"/>
      <c r="AJ156" s="213"/>
      <c r="AK156" s="213"/>
      <c r="AL156" s="213"/>
      <c r="AM156" s="213"/>
      <c r="AN156" s="213"/>
      <c r="AO156" s="213"/>
      <c r="AP156" s="213"/>
      <c r="AQ156" s="213"/>
      <c r="AR156" s="213"/>
      <c r="AS156" s="213"/>
      <c r="AT156" s="213"/>
      <c r="AU156" s="213"/>
      <c r="AV156" s="213"/>
      <c r="AW156" s="213"/>
      <c r="AX156" s="213"/>
      <c r="AY156" s="213"/>
      <c r="AZ156" s="213"/>
      <c r="BA156" s="216" t="str">
        <f>C156</f>
        <v>Do této položky patří 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156" s="213"/>
      <c r="BC156" s="213"/>
      <c r="BD156" s="213"/>
      <c r="BE156" s="213"/>
      <c r="BF156" s="213"/>
      <c r="BG156" s="213"/>
      <c r="BH156" s="213"/>
    </row>
    <row r="157" spans="1:60" outlineLevel="1" x14ac:dyDescent="0.2">
      <c r="A157" s="214"/>
      <c r="B157" s="221"/>
      <c r="C157" s="275" t="s">
        <v>288</v>
      </c>
      <c r="D157" s="229"/>
      <c r="E157" s="234"/>
      <c r="F157" s="240"/>
      <c r="G157" s="240"/>
      <c r="H157" s="236"/>
      <c r="I157" s="236"/>
      <c r="J157" s="236"/>
      <c r="K157" s="236"/>
      <c r="L157" s="236"/>
      <c r="M157" s="236"/>
      <c r="N157" s="223"/>
      <c r="O157" s="223"/>
      <c r="P157" s="223"/>
      <c r="Q157" s="223"/>
      <c r="R157" s="223"/>
      <c r="S157" s="223"/>
      <c r="T157" s="224"/>
      <c r="U157" s="223"/>
      <c r="V157" s="213"/>
      <c r="W157" s="213"/>
      <c r="X157" s="213"/>
      <c r="Y157" s="213"/>
      <c r="Z157" s="213"/>
      <c r="AA157" s="213"/>
      <c r="AB157" s="213"/>
      <c r="AC157" s="213"/>
      <c r="AD157" s="213"/>
      <c r="AE157" s="213" t="s">
        <v>171</v>
      </c>
      <c r="AF157" s="213"/>
      <c r="AG157" s="213"/>
      <c r="AH157" s="213"/>
      <c r="AI157" s="213"/>
      <c r="AJ157" s="213"/>
      <c r="AK157" s="213"/>
      <c r="AL157" s="213"/>
      <c r="AM157" s="213"/>
      <c r="AN157" s="213"/>
      <c r="AO157" s="213"/>
      <c r="AP157" s="213"/>
      <c r="AQ157" s="213"/>
      <c r="AR157" s="213"/>
      <c r="AS157" s="213"/>
      <c r="AT157" s="213"/>
      <c r="AU157" s="213"/>
      <c r="AV157" s="213"/>
      <c r="AW157" s="213"/>
      <c r="AX157" s="213"/>
      <c r="AY157" s="213"/>
      <c r="AZ157" s="213"/>
      <c r="BA157" s="213"/>
      <c r="BB157" s="213"/>
      <c r="BC157" s="213"/>
      <c r="BD157" s="213"/>
      <c r="BE157" s="213"/>
      <c r="BF157" s="213"/>
      <c r="BG157" s="213"/>
      <c r="BH157" s="213"/>
    </row>
    <row r="158" spans="1:60" ht="101.25" outlineLevel="1" x14ac:dyDescent="0.2">
      <c r="A158" s="214"/>
      <c r="B158" s="221"/>
      <c r="C158" s="274" t="s">
        <v>289</v>
      </c>
      <c r="D158" s="228"/>
      <c r="E158" s="233"/>
      <c r="F158" s="238"/>
      <c r="G158" s="239"/>
      <c r="H158" s="236"/>
      <c r="I158" s="236"/>
      <c r="J158" s="236"/>
      <c r="K158" s="236"/>
      <c r="L158" s="236"/>
      <c r="M158" s="236"/>
      <c r="N158" s="223"/>
      <c r="O158" s="223"/>
      <c r="P158" s="223"/>
      <c r="Q158" s="223"/>
      <c r="R158" s="223"/>
      <c r="S158" s="223"/>
      <c r="T158" s="224"/>
      <c r="U158" s="223"/>
      <c r="V158" s="213"/>
      <c r="W158" s="213"/>
      <c r="X158" s="213"/>
      <c r="Y158" s="213"/>
      <c r="Z158" s="213"/>
      <c r="AA158" s="213"/>
      <c r="AB158" s="213"/>
      <c r="AC158" s="213"/>
      <c r="AD158" s="213"/>
      <c r="AE158" s="213" t="s">
        <v>171</v>
      </c>
      <c r="AF158" s="213"/>
      <c r="AG158" s="213"/>
      <c r="AH158" s="213"/>
      <c r="AI158" s="213"/>
      <c r="AJ158" s="213"/>
      <c r="AK158" s="213"/>
      <c r="AL158" s="213"/>
      <c r="AM158" s="213"/>
      <c r="AN158" s="213"/>
      <c r="AO158" s="213"/>
      <c r="AP158" s="213"/>
      <c r="AQ158" s="213"/>
      <c r="AR158" s="213"/>
      <c r="AS158" s="213"/>
      <c r="AT158" s="213"/>
      <c r="AU158" s="213"/>
      <c r="AV158" s="213"/>
      <c r="AW158" s="213"/>
      <c r="AX158" s="213"/>
      <c r="AY158" s="213"/>
      <c r="AZ158" s="213"/>
      <c r="BA158" s="216" t="str">
        <f>C158</f>
        <v>Položka zahrnuje veškeré náklady a činnosti související s vybudováním, provozem a likvidací staveniště, zajištění připojení na elektrickou energii, vodu a odvodnění staveniště,  provádění každodenního hrubého úklidu staveniště a  průběžnou likvidaci vznikajících odpadů oprávněnou osobou. Součástí této položky jsou standardní prvky BOZP (mobilní oplocení, výstražné značení, přechody výkopů, oplocení, zábradlí, atd - včetně jejich dodávky, montáže, údržby a demontáže, respektive likvidace) a plnění povinosti vyplývajících z plánu BOZP včetně připomínek příslušných úřadů. Součástí položky Zařízení staveniště je poskytnutí části zařízení staveniště (včetně stolu a 4 židlí) pro umožnění činnosti TDS, AD a SÚ za účelem konání kontrolním dnů a všech dalších svolávaných jednání (předpokládá se čistý prostor - např. stavební buňka či jiná kancelář stavby).</v>
      </c>
      <c r="BB158" s="213"/>
      <c r="BC158" s="213"/>
      <c r="BD158" s="213"/>
      <c r="BE158" s="213"/>
      <c r="BF158" s="213"/>
      <c r="BG158" s="213"/>
      <c r="BH158" s="213"/>
    </row>
    <row r="159" spans="1:60" outlineLevel="1" x14ac:dyDescent="0.2">
      <c r="A159" s="214">
        <v>54</v>
      </c>
      <c r="B159" s="221" t="s">
        <v>290</v>
      </c>
      <c r="C159" s="271" t="s">
        <v>291</v>
      </c>
      <c r="D159" s="223" t="s">
        <v>280</v>
      </c>
      <c r="E159" s="230">
        <v>1</v>
      </c>
      <c r="F159" s="235">
        <f>H159+J159</f>
        <v>0</v>
      </c>
      <c r="G159" s="236">
        <f>ROUND(E159*F159,2)</f>
        <v>0</v>
      </c>
      <c r="H159" s="236"/>
      <c r="I159" s="236">
        <f>ROUND(E159*H159,2)</f>
        <v>0</v>
      </c>
      <c r="J159" s="236"/>
      <c r="K159" s="236">
        <f>ROUND(E159*J159,2)</f>
        <v>0</v>
      </c>
      <c r="L159" s="236">
        <v>21</v>
      </c>
      <c r="M159" s="236">
        <f>G159*(1+L159/100)</f>
        <v>0</v>
      </c>
      <c r="N159" s="223">
        <v>0</v>
      </c>
      <c r="O159" s="223">
        <f>ROUND(E159*N159,5)</f>
        <v>0</v>
      </c>
      <c r="P159" s="223">
        <v>0</v>
      </c>
      <c r="Q159" s="223">
        <f>ROUND(E159*P159,5)</f>
        <v>0</v>
      </c>
      <c r="R159" s="223"/>
      <c r="S159" s="223"/>
      <c r="T159" s="224">
        <v>0</v>
      </c>
      <c r="U159" s="223">
        <f>ROUND(E159*T159,2)</f>
        <v>0</v>
      </c>
      <c r="V159" s="213"/>
      <c r="W159" s="213"/>
      <c r="X159" s="213"/>
      <c r="Y159" s="213"/>
      <c r="Z159" s="213"/>
      <c r="AA159" s="213"/>
      <c r="AB159" s="213"/>
      <c r="AC159" s="213"/>
      <c r="AD159" s="213"/>
      <c r="AE159" s="213" t="s">
        <v>112</v>
      </c>
      <c r="AF159" s="213"/>
      <c r="AG159" s="213"/>
      <c r="AH159" s="213"/>
      <c r="AI159" s="213"/>
      <c r="AJ159" s="213"/>
      <c r="AK159" s="213"/>
      <c r="AL159" s="213"/>
      <c r="AM159" s="213"/>
      <c r="AN159" s="213"/>
      <c r="AO159" s="213"/>
      <c r="AP159" s="213"/>
      <c r="AQ159" s="213"/>
      <c r="AR159" s="213"/>
      <c r="AS159" s="213"/>
      <c r="AT159" s="213"/>
      <c r="AU159" s="213"/>
      <c r="AV159" s="213"/>
      <c r="AW159" s="213"/>
      <c r="AX159" s="213"/>
      <c r="AY159" s="213"/>
      <c r="AZ159" s="213"/>
      <c r="BA159" s="213"/>
      <c r="BB159" s="213"/>
      <c r="BC159" s="213"/>
      <c r="BD159" s="213"/>
      <c r="BE159" s="213"/>
      <c r="BF159" s="213"/>
      <c r="BG159" s="213"/>
      <c r="BH159" s="213"/>
    </row>
    <row r="160" spans="1:60" ht="33.75" outlineLevel="1" x14ac:dyDescent="0.2">
      <c r="A160" s="214"/>
      <c r="B160" s="221"/>
      <c r="C160" s="274" t="s">
        <v>292</v>
      </c>
      <c r="D160" s="228"/>
      <c r="E160" s="233"/>
      <c r="F160" s="238"/>
      <c r="G160" s="239"/>
      <c r="H160" s="236"/>
      <c r="I160" s="236"/>
      <c r="J160" s="236"/>
      <c r="K160" s="236"/>
      <c r="L160" s="236"/>
      <c r="M160" s="236"/>
      <c r="N160" s="223"/>
      <c r="O160" s="223"/>
      <c r="P160" s="223"/>
      <c r="Q160" s="223"/>
      <c r="R160" s="223"/>
      <c r="S160" s="223"/>
      <c r="T160" s="224"/>
      <c r="U160" s="223"/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 t="s">
        <v>171</v>
      </c>
      <c r="AF160" s="213"/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6" t="str">
        <f>C160</f>
        <v>Shromáždění dokladů o vlastnostech materiálů, o provedených zkouškách a měření, o výchozích kontrolách provozuschopnosti, o zaškolení obsluhy, revizní zprávy s výsledkem-bez závad, doklady o oprávnění k provádění prací, doklady o likvidaci odpadů, návody k obsluze, kopie záručních listů.</v>
      </c>
      <c r="BB160" s="213"/>
      <c r="BC160" s="213"/>
      <c r="BD160" s="213"/>
      <c r="BE160" s="213"/>
      <c r="BF160" s="213"/>
      <c r="BG160" s="213"/>
      <c r="BH160" s="213"/>
    </row>
    <row r="161" spans="1:60" outlineLevel="1" x14ac:dyDescent="0.2">
      <c r="A161" s="214">
        <v>55</v>
      </c>
      <c r="B161" s="221" t="s">
        <v>293</v>
      </c>
      <c r="C161" s="271" t="s">
        <v>294</v>
      </c>
      <c r="D161" s="223" t="s">
        <v>280</v>
      </c>
      <c r="E161" s="230">
        <v>1</v>
      </c>
      <c r="F161" s="235">
        <f>H161+J161</f>
        <v>0</v>
      </c>
      <c r="G161" s="236">
        <f>ROUND(E161*F161,2)</f>
        <v>0</v>
      </c>
      <c r="H161" s="236"/>
      <c r="I161" s="236">
        <f>ROUND(E161*H161,2)</f>
        <v>0</v>
      </c>
      <c r="J161" s="236"/>
      <c r="K161" s="236">
        <f>ROUND(E161*J161,2)</f>
        <v>0</v>
      </c>
      <c r="L161" s="236">
        <v>21</v>
      </c>
      <c r="M161" s="236">
        <f>G161*(1+L161/100)</f>
        <v>0</v>
      </c>
      <c r="N161" s="223">
        <v>0</v>
      </c>
      <c r="O161" s="223">
        <f>ROUND(E161*N161,5)</f>
        <v>0</v>
      </c>
      <c r="P161" s="223">
        <v>0</v>
      </c>
      <c r="Q161" s="223">
        <f>ROUND(E161*P161,5)</f>
        <v>0</v>
      </c>
      <c r="R161" s="223"/>
      <c r="S161" s="223"/>
      <c r="T161" s="224">
        <v>0</v>
      </c>
      <c r="U161" s="223">
        <f>ROUND(E161*T161,2)</f>
        <v>0</v>
      </c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 t="s">
        <v>112</v>
      </c>
      <c r="AF161" s="213"/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</row>
    <row r="162" spans="1:60" ht="56.25" outlineLevel="1" x14ac:dyDescent="0.2">
      <c r="A162" s="214"/>
      <c r="B162" s="221"/>
      <c r="C162" s="274" t="s">
        <v>295</v>
      </c>
      <c r="D162" s="228"/>
      <c r="E162" s="233"/>
      <c r="F162" s="238"/>
      <c r="G162" s="239"/>
      <c r="H162" s="236"/>
      <c r="I162" s="236"/>
      <c r="J162" s="236"/>
      <c r="K162" s="236"/>
      <c r="L162" s="236"/>
      <c r="M162" s="236"/>
      <c r="N162" s="223"/>
      <c r="O162" s="223"/>
      <c r="P162" s="223"/>
      <c r="Q162" s="223"/>
      <c r="R162" s="223"/>
      <c r="S162" s="223"/>
      <c r="T162" s="224"/>
      <c r="U162" s="22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 t="s">
        <v>171</v>
      </c>
      <c r="AF162" s="213"/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6" t="str">
        <f>C162</f>
        <v>Základní rozdělení průvodních činností a nákladů provozní vlivy. Tato kategorie nákladů vyjadřuje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v okolí stavby ovlivňující stavební práce (ochrana kolem vstupu do budovy).</v>
      </c>
      <c r="BB162" s="213"/>
      <c r="BC162" s="213"/>
      <c r="BD162" s="213"/>
      <c r="BE162" s="213"/>
      <c r="BF162" s="213"/>
      <c r="BG162" s="213"/>
      <c r="BH162" s="213"/>
    </row>
    <row r="163" spans="1:60" ht="45" outlineLevel="1" x14ac:dyDescent="0.2">
      <c r="A163" s="248"/>
      <c r="B163" s="249"/>
      <c r="C163" s="276" t="s">
        <v>296</v>
      </c>
      <c r="D163" s="250"/>
      <c r="E163" s="251"/>
      <c r="F163" s="252"/>
      <c r="G163" s="253"/>
      <c r="H163" s="254"/>
      <c r="I163" s="254"/>
      <c r="J163" s="254"/>
      <c r="K163" s="254"/>
      <c r="L163" s="254"/>
      <c r="M163" s="254"/>
      <c r="N163" s="255"/>
      <c r="O163" s="255"/>
      <c r="P163" s="255"/>
      <c r="Q163" s="255"/>
      <c r="R163" s="255"/>
      <c r="S163" s="255"/>
      <c r="T163" s="256"/>
      <c r="U163" s="255"/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 t="s">
        <v>171</v>
      </c>
      <c r="AF163" s="213"/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6" t="str">
        <f>C163</f>
        <v>Do této položky patří náklady na ztížené provádění stavebních prací v důsledku provozu budovy po dobu stavby (nutnost ochranných konstrukcí, ochranných zábradlí a hrazení, záchytných sítí mimo sítě na lešení, stříšek, apod.). Objekt může být částečnš investorem užíván po celou dobu stavby ke svému obvyklému účelu a náklady s tím spojené jsou součástí této položky.</v>
      </c>
      <c r="BB163" s="213"/>
      <c r="BC163" s="213"/>
      <c r="BD163" s="213"/>
      <c r="BE163" s="213"/>
      <c r="BF163" s="213"/>
      <c r="BG163" s="213"/>
      <c r="BH163" s="213"/>
    </row>
    <row r="164" spans="1:60" x14ac:dyDescent="0.2">
      <c r="A164" s="6"/>
      <c r="B164" s="7" t="s">
        <v>288</v>
      </c>
      <c r="C164" s="277" t="s">
        <v>288</v>
      </c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AC164">
        <v>12</v>
      </c>
      <c r="AD164">
        <v>21</v>
      </c>
    </row>
    <row r="165" spans="1:60" x14ac:dyDescent="0.2">
      <c r="A165" s="257"/>
      <c r="B165" s="258" t="s">
        <v>28</v>
      </c>
      <c r="C165" s="278" t="s">
        <v>288</v>
      </c>
      <c r="D165" s="259"/>
      <c r="E165" s="259"/>
      <c r="F165" s="259"/>
      <c r="G165" s="270">
        <f>G8+G11+G16+G23+G50+G54+G67+G100+G120+G134+G140+G148</f>
        <v>0</v>
      </c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AC165">
        <f>SUMIF(L7:L163,AC164,G7:G163)</f>
        <v>0</v>
      </c>
      <c r="AD165">
        <f>SUMIF(L7:L163,AD164,G7:G163)</f>
        <v>0</v>
      </c>
      <c r="AE165" t="s">
        <v>297</v>
      </c>
    </row>
    <row r="166" spans="1:60" x14ac:dyDescent="0.2">
      <c r="A166" s="6"/>
      <c r="B166" s="7" t="s">
        <v>288</v>
      </c>
      <c r="C166" s="277" t="s">
        <v>288</v>
      </c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60" x14ac:dyDescent="0.2">
      <c r="A167" s="6"/>
      <c r="B167" s="7" t="s">
        <v>288</v>
      </c>
      <c r="C167" s="277" t="s">
        <v>288</v>
      </c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60" x14ac:dyDescent="0.2">
      <c r="A168" s="260" t="s">
        <v>298</v>
      </c>
      <c r="B168" s="260"/>
      <c r="C168" s="279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60" x14ac:dyDescent="0.2">
      <c r="A169" s="261"/>
      <c r="B169" s="262"/>
      <c r="C169" s="280"/>
      <c r="D169" s="262"/>
      <c r="E169" s="262"/>
      <c r="F169" s="262"/>
      <c r="G169" s="263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AE169" t="s">
        <v>299</v>
      </c>
    </row>
    <row r="170" spans="1:60" x14ac:dyDescent="0.2">
      <c r="A170" s="264"/>
      <c r="B170" s="265"/>
      <c r="C170" s="281"/>
      <c r="D170" s="265"/>
      <c r="E170" s="265"/>
      <c r="F170" s="265"/>
      <c r="G170" s="26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60" x14ac:dyDescent="0.2">
      <c r="A171" s="264"/>
      <c r="B171" s="265"/>
      <c r="C171" s="281"/>
      <c r="D171" s="265"/>
      <c r="E171" s="265"/>
      <c r="F171" s="265"/>
      <c r="G171" s="26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60" x14ac:dyDescent="0.2">
      <c r="A172" s="264"/>
      <c r="B172" s="265"/>
      <c r="C172" s="281"/>
      <c r="D172" s="265"/>
      <c r="E172" s="265"/>
      <c r="F172" s="265"/>
      <c r="G172" s="26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60" x14ac:dyDescent="0.2">
      <c r="A173" s="267"/>
      <c r="B173" s="268"/>
      <c r="C173" s="282"/>
      <c r="D173" s="268"/>
      <c r="E173" s="268"/>
      <c r="F173" s="268"/>
      <c r="G173" s="269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60" x14ac:dyDescent="0.2">
      <c r="A174" s="6"/>
      <c r="B174" s="7" t="s">
        <v>288</v>
      </c>
      <c r="C174" s="277" t="s">
        <v>288</v>
      </c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60" x14ac:dyDescent="0.2">
      <c r="C175" s="283"/>
      <c r="AE175" t="s">
        <v>300</v>
      </c>
    </row>
  </sheetData>
  <mergeCells count="24">
    <mergeCell ref="C158:G158"/>
    <mergeCell ref="C160:G160"/>
    <mergeCell ref="C162:G162"/>
    <mergeCell ref="C163:G163"/>
    <mergeCell ref="A168:C168"/>
    <mergeCell ref="A169:G173"/>
    <mergeCell ref="C151:G151"/>
    <mergeCell ref="C152:G152"/>
    <mergeCell ref="C153:G153"/>
    <mergeCell ref="C154:G154"/>
    <mergeCell ref="C155:G155"/>
    <mergeCell ref="C156:G156"/>
    <mergeCell ref="C71:G71"/>
    <mergeCell ref="C86:G86"/>
    <mergeCell ref="C112:G112"/>
    <mergeCell ref="C136:G136"/>
    <mergeCell ref="C146:G146"/>
    <mergeCell ref="C150:G150"/>
    <mergeCell ref="A1:G1"/>
    <mergeCell ref="C2:G2"/>
    <mergeCell ref="C3:G3"/>
    <mergeCell ref="C4:G4"/>
    <mergeCell ref="C60:G60"/>
    <mergeCell ref="C63:G63"/>
  </mergeCells>
  <pageMargins left="0.39370078740157499" right="0.19685039370078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Skála</dc:creator>
  <cp:lastModifiedBy>Jaroslav Skála</cp:lastModifiedBy>
  <cp:lastPrinted>2014-02-28T09:52:57Z</cp:lastPrinted>
  <dcterms:created xsi:type="dcterms:W3CDTF">2009-04-08T07:15:50Z</dcterms:created>
  <dcterms:modified xsi:type="dcterms:W3CDTF">2025-02-10T13:43:44Z</dcterms:modified>
</cp:coreProperties>
</file>